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1D3F685F-F010-4C1E-A0B2-9D4B234A306C}" xr6:coauthVersionLast="47" xr6:coauthVersionMax="47" xr10:uidLastSave="{00000000-0000-0000-0000-000000000000}"/>
  <bookViews>
    <workbookView xWindow="-120" yWindow="285" windowWidth="29040" windowHeight="15465" activeTab="1" xr2:uid="{00000000-000D-0000-FFFF-FFFF00000000}"/>
  </bookViews>
  <sheets>
    <sheet name="התחלה" sheetId="2" r:id="rId1"/>
    <sheet name="תקציב חודשי אישי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J61" i="1"/>
  <c r="E16" i="1"/>
  <c r="E17" i="1"/>
  <c r="E18" i="1"/>
  <c r="E19" i="1"/>
  <c r="E20" i="1"/>
  <c r="E21" i="1"/>
  <c r="E22" i="1"/>
  <c r="E23" i="1"/>
  <c r="E24" i="1"/>
  <c r="E15" i="1"/>
  <c r="E25" i="1" l="1"/>
  <c r="C12" i="1"/>
  <c r="C7" i="1"/>
  <c r="J65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E42" i="1" l="1"/>
  <c r="J59" i="1"/>
  <c r="E48" i="1"/>
  <c r="H4" i="1"/>
  <c r="E35" i="1"/>
  <c r="J33" i="1"/>
  <c r="H6" i="1"/>
  <c r="E66" i="1"/>
  <c r="J40" i="1"/>
  <c r="J46" i="1"/>
  <c r="J24" i="1"/>
  <c r="J52" i="1"/>
  <c r="E56" i="1"/>
  <c r="H8" i="1" l="1"/>
</calcChain>
</file>

<file path=xl/sharedStrings.xml><?xml version="1.0" encoding="utf-8"?>
<sst xmlns="http://schemas.openxmlformats.org/spreadsheetml/2006/main" count="159" uniqueCount="95">
  <si>
    <t>אודות תבנית זו</t>
  </si>
  <si>
    <t>השתמש בגליון עבודה זה של תקציב חודשי אישי כדי לעקוב אחר ההכנסות החודשיות המתוכננות/בפועל והעלויות המתוכננות/בפועל.</t>
  </si>
  <si>
    <t>הזן את ההוצאות שנגרמו בקטגוריות שונות בטבלאות המתאימות.</t>
  </si>
  <si>
    <t>היתרה המתוכננת, היתרה בפועל וההפרש מחושבים באופן אוטומטי.</t>
  </si>
  <si>
    <t>הערה: </t>
  </si>
  <si>
    <t>הוראות נוספות סופקו בעמודה A בגליון העבודה 'תקציב חודשי אישי'. טקסט זה הוסתר במכוון. כדי להסיר את הטקסט, בחר את עמודה A ולאחר מכן הקש DELETE. כדי לבטל את הסתרת הטקסט, בחר את עמודה A ולאחר מכן שנה את צבע הגופן.</t>
  </si>
  <si>
    <t>לקבלת מידע נוסף על הטבלאות בגליון העבודה, הקש SHIFT ולאחר מכן F10 בתוך טבלה, בחר את האפשרות 'טבלה' ולאחר מכן בחר 'טקסט חלופי'.</t>
  </si>
  <si>
    <t>צור תקציב חודשי אישי בגליון עבודה זה. הוראות שימוש בגליון עבודה זה מופיעות בתאים שבעמודה זו. הקש על החץ למטה כדי להתחיל.</t>
  </si>
  <si>
    <t>הכותרת של גליון עבודה זה מופיעה בתא משמאל. ההוראה הבאה מופיעה בתא A5.</t>
  </si>
  <si>
    <t>התווית 'הכנסות חודשיות מתוכננות' מופיעה בתא משמאל. הזן הכנסה 1 בתא C5 והכנסה נוספת בתא C6 כדי לחשב את סה"כ ההכנסות החודשיות בתא C7. ההוראה הבאה מופיעה בתא A7.</t>
  </si>
  <si>
    <t>היתרה המתוכננת מחושבת באופן אוטומטי בתא H4, היתרה בפועל מחושבת באופן אוטומטי בתא H6, וההפרש מחושב באופן אוטומטי בתא H8. ההוראה הבאה מופיעה בתא A9.</t>
  </si>
  <si>
    <t>התווית 'הכנסות חודשיות בפועל' מופיעה בתא משמאל. הזן הכנסה 1 בתא C10 והכנסה נוספת בתא C11 כדי לחשב את סה"כ ההכנסות החודשיות בתא C12. ההוראה הבאה מופיעה בתא A14.</t>
  </si>
  <si>
    <t>הזן פרטים בטבלה 'דיור' שמתחילה בתא משמאל ובטבלה 'בידור' שמתחילה בתא G14. ההוראה הבאה מופיעה בתא A27.</t>
  </si>
  <si>
    <t>הזן פרטים בטבלה 'תחבורה' שמתחילה בתא משמאל ובטבלה 'הלוואות' שמתחילה בתא G26. ההוראה הבאה מופיעה בתא A37.</t>
  </si>
  <si>
    <t>הזן פרטים בטבלה 'ביטוח' שמתחילה בתא משמאל ובטבלה 'מסים' שמתחילה בתא G35. ההוראה הבאה מופיעה בתא A44.</t>
  </si>
  <si>
    <t>הזן פרטים בטבלה 'מזון' שמתחילה בתא משמאל ובטבלה 'חסכונות' שמתחילה בתא G42. ההוראה הבאה מופיעה בתא A50.</t>
  </si>
  <si>
    <t>הזן פרטים בטבלה 'חיות מחמד' שמתחילה בתא משמאל ובטבלה 'מתנות' שמתחילה בתא G48. ההוראה הבאה מופיעה בתא A58.</t>
  </si>
  <si>
    <t>הזן פרטים בטבלה 'בריאות וטיפוח' שמתחילה בתא משמאל ובטבלה 'משפטי' שמתחילה בתא G54. ההוראה הבאה מופיעה בתא A61.</t>
  </si>
  <si>
    <t>העלות המתוכננת הכוללת מחושבת באופן אוטומטי בתא J61, העלות הכוללת בפועל מחושבת באופן אוטומטי בתא J63, וההפרש הכולל מחושב באופן אוטומטי בתא J65.</t>
  </si>
  <si>
    <t>הכנסה חודשית מתוכננת</t>
  </si>
  <si>
    <t>הכנסה 1</t>
  </si>
  <si>
    <t>הכנסה נוספת</t>
  </si>
  <si>
    <t>סה"כ הכנסות חודשיות</t>
  </si>
  <si>
    <t>הכנסות חודשיות בפועל</t>
  </si>
  <si>
    <t>דיור</t>
  </si>
  <si>
    <t>משכנתה או שכ"ד</t>
  </si>
  <si>
    <t>טלפון</t>
  </si>
  <si>
    <t>חשמל</t>
  </si>
  <si>
    <t>גז</t>
  </si>
  <si>
    <t>מים וביוב</t>
  </si>
  <si>
    <t>טלוויזיה בכבלים</t>
  </si>
  <si>
    <t>סילוק פסולת</t>
  </si>
  <si>
    <t>תחזוקה או תיקונים</t>
  </si>
  <si>
    <t>ציוד</t>
  </si>
  <si>
    <t>אחר</t>
  </si>
  <si>
    <t>סכום ביניים</t>
  </si>
  <si>
    <t>תחבורה</t>
  </si>
  <si>
    <t>תשלום רכב</t>
  </si>
  <si>
    <t>תשלום עבור אוטובוס/מונית</t>
  </si>
  <si>
    <t>ביטוח</t>
  </si>
  <si>
    <t>רישוי</t>
  </si>
  <si>
    <t>דלק</t>
  </si>
  <si>
    <t>תחזוקה</t>
  </si>
  <si>
    <t>בית</t>
  </si>
  <si>
    <t>בריאות</t>
  </si>
  <si>
    <t>חיים</t>
  </si>
  <si>
    <t>מזון</t>
  </si>
  <si>
    <t>מצרכים</t>
  </si>
  <si>
    <t>ארוחות מחוץ לבית</t>
  </si>
  <si>
    <t>חיות מחמד</t>
  </si>
  <si>
    <t>תרופות</t>
  </si>
  <si>
    <t>טיפוח</t>
  </si>
  <si>
    <t>צעצועים</t>
  </si>
  <si>
    <t>בריאות וטיפוח</t>
  </si>
  <si>
    <t>שיער/ציפורניים</t>
  </si>
  <si>
    <t>בגדים</t>
  </si>
  <si>
    <t>ניקוי יבש</t>
  </si>
  <si>
    <t>מועדון בריאות</t>
  </si>
  <si>
    <t>תשלומים או עמלות של ארגון</t>
  </si>
  <si>
    <t>תקציב חודשי אישי</t>
  </si>
  <si>
    <t>עלות מתוכננת</t>
  </si>
  <si>
    <t>עלות בפועל</t>
  </si>
  <si>
    <t>יתרה מתוכננת
(ההכנסות המתוכננות פחות ההוצאות)</t>
  </si>
  <si>
    <t>יתרה בפועל
(ההכנסות בפועל פחות ההוצאות)</t>
  </si>
  <si>
    <t>הפרש
('בפועל' פחות 'מתוכנן')</t>
  </si>
  <si>
    <t>הפרש</t>
  </si>
  <si>
    <t>בידור</t>
  </si>
  <si>
    <t>וידאו/DVD</t>
  </si>
  <si>
    <t>תקליטורים</t>
  </si>
  <si>
    <t>סרטים</t>
  </si>
  <si>
    <t>מופעים</t>
  </si>
  <si>
    <t>אירועי ספורט</t>
  </si>
  <si>
    <t>תיאטרון</t>
  </si>
  <si>
    <t>הלוואות</t>
  </si>
  <si>
    <t>אישית</t>
  </si>
  <si>
    <t>סטודנט</t>
  </si>
  <si>
    <t>כרטיס אשראי</t>
  </si>
  <si>
    <t>מסים</t>
  </si>
  <si>
    <t>פדרלי</t>
  </si>
  <si>
    <t>של המדינה</t>
  </si>
  <si>
    <t>מקומי</t>
  </si>
  <si>
    <t>חסכונות או השקעות</t>
  </si>
  <si>
    <t>חשבון לפרישה</t>
  </si>
  <si>
    <t>חשבון להשקעה</t>
  </si>
  <si>
    <t>מתנות ותרומות</t>
  </si>
  <si>
    <t>צדקה 1</t>
  </si>
  <si>
    <t>צדקה 2</t>
  </si>
  <si>
    <t>צדקה 3</t>
  </si>
  <si>
    <t>משפטי</t>
  </si>
  <si>
    <t>עורך דין</t>
  </si>
  <si>
    <t>דמי מזונות</t>
  </si>
  <si>
    <t>תשלומי שעבוד</t>
  </si>
  <si>
    <t>עלות כוללת מתוכננת</t>
  </si>
  <si>
    <t>עלות כוללת בפועל</t>
  </si>
  <si>
    <t>סך ההפרש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</si>
</sst>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₪&quot;\ #,##0.00;[Red]&quot;₪&quot;\ \-#,##0.00"/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[&lt;=9999999]###\-####;\(###\)\ ###\-####"/>
    <numFmt numFmtId="165" formatCode="&quot;₪&quot;\ #,##0.00"/>
  </numFmts>
  <fonts count="30" x14ac:knownFonts="1">
    <font>
      <sz val="10"/>
      <color theme="1" tint="0.24994659260841701"/>
      <name val="Tahoma"/>
      <family val="2"/>
    </font>
    <font>
      <sz val="11"/>
      <color theme="4" tint="-0.499984740745262"/>
      <name val="Tahoma"/>
      <family val="2"/>
    </font>
    <font>
      <sz val="10"/>
      <color theme="1" tint="0.24994659260841701"/>
      <name val="Tahoma"/>
      <family val="2"/>
    </font>
    <font>
      <sz val="11"/>
      <color rgb="FF006100"/>
      <name val="Tahoma"/>
      <family val="2"/>
    </font>
    <font>
      <sz val="11"/>
      <color rgb="FF9C570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sz val="11"/>
      <color rgb="FFFF0000"/>
      <name val="Tahoma"/>
      <family val="2"/>
    </font>
    <font>
      <i/>
      <sz val="11"/>
      <color rgb="FF7F7F7F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theme="0"/>
      <name val="Tahoma"/>
      <family val="2"/>
    </font>
    <font>
      <sz val="11"/>
      <color rgb="FFFA7D00"/>
      <name val="Tahoma"/>
      <family val="2"/>
    </font>
    <font>
      <sz val="18"/>
      <color theme="3"/>
      <name val="Tahoma"/>
      <family val="2"/>
    </font>
    <font>
      <sz val="22"/>
      <color theme="3" tint="0.24994659260841701"/>
      <name val="Tahoma"/>
      <family val="2"/>
    </font>
    <font>
      <b/>
      <sz val="10"/>
      <color theme="1" tint="0.24994659260841701"/>
      <name val="Tahoma"/>
      <family val="2"/>
    </font>
    <font>
      <b/>
      <sz val="11"/>
      <color theme="3"/>
      <name val="Tahoma"/>
      <family val="2"/>
    </font>
    <font>
      <b/>
      <sz val="11"/>
      <color theme="1"/>
      <name val="Tahoma"/>
      <family val="2"/>
    </font>
    <font>
      <sz val="16"/>
      <color theme="5" tint="-0.499984740745262"/>
      <name val="Tahoma"/>
      <family val="2"/>
    </font>
    <font>
      <sz val="11"/>
      <color theme="1" tint="0.24994659260841701"/>
      <name val="Tahoma"/>
      <family val="2"/>
    </font>
    <font>
      <b/>
      <sz val="11"/>
      <color theme="1" tint="0.24994659260841701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36"/>
      <color theme="5" tint="-0.499984740745262"/>
      <name val="Tahoma"/>
      <family val="2"/>
    </font>
    <font>
      <sz val="10"/>
      <color theme="0"/>
      <name val="Tahoma"/>
      <family val="2"/>
    </font>
    <font>
      <sz val="14"/>
      <color theme="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1" tint="0.24994659260841701"/>
      <name val="Tahoma"/>
      <family val="2"/>
    </font>
    <font>
      <b/>
      <sz val="12"/>
      <color theme="1" tint="0.2499465926084170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">
    <xf numFmtId="0" fontId="0" fillId="0" borderId="0">
      <alignment readingOrder="2"/>
    </xf>
    <xf numFmtId="0" fontId="14" fillId="0" borderId="1" applyNumberFormat="0" applyFill="0" applyAlignment="0" applyProtection="0"/>
    <xf numFmtId="0" fontId="2" fillId="0" borderId="2" applyNumberFormat="0" applyFill="0" applyBorder="0" applyAlignment="0" applyProtection="0">
      <alignment readingOrder="2"/>
    </xf>
    <xf numFmtId="0" fontId="15" fillId="0" borderId="3" applyNumberFormat="0" applyFill="0" applyBorder="0" applyAlignment="0" applyProtection="0">
      <alignment readingOrder="2"/>
    </xf>
    <xf numFmtId="164" fontId="1" fillId="0" borderId="0" applyFill="0" applyBorder="0" applyAlignment="0" applyProtection="0"/>
    <xf numFmtId="14" fontId="1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10" fillId="11" borderId="8" applyNumberFormat="0" applyAlignment="0" applyProtection="0"/>
    <xf numFmtId="0" fontId="9" fillId="12" borderId="9" applyNumberFormat="0" applyAlignment="0" applyProtection="0"/>
    <xf numFmtId="0" fontId="6" fillId="12" borderId="8" applyNumberFormat="0" applyAlignment="0" applyProtection="0"/>
    <xf numFmtId="0" fontId="12" fillId="0" borderId="10" applyNumberFormat="0" applyFill="0" applyAlignment="0" applyProtection="0"/>
    <xf numFmtId="0" fontId="11" fillId="13" borderId="11" applyNumberFormat="0" applyAlignment="0" applyProtection="0"/>
    <xf numFmtId="0" fontId="7" fillId="0" borderId="0" applyNumberFormat="0" applyFill="0" applyBorder="0" applyAlignment="0" applyProtection="0"/>
    <xf numFmtId="0" fontId="2" fillId="14" borderId="12" applyNumberFormat="0" applyAlignment="0" applyProtection="0"/>
    <xf numFmtId="0" fontId="8" fillId="0" borderId="0" applyNumberFormat="0" applyFill="0" applyBorder="0" applyAlignment="0" applyProtection="0"/>
    <xf numFmtId="0" fontId="17" fillId="0" borderId="13" applyNumberFormat="0" applyFill="0" applyAlignment="0" applyProtection="0"/>
  </cellStyleXfs>
  <cellXfs count="32">
    <xf numFmtId="0" fontId="0" fillId="0" borderId="0" xfId="0">
      <alignment readingOrder="2"/>
    </xf>
    <xf numFmtId="0" fontId="0" fillId="0" borderId="0" xfId="0" applyAlignment="1">
      <alignment horizontal="right" vertical="center" readingOrder="2"/>
    </xf>
    <xf numFmtId="0" fontId="18" fillId="3" borderId="0" xfId="2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0" fillId="0" borderId="0" xfId="0" applyAlignment="1">
      <alignment horizontal="right" readingOrder="2"/>
    </xf>
    <xf numFmtId="0" fontId="19" fillId="0" borderId="0" xfId="0" applyFont="1" applyAlignment="1">
      <alignment horizontal="right" vertical="center" wrapText="1" readingOrder="2"/>
    </xf>
    <xf numFmtId="0" fontId="20" fillId="0" borderId="0" xfId="0" applyFont="1" applyAlignment="1">
      <alignment horizontal="right" wrapText="1" readingOrder="2"/>
    </xf>
    <xf numFmtId="0" fontId="21" fillId="0" borderId="0" xfId="0" applyFont="1" applyAlignment="1">
      <alignment horizontal="right" readingOrder="2"/>
    </xf>
    <xf numFmtId="0" fontId="22" fillId="0" borderId="0" xfId="0" applyFont="1" applyAlignment="1">
      <alignment horizontal="right" readingOrder="2"/>
    </xf>
    <xf numFmtId="0" fontId="22" fillId="0" borderId="0" xfId="0" applyFont="1">
      <alignment readingOrder="2"/>
    </xf>
    <xf numFmtId="0" fontId="21" fillId="0" borderId="0" xfId="0" applyFont="1" applyAlignment="1">
      <alignment horizontal="right" wrapText="1" readingOrder="2"/>
    </xf>
    <xf numFmtId="0" fontId="22" fillId="3" borderId="0" xfId="0" applyFont="1" applyFill="1" applyAlignment="1">
      <alignment horizontal="right" readingOrder="2"/>
    </xf>
    <xf numFmtId="0" fontId="23" fillId="3" borderId="0" xfId="1" applyFont="1" applyFill="1" applyBorder="1" applyAlignment="1">
      <alignment horizontal="right" vertical="center" readingOrder="2"/>
    </xf>
    <xf numFmtId="0" fontId="14" fillId="3" borderId="0" xfId="1" applyFill="1" applyBorder="1" applyAlignment="1">
      <alignment horizontal="right" readingOrder="2"/>
    </xf>
    <xf numFmtId="0" fontId="24" fillId="0" borderId="0" xfId="0" applyFont="1" applyAlignment="1">
      <alignment horizontal="right" readingOrder="2"/>
    </xf>
    <xf numFmtId="0" fontId="0" fillId="0" borderId="0" xfId="2" applyFont="1" applyBorder="1" applyAlignment="1">
      <alignment horizontal="right" vertical="center" wrapText="1" readingOrder="2"/>
    </xf>
    <xf numFmtId="0" fontId="26" fillId="2" borderId="4" xfId="2" applyFont="1" applyFill="1" applyBorder="1" applyAlignment="1">
      <alignment horizontal="right" vertical="center" readingOrder="2"/>
    </xf>
    <xf numFmtId="0" fontId="0" fillId="0" borderId="0" xfId="2" applyFont="1" applyBorder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right" readingOrder="2"/>
    </xf>
    <xf numFmtId="0" fontId="29" fillId="0" borderId="0" xfId="0" applyFont="1" applyAlignment="1">
      <alignment horizontal="right" vertical="center" readingOrder="2"/>
    </xf>
    <xf numFmtId="0" fontId="24" fillId="0" borderId="0" xfId="0" applyFont="1">
      <alignment readingOrder="2"/>
    </xf>
    <xf numFmtId="8" fontId="26" fillId="2" borderId="6" xfId="0" applyNumberFormat="1" applyFont="1" applyFill="1" applyBorder="1" applyAlignment="1">
      <alignment horizontal="left" vertical="center" readingOrder="1"/>
    </xf>
    <xf numFmtId="8" fontId="27" fillId="5" borderId="6" xfId="0" applyNumberFormat="1" applyFont="1" applyFill="1" applyBorder="1" applyAlignment="1">
      <alignment horizontal="left" vertical="center" readingOrder="1"/>
    </xf>
    <xf numFmtId="165" fontId="28" fillId="0" borderId="0" xfId="0" applyNumberFormat="1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readingOrder="2"/>
    </xf>
    <xf numFmtId="0" fontId="26" fillId="6" borderId="6" xfId="2" applyFont="1" applyFill="1" applyBorder="1" applyAlignment="1">
      <alignment horizontal="right" vertical="center" wrapText="1" indent="1" readingOrder="2"/>
    </xf>
    <xf numFmtId="8" fontId="27" fillId="7" borderId="6" xfId="0" applyNumberFormat="1" applyFont="1" applyFill="1" applyBorder="1" applyAlignment="1">
      <alignment horizontal="left" vertical="center" indent="1" readingOrder="1"/>
    </xf>
    <xf numFmtId="0" fontId="25" fillId="4" borderId="4" xfId="3" applyFont="1" applyFill="1" applyBorder="1" applyAlignment="1">
      <alignment horizontal="right" vertical="center" readingOrder="2"/>
    </xf>
    <xf numFmtId="0" fontId="25" fillId="4" borderId="7" xfId="3" applyFont="1" applyFill="1" applyBorder="1" applyAlignment="1">
      <alignment horizontal="right" vertical="center" readingOrder="2"/>
    </xf>
    <xf numFmtId="0" fontId="25" fillId="4" borderId="5" xfId="3" applyFont="1" applyFill="1" applyBorder="1" applyAlignment="1">
      <alignment horizontal="right" vertical="center" readingOrder="2"/>
    </xf>
  </cellXfs>
  <cellStyles count="25"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ערה" xfId="22" builtinId="10" customBuiltin="1"/>
    <cellStyle name="חישוב" xfId="18" builtinId="22" customBuiltin="1"/>
    <cellStyle name="טוב" xfId="13" builtinId="26" customBuiltin="1"/>
    <cellStyle name="טלפון" xfId="4" xr:uid="{70E46558-98AC-446F-861A-54F270CBD905}"/>
    <cellStyle name="טקסט אזהרה" xfId="21" builtinId="11" customBuiltin="1"/>
    <cellStyle name="טקסט הסברי" xfId="23" builtinId="53" customBuiltin="1"/>
    <cellStyle name="כותרת" xfId="11" builtinId="15" customBuiltin="1"/>
    <cellStyle name="כותרת 1" xfId="1" builtinId="16" customBuiltin="1"/>
    <cellStyle name="כותרת 2" xfId="2" builtinId="17" customBuiltin="1"/>
    <cellStyle name="כותרת 3" xfId="3" builtinId="18" customBuiltin="1"/>
    <cellStyle name="כותרת 4" xfId="12" builtinId="19" customBuiltin="1"/>
    <cellStyle name="מטבע [0]" xfId="9" builtinId="7" customBuiltin="1"/>
    <cellStyle name="ניטראלי" xfId="15" builtinId="28" customBuiltin="1"/>
    <cellStyle name="סה&quot;כ" xfId="24" builtinId="25" customBuiltin="1"/>
    <cellStyle name="פלט" xfId="17" builtinId="21" customBuiltin="1"/>
    <cellStyle name="פסיק [0]" xfId="7" builtinId="6" customBuiltin="1"/>
    <cellStyle name="קלט" xfId="16" builtinId="20" customBuiltin="1"/>
    <cellStyle name="רע" xfId="14" builtinId="27" customBuiltin="1"/>
    <cellStyle name="תא מסומן" xfId="20" builtinId="23" customBuiltin="1"/>
    <cellStyle name="תא מקושר" xfId="19" builtinId="24" customBuiltin="1"/>
    <cellStyle name="תאריך" xfId="5" xr:uid="{FE33F3B2-B201-45AD-A81E-81BCB12ED9D2}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numFmt numFmtId="165" formatCode="&quot;₪&quot;\ #,##0.00"/>
      <alignment horizontal="left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פנקס כתובות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תקציב חודשי אישי" pivot="0" count="7" xr9:uid="{DF2684C2-C435-47FA-9646-E632C3AE8948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תמונה 1" descr="רכיב דקורטיבי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9422" y="335756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דיור" displayName="דיור" ref="B14:E25" totalsRowCount="1" headerRowDxfId="131" dataDxfId="130" totalsRowDxfId="129">
  <tableColumns count="4">
    <tableColumn id="1" xr3:uid="{00000000-0010-0000-0000-000001000000}" name="דיור" totalsRowLabel="סכום ביניים" dataDxfId="128" totalsRowDxfId="127"/>
    <tableColumn id="2" xr3:uid="{00000000-0010-0000-0000-000002000000}" name="עלות מתוכננת" dataDxfId="126" totalsRowDxfId="125"/>
    <tableColumn id="3" xr3:uid="{00000000-0010-0000-0000-000003000000}" name="עלות בפועל" dataDxfId="124" totalsRowDxfId="123"/>
    <tableColumn id="4" xr3:uid="{00000000-0010-0000-0000-000004000000}" name="הפרש" totalsRowFunction="sum" dataDxfId="122" totalsRowDxfId="121">
      <calculatedColumnFormula>דיור[[#This Row],[עלות מתוכננת]]-דיור[[#This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דיור בטבלה זו. ההפרש מחושב באופן אוטומטי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בידור" displayName="בידור" ref="G14:J24" totalsRowCount="1" headerRowDxfId="120" dataDxfId="119" totalsRowDxfId="118" headerRowCellStyle="Normal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בידור" totalsRowLabel="סכום ביניים" dataDxfId="117" totalsRowDxfId="116"/>
    <tableColumn id="2" xr3:uid="{00000000-0010-0000-0100-000002000000}" name="עלות מתוכננת" dataDxfId="115" totalsRowDxfId="114"/>
    <tableColumn id="3" xr3:uid="{00000000-0010-0000-0100-000003000000}" name="עלות בפועל" dataDxfId="113" totalsRowDxfId="112"/>
    <tableColumn id="4" xr3:uid="{00000000-0010-0000-0100-000004000000}" name="הפרש" totalsRowFunction="sum" dataDxfId="111" totalsRowDxfId="110">
      <calculatedColumnFormula>בידור[[#This Row],[עלות מתוכננת]]-בידור[[#This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בידור בטבלה זו. ההפרש מחושב באופן אוטומט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הלוואות" displayName="הלוואות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הלוואות" totalsRowLabel="סכום ביניים" dataDxfId="106" totalsRowDxfId="105"/>
    <tableColumn id="2" xr3:uid="{00000000-0010-0000-0200-000002000000}" name="עלות מתוכננת" dataDxfId="104" totalsRowDxfId="103"/>
    <tableColumn id="3" xr3:uid="{00000000-0010-0000-0200-000003000000}" name="עלות בפועל" dataDxfId="102" totalsRowDxfId="101"/>
    <tableColumn id="4" xr3:uid="{00000000-0010-0000-0200-000004000000}" name="הפרש" totalsRowFunction="sum" dataDxfId="100" totalsRowDxfId="99">
      <calculatedColumnFormula>הלוואות[[#This Row],[עלות מתוכננת]]-הלוואות[[#This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הלוואות בטבלה זו. ההפרש מחושב באופן אוטומטי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תחבורה" displayName="תחבורה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תחבורה" totalsRowLabel="סכום ביניים" dataDxfId="95" totalsRowDxfId="94"/>
    <tableColumn id="2" xr3:uid="{00000000-0010-0000-0300-000002000000}" name="עלות מתוכננת" dataDxfId="93" totalsRowDxfId="92"/>
    <tableColumn id="3" xr3:uid="{00000000-0010-0000-0300-000003000000}" name="עלות בפועל" dataDxfId="91" totalsRowDxfId="90"/>
    <tableColumn id="4" xr3:uid="{00000000-0010-0000-0300-000004000000}" name="הפרש" totalsRowFunction="sum" dataDxfId="89" totalsRowDxfId="88">
      <calculatedColumnFormula>תחבורה[[#This Row],[עלות מתוכננת]]-תחבורה[[#This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תחבורה בטבלה זו. ההפרש מחושב באופן אוטומטי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ביטוח" displayName="ביטוח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ביטוח" totalsRowLabel="סכום ביניים" dataDxfId="84" totalsRowDxfId="83"/>
    <tableColumn id="2" xr3:uid="{00000000-0010-0000-0400-000002000000}" name="עלות מתוכננת" dataDxfId="82" totalsRowDxfId="81"/>
    <tableColumn id="3" xr3:uid="{00000000-0010-0000-0400-000003000000}" name="עלות בפועל" dataDxfId="80" totalsRowDxfId="79"/>
    <tableColumn id="4" xr3:uid="{00000000-0010-0000-0400-000004000000}" name="הפרש" totalsRowFunction="sum" dataDxfId="78" totalsRowDxfId="77">
      <calculatedColumnFormula>ביטוח[[#This Row],[עלות מתוכננת]]-ביטוח[[#This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ביטוח בטבלה זו. ההפרש מחושב באופן אוטומטי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מסים" displayName="מסים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מסים" totalsRowLabel="סכום ביניים" dataDxfId="73" totalsRowDxfId="72"/>
    <tableColumn id="2" xr3:uid="{00000000-0010-0000-0500-000002000000}" name="עלות מתוכננת" dataDxfId="71" totalsRowDxfId="70"/>
    <tableColumn id="3" xr3:uid="{00000000-0010-0000-0500-000003000000}" name="עלות בפועל" dataDxfId="69" totalsRowDxfId="68"/>
    <tableColumn id="4" xr3:uid="{00000000-0010-0000-0500-000004000000}" name="הפרש" totalsRowFunction="sum" dataDxfId="67" totalsRowDxfId="66">
      <calculatedColumnFormula>מסים[[#This Row],[עלות מתוכננת]]-מסים[[#This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מסים בטבלה זו. ההפרש מחושב באופן אוטומט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חסכונות או השקעות" totalsRowLabel="סכום ביניים" dataDxfId="62" totalsRowDxfId="61"/>
    <tableColumn id="2" xr3:uid="{00000000-0010-0000-0600-000002000000}" name="עלות מתוכננת" dataDxfId="60" totalsRowDxfId="59"/>
    <tableColumn id="3" xr3:uid="{00000000-0010-0000-0600-000003000000}" name="עלות בפועל" dataDxfId="58" totalsRowDxfId="57"/>
    <tableColumn id="4" xr3:uid="{00000000-0010-0000-0600-000004000000}" name="הפרש" totalsRowFunction="sum" dataDxfId="56" totalsRowDxfId="55">
      <calculatedColumnFormula>Savings[[#This Row],[עלות מתוכננת]]-Savings[[#This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חסכונות או השקעות בטבלה זו. ההפרש מחושב באופן אוטומטי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מזון" displayName="מזון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מזון" totalsRowLabel="סכום ביניים" dataDxfId="51" totalsRowDxfId="50"/>
    <tableColumn id="2" xr3:uid="{00000000-0010-0000-0700-000002000000}" name="עלות מתוכננת" dataDxfId="49" totalsRowDxfId="48"/>
    <tableColumn id="3" xr3:uid="{00000000-0010-0000-0700-000003000000}" name="עלות בפועל" dataDxfId="47" totalsRowDxfId="46"/>
    <tableColumn id="4" xr3:uid="{00000000-0010-0000-0700-000004000000}" name="הפרש" totalsRowFunction="sum" dataDxfId="45" totalsRowDxfId="44">
      <calculatedColumnFormula>מזון[[#This Row],[עלות מתוכננת]]-מזון[[#This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מזון בטבלה זו. ההפרש מחושב באופן אוטומטי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מתנות ותרומות" totalsRowLabel="סכום ביניים" dataDxfId="40" totalsRowDxfId="39"/>
    <tableColumn id="2" xr3:uid="{00000000-0010-0000-0800-000002000000}" name="עלות מתוכננת" dataDxfId="38" totalsRowDxfId="37"/>
    <tableColumn id="3" xr3:uid="{00000000-0010-0000-0800-000003000000}" name="עלות בפועל" dataDxfId="36" totalsRowDxfId="35"/>
    <tableColumn id="4" xr3:uid="{00000000-0010-0000-0800-000004000000}" name="הפרש" totalsRowFunction="sum" dataDxfId="34" totalsRowDxfId="33">
      <calculatedColumnFormula>Gifts[[#This Row],[עלות מתוכננת]]-Gifts[[#This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מתנות ותרומות בטבלה זו. ההפרש מחושב באופן אוטומטי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חיות_מחמד" displayName="חיות_מחמד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חיות מחמד" totalsRowLabel="סכום ביניים" dataDxfId="29" totalsRowDxfId="28"/>
    <tableColumn id="2" xr3:uid="{00000000-0010-0000-0900-000002000000}" name="עלות מתוכננת" dataDxfId="27" totalsRowDxfId="26"/>
    <tableColumn id="3" xr3:uid="{00000000-0010-0000-0900-000003000000}" name="עלות בפועל" dataDxfId="25" totalsRowDxfId="24"/>
    <tableColumn id="4" xr3:uid="{00000000-0010-0000-0900-000004000000}" name="הפרש" totalsRowFunction="sum" dataDxfId="23" totalsRowDxfId="22">
      <calculatedColumnFormula>חיות_מחמד[[#This Row],[עלות מתוכננת]]-חיות_מחמד[[#This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חיות מחמד בטבלה זו. ההפרש מחושב באופן אוטומטי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משפטי" displayName="משפטי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משפטי" totalsRowLabel="סכום ביניים" dataDxfId="18" totalsRowDxfId="17"/>
    <tableColumn id="2" xr3:uid="{00000000-0010-0000-0A00-000002000000}" name="עלות מתוכננת" dataDxfId="16" totalsRowDxfId="15"/>
    <tableColumn id="3" xr3:uid="{00000000-0010-0000-0A00-000003000000}" name="עלות בפועל" dataDxfId="14" totalsRowDxfId="13"/>
    <tableColumn id="4" xr3:uid="{00000000-0010-0000-0A00-000004000000}" name="הפרש" totalsRowFunction="sum" dataDxfId="12" totalsRowDxfId="11">
      <calculatedColumnFormula>משפטי[[#This Row],[עלות מתוכננת]]-משפטי[[#This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הוצאות משפטיות בטבלה זו. ההפרש מחושב באופן אוטומטי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בריאות_וטיפוח" displayName="בריאות_וטיפוח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בריאות וטיפוח" totalsRowLabel="סכום ביניים" dataDxfId="7" totalsRowDxfId="6"/>
    <tableColumn id="2" xr3:uid="{00000000-0010-0000-0B00-000002000000}" name="עלות מתוכננת" dataDxfId="5" totalsRowDxfId="4"/>
    <tableColumn id="3" xr3:uid="{00000000-0010-0000-0B00-000003000000}" name="עלות בפועל" dataDxfId="3" totalsRowDxfId="2"/>
    <tableColumn id="4" xr3:uid="{00000000-0010-0000-0B00-000004000000}" name="הפרש" totalsRowFunction="sum" dataDxfId="1" totalsRowDxfId="0">
      <calculatedColumnFormula>בריאות_וטיפוח[[#This Row],[עלות מתוכננת]]-בריאות_וטיפוח[[#This Row],[עלות בפועל]]</calculatedColumnFormula>
    </tableColumn>
  </tableColumns>
  <tableStyleInfo name="פנקס כתובות" showFirstColumn="1" showLastColumn="1" showRowStripes="1" showColumnStripes="0"/>
  <extLst>
    <ext xmlns:x14="http://schemas.microsoft.com/office/spreadsheetml/2009/9/main" uri="{504A1905-F514-4f6f-8877-14C23A59335A}">
      <x14:table altTextSummary="הזן עלויות מתוכננות ועלויות בפועל עבור בריאות וטיפוח בטבלה זו. ההפרש מחושב באופן אוטומטי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A1:B7"/>
  <sheetViews>
    <sheetView showGridLines="0" rightToLeft="1" workbookViewId="0"/>
  </sheetViews>
  <sheetFormatPr defaultRowHeight="12.75" x14ac:dyDescent="0.2"/>
  <cols>
    <col min="1" max="1" width="2.42578125" customWidth="1"/>
    <col min="2" max="2" width="80.7109375" customWidth="1"/>
    <col min="3" max="3" width="2.7109375" customWidth="1"/>
  </cols>
  <sheetData>
    <row r="1" spans="1:2" s="3" customFormat="1" ht="30" customHeight="1" x14ac:dyDescent="0.2">
      <c r="A1" s="1"/>
      <c r="B1" s="2" t="s">
        <v>0</v>
      </c>
    </row>
    <row r="2" spans="1:2" ht="48.6" customHeight="1" x14ac:dyDescent="0.2">
      <c r="A2" s="4"/>
      <c r="B2" s="5" t="s">
        <v>1</v>
      </c>
    </row>
    <row r="3" spans="1:2" ht="34.35" customHeight="1" x14ac:dyDescent="0.2">
      <c r="A3" s="4"/>
      <c r="B3" s="5" t="s">
        <v>2</v>
      </c>
    </row>
    <row r="4" spans="1:2" ht="33.75" customHeight="1" x14ac:dyDescent="0.2">
      <c r="A4" s="4"/>
      <c r="B4" s="5" t="s">
        <v>3</v>
      </c>
    </row>
    <row r="5" spans="1:2" ht="34.35" customHeight="1" x14ac:dyDescent="0.2">
      <c r="A5" s="4"/>
      <c r="B5" s="6" t="s">
        <v>4</v>
      </c>
    </row>
    <row r="6" spans="1:2" ht="57" x14ac:dyDescent="0.2">
      <c r="A6" s="4"/>
      <c r="B6" s="5" t="s">
        <v>5</v>
      </c>
    </row>
    <row r="7" spans="1:2" ht="54.75" customHeight="1" x14ac:dyDescent="0.2">
      <c r="A7" s="4"/>
      <c r="B7" s="5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7"/>
  <sheetViews>
    <sheetView showGridLines="0" rightToLeft="1" tabSelected="1" zoomScaleNormal="100" workbookViewId="0">
      <selection activeCell="J11" sqref="J11"/>
    </sheetView>
  </sheetViews>
  <sheetFormatPr defaultRowHeight="12.75" x14ac:dyDescent="0.2"/>
  <cols>
    <col min="1" max="1" width="2.7109375" style="21" customWidth="1"/>
    <col min="2" max="2" width="30.7109375" customWidth="1"/>
    <col min="3" max="3" width="17.42578125" customWidth="1"/>
    <col min="4" max="4" width="15" customWidth="1"/>
    <col min="5" max="5" width="12.5703125" customWidth="1"/>
    <col min="6" max="6" width="2.7109375" customWidth="1"/>
    <col min="7" max="7" width="30.7109375" customWidth="1"/>
    <col min="8" max="8" width="17.85546875" customWidth="1"/>
    <col min="9" max="9" width="14.5703125" customWidth="1"/>
    <col min="10" max="10" width="17.7109375" customWidth="1"/>
    <col min="11" max="11" width="2.7109375" customWidth="1"/>
  </cols>
  <sheetData>
    <row r="1" spans="1:10" s="9" customFormat="1" ht="14.25" x14ac:dyDescent="0.2">
      <c r="A1" s="7" t="s">
        <v>7</v>
      </c>
      <c r="B1" s="8"/>
      <c r="C1" s="8"/>
      <c r="D1" s="8"/>
      <c r="E1" s="8"/>
      <c r="F1" s="8"/>
      <c r="G1" s="8"/>
      <c r="H1" s="8"/>
      <c r="I1" s="8"/>
      <c r="J1" s="8"/>
    </row>
    <row r="2" spans="1:10" s="9" customFormat="1" ht="71.25" customHeight="1" x14ac:dyDescent="0.35">
      <c r="A2" s="10" t="s">
        <v>8</v>
      </c>
      <c r="B2" s="11"/>
      <c r="C2" s="12" t="s">
        <v>59</v>
      </c>
      <c r="D2" s="13"/>
      <c r="E2" s="13"/>
      <c r="F2" s="13"/>
      <c r="G2" s="13"/>
      <c r="H2" s="13"/>
      <c r="I2" s="13"/>
      <c r="J2" s="13"/>
    </row>
    <row r="3" spans="1:10" x14ac:dyDescent="0.2">
      <c r="A3" s="14"/>
      <c r="B3" s="4"/>
      <c r="C3" s="4"/>
      <c r="D3" s="4"/>
      <c r="E3" s="4"/>
      <c r="F3" s="4"/>
      <c r="G3" s="4"/>
      <c r="H3" s="4"/>
      <c r="I3" s="4"/>
      <c r="J3" s="4"/>
    </row>
    <row r="4" spans="1:10" ht="24.95" customHeight="1" x14ac:dyDescent="0.2">
      <c r="A4" s="14" t="s">
        <v>9</v>
      </c>
      <c r="B4" s="29" t="s">
        <v>19</v>
      </c>
      <c r="C4" s="30"/>
      <c r="D4" s="15"/>
      <c r="E4" s="27" t="s">
        <v>62</v>
      </c>
      <c r="F4" s="27"/>
      <c r="G4" s="27"/>
      <c r="H4" s="28">
        <f>C7-J61</f>
        <v>3405</v>
      </c>
      <c r="I4" s="4"/>
      <c r="J4" s="4"/>
    </row>
    <row r="5" spans="1:10" ht="24.95" customHeight="1" x14ac:dyDescent="0.2">
      <c r="A5" s="14"/>
      <c r="B5" s="16" t="s">
        <v>20</v>
      </c>
      <c r="C5" s="22">
        <v>4300</v>
      </c>
      <c r="D5" s="4"/>
      <c r="E5" s="27"/>
      <c r="F5" s="27"/>
      <c r="G5" s="27"/>
      <c r="H5" s="28"/>
      <c r="I5" s="17"/>
      <c r="J5" s="4"/>
    </row>
    <row r="6" spans="1:10" ht="24.95" customHeight="1" x14ac:dyDescent="0.2">
      <c r="A6" s="14"/>
      <c r="B6" s="16" t="s">
        <v>21</v>
      </c>
      <c r="C6" s="22">
        <v>300</v>
      </c>
      <c r="D6" s="4"/>
      <c r="E6" s="27" t="s">
        <v>63</v>
      </c>
      <c r="F6" s="27"/>
      <c r="G6" s="27"/>
      <c r="H6" s="28">
        <f>C12-J63</f>
        <v>3064</v>
      </c>
      <c r="I6" s="17"/>
      <c r="J6" s="4"/>
    </row>
    <row r="7" spans="1:10" ht="24.95" customHeight="1" x14ac:dyDescent="0.2">
      <c r="A7" s="14" t="s">
        <v>10</v>
      </c>
      <c r="B7" s="16" t="s">
        <v>22</v>
      </c>
      <c r="C7" s="23">
        <f>SUM(C5:C6)</f>
        <v>4600</v>
      </c>
      <c r="D7" s="4"/>
      <c r="E7" s="27"/>
      <c r="F7" s="27"/>
      <c r="G7" s="27"/>
      <c r="H7" s="28"/>
      <c r="I7" s="17"/>
      <c r="J7" s="4"/>
    </row>
    <row r="8" spans="1:10" ht="24.95" customHeight="1" x14ac:dyDescent="0.2">
      <c r="A8" s="14"/>
      <c r="B8" s="4"/>
      <c r="C8" s="4"/>
      <c r="D8" s="4"/>
      <c r="E8" s="27" t="s">
        <v>64</v>
      </c>
      <c r="F8" s="27"/>
      <c r="G8" s="27"/>
      <c r="H8" s="28">
        <f>H6-H4</f>
        <v>-341</v>
      </c>
      <c r="I8" s="17"/>
      <c r="J8" s="4"/>
    </row>
    <row r="9" spans="1:10" ht="24.95" customHeight="1" x14ac:dyDescent="0.2">
      <c r="A9" s="14" t="s">
        <v>11</v>
      </c>
      <c r="B9" s="29" t="s">
        <v>23</v>
      </c>
      <c r="C9" s="31"/>
      <c r="D9" s="15"/>
      <c r="E9" s="27"/>
      <c r="F9" s="27"/>
      <c r="G9" s="27"/>
      <c r="H9" s="28"/>
      <c r="I9" s="17"/>
      <c r="J9" s="4"/>
    </row>
    <row r="10" spans="1:10" ht="24.95" customHeight="1" x14ac:dyDescent="0.2">
      <c r="A10" s="14"/>
      <c r="B10" s="16" t="s">
        <v>20</v>
      </c>
      <c r="C10" s="22">
        <v>4000</v>
      </c>
      <c r="D10" s="4"/>
      <c r="E10" s="4"/>
      <c r="F10" s="4"/>
      <c r="G10" s="4"/>
      <c r="H10" s="4"/>
      <c r="I10" s="17"/>
      <c r="J10" s="4"/>
    </row>
    <row r="11" spans="1:10" ht="24.95" customHeight="1" x14ac:dyDescent="0.2">
      <c r="A11" s="14"/>
      <c r="B11" s="16" t="s">
        <v>21</v>
      </c>
      <c r="C11" s="22">
        <v>300</v>
      </c>
      <c r="D11" s="4"/>
      <c r="E11" s="17"/>
      <c r="F11" s="4"/>
      <c r="G11" s="4"/>
      <c r="H11" s="4"/>
      <c r="I11" s="17"/>
      <c r="J11" s="4"/>
    </row>
    <row r="12" spans="1:10" ht="24.95" customHeight="1" x14ac:dyDescent="0.2">
      <c r="A12" s="14"/>
      <c r="B12" s="16" t="s">
        <v>22</v>
      </c>
      <c r="C12" s="23">
        <f>SUM(C10:C11)</f>
        <v>4300</v>
      </c>
      <c r="D12" s="4"/>
      <c r="E12" s="4"/>
      <c r="F12" s="4"/>
      <c r="G12" s="4"/>
      <c r="H12" s="4"/>
      <c r="I12" s="4"/>
      <c r="J12" s="4"/>
    </row>
    <row r="13" spans="1:10" x14ac:dyDescent="0.2">
      <c r="A13" s="14"/>
      <c r="B13" s="4"/>
      <c r="C13" s="4"/>
      <c r="D13" s="4"/>
      <c r="E13" s="4"/>
      <c r="F13" s="4"/>
      <c r="G13" s="4"/>
      <c r="H13" s="4"/>
      <c r="I13" s="4"/>
      <c r="J13" s="4"/>
    </row>
    <row r="14" spans="1:10" ht="24.95" customHeight="1" x14ac:dyDescent="0.2">
      <c r="A14" s="14" t="s">
        <v>12</v>
      </c>
      <c r="B14" s="18" t="s">
        <v>24</v>
      </c>
      <c r="C14" s="18" t="s">
        <v>60</v>
      </c>
      <c r="D14" s="18" t="s">
        <v>61</v>
      </c>
      <c r="E14" s="18" t="s">
        <v>65</v>
      </c>
      <c r="F14" s="19"/>
      <c r="G14" s="18" t="s">
        <v>66</v>
      </c>
      <c r="H14" s="18" t="s">
        <v>60</v>
      </c>
      <c r="I14" s="18" t="s">
        <v>61</v>
      </c>
      <c r="J14" s="18" t="s">
        <v>65</v>
      </c>
    </row>
    <row r="15" spans="1:10" ht="24.95" customHeight="1" x14ac:dyDescent="0.2">
      <c r="A15" s="14"/>
      <c r="B15" s="18" t="s">
        <v>25</v>
      </c>
      <c r="C15" s="24">
        <v>1000</v>
      </c>
      <c r="D15" s="24">
        <v>1000</v>
      </c>
      <c r="E15" s="24">
        <f>דיור[[#This Row],[עלות מתוכננת]]-דיור[[#This Row],[עלות בפועל]]</f>
        <v>0</v>
      </c>
      <c r="F15" s="19"/>
      <c r="G15" s="18" t="s">
        <v>67</v>
      </c>
      <c r="H15" s="24"/>
      <c r="I15" s="24"/>
      <c r="J15" s="24">
        <f>בידור[[#This Row],[עלות מתוכננת]]-בידור[[#This Row],[עלות בפועל]]</f>
        <v>0</v>
      </c>
    </row>
    <row r="16" spans="1:10" ht="24.95" customHeight="1" x14ac:dyDescent="0.2">
      <c r="A16" s="14"/>
      <c r="B16" s="18" t="s">
        <v>26</v>
      </c>
      <c r="C16" s="24">
        <v>54</v>
      </c>
      <c r="D16" s="24">
        <v>100</v>
      </c>
      <c r="E16" s="24">
        <f>דיור[[#This Row],[עלות מתוכננת]]-דיור[[#This Row],[עלות בפועל]]</f>
        <v>-46</v>
      </c>
      <c r="F16" s="19"/>
      <c r="G16" s="18" t="s">
        <v>68</v>
      </c>
      <c r="H16" s="24"/>
      <c r="I16" s="24"/>
      <c r="J16" s="24">
        <f>בידור[[#This Row],[עלות מתוכננת]]-בידור[[#This Row],[עלות בפועל]]</f>
        <v>0</v>
      </c>
    </row>
    <row r="17" spans="1:10" ht="24.95" customHeight="1" x14ac:dyDescent="0.2">
      <c r="A17" s="14"/>
      <c r="B17" s="18" t="s">
        <v>27</v>
      </c>
      <c r="C17" s="24">
        <v>44</v>
      </c>
      <c r="D17" s="24">
        <v>56</v>
      </c>
      <c r="E17" s="24">
        <f>דיור[[#This Row],[עלות מתוכננת]]-דיור[[#This Row],[עלות בפועל]]</f>
        <v>-12</v>
      </c>
      <c r="F17" s="19"/>
      <c r="G17" s="18" t="s">
        <v>69</v>
      </c>
      <c r="H17" s="24"/>
      <c r="I17" s="24"/>
      <c r="J17" s="24">
        <f>בידור[[#This Row],[עלות מתוכננת]]-בידור[[#This Row],[עלות בפועל]]</f>
        <v>0</v>
      </c>
    </row>
    <row r="18" spans="1:10" ht="24.95" customHeight="1" x14ac:dyDescent="0.2">
      <c r="A18" s="14"/>
      <c r="B18" s="18" t="s">
        <v>28</v>
      </c>
      <c r="C18" s="24">
        <v>22</v>
      </c>
      <c r="D18" s="24">
        <v>28</v>
      </c>
      <c r="E18" s="24">
        <f>דיור[[#This Row],[עלות מתוכננת]]-דיור[[#This Row],[עלות בפועל]]</f>
        <v>-6</v>
      </c>
      <c r="F18" s="19"/>
      <c r="G18" s="18" t="s">
        <v>70</v>
      </c>
      <c r="H18" s="24"/>
      <c r="I18" s="24"/>
      <c r="J18" s="24">
        <f>בידור[[#This Row],[עלות מתוכננת]]-בידור[[#This Row],[עלות בפועל]]</f>
        <v>0</v>
      </c>
    </row>
    <row r="19" spans="1:10" ht="24.95" customHeight="1" x14ac:dyDescent="0.2">
      <c r="A19" s="14"/>
      <c r="B19" s="18" t="s">
        <v>29</v>
      </c>
      <c r="C19" s="24">
        <v>8</v>
      </c>
      <c r="D19" s="24">
        <v>8</v>
      </c>
      <c r="E19" s="24">
        <f>דיור[[#This Row],[עלות מתוכננת]]-דיור[[#This Row],[עלות בפועל]]</f>
        <v>0</v>
      </c>
      <c r="F19" s="19"/>
      <c r="G19" s="18" t="s">
        <v>71</v>
      </c>
      <c r="H19" s="24"/>
      <c r="I19" s="24"/>
      <c r="J19" s="24">
        <f>בידור[[#This Row],[עלות מתוכננת]]-בידור[[#This Row],[עלות בפועל]]</f>
        <v>0</v>
      </c>
    </row>
    <row r="20" spans="1:10" ht="24.95" customHeight="1" x14ac:dyDescent="0.2">
      <c r="A20" s="14"/>
      <c r="B20" s="18" t="s">
        <v>30</v>
      </c>
      <c r="C20" s="24">
        <v>34</v>
      </c>
      <c r="D20" s="24">
        <v>34</v>
      </c>
      <c r="E20" s="24">
        <f>דיור[[#This Row],[עלות מתוכננת]]-דיור[[#This Row],[עלות בפועל]]</f>
        <v>0</v>
      </c>
      <c r="F20" s="19"/>
      <c r="G20" s="18" t="s">
        <v>72</v>
      </c>
      <c r="H20" s="24"/>
      <c r="I20" s="24"/>
      <c r="J20" s="24">
        <f>בידור[[#This Row],[עלות מתוכננת]]-בידור[[#This Row],[עלות בפועל]]</f>
        <v>0</v>
      </c>
    </row>
    <row r="21" spans="1:10" ht="24.95" customHeight="1" x14ac:dyDescent="0.2">
      <c r="A21" s="14"/>
      <c r="B21" s="18" t="s">
        <v>31</v>
      </c>
      <c r="C21" s="24">
        <v>10</v>
      </c>
      <c r="D21" s="24">
        <v>10</v>
      </c>
      <c r="E21" s="24">
        <f>דיור[[#This Row],[עלות מתוכננת]]-דיור[[#This Row],[עלות בפועל]]</f>
        <v>0</v>
      </c>
      <c r="F21" s="19"/>
      <c r="G21" s="18" t="s">
        <v>34</v>
      </c>
      <c r="H21" s="24"/>
      <c r="I21" s="24"/>
      <c r="J21" s="24">
        <f>בידור[[#This Row],[עלות מתוכננת]]-בידור[[#This Row],[עלות בפועל]]</f>
        <v>0</v>
      </c>
    </row>
    <row r="22" spans="1:10" ht="24.95" customHeight="1" x14ac:dyDescent="0.2">
      <c r="A22" s="14"/>
      <c r="B22" s="18" t="s">
        <v>32</v>
      </c>
      <c r="C22" s="24">
        <v>23</v>
      </c>
      <c r="D22" s="24">
        <v>0</v>
      </c>
      <c r="E22" s="24">
        <f>דיור[[#This Row],[עלות מתוכננת]]-דיור[[#This Row],[עלות בפועל]]</f>
        <v>23</v>
      </c>
      <c r="F22" s="19"/>
      <c r="G22" s="18" t="s">
        <v>34</v>
      </c>
      <c r="H22" s="24"/>
      <c r="I22" s="24"/>
      <c r="J22" s="24">
        <f>בידור[[#This Row],[עלות מתוכננת]]-בידור[[#This Row],[עלות בפועל]]</f>
        <v>0</v>
      </c>
    </row>
    <row r="23" spans="1:10" ht="24.95" customHeight="1" x14ac:dyDescent="0.2">
      <c r="A23" s="14"/>
      <c r="B23" s="18" t="s">
        <v>33</v>
      </c>
      <c r="C23" s="24">
        <v>0</v>
      </c>
      <c r="D23" s="24">
        <v>0</v>
      </c>
      <c r="E23" s="24">
        <f>דיור[[#This Row],[עלות מתוכננת]]-דיור[[#This Row],[עלות בפועל]]</f>
        <v>0</v>
      </c>
      <c r="F23" s="19"/>
      <c r="G23" s="18" t="s">
        <v>34</v>
      </c>
      <c r="H23" s="24"/>
      <c r="I23" s="24"/>
      <c r="J23" s="24">
        <f>בידור[[#This Row],[עלות מתוכננת]]-בידור[[#This Row],[עלות בפועל]]</f>
        <v>0</v>
      </c>
    </row>
    <row r="24" spans="1:10" ht="24.95" customHeight="1" x14ac:dyDescent="0.2">
      <c r="A24" s="14"/>
      <c r="B24" s="18" t="s">
        <v>34</v>
      </c>
      <c r="C24" s="24">
        <v>0</v>
      </c>
      <c r="D24" s="24">
        <v>0</v>
      </c>
      <c r="E24" s="24">
        <f>דיור[[#This Row],[עלות מתוכננת]]-דיור[[#This Row],[עלות בפועל]]</f>
        <v>0</v>
      </c>
      <c r="F24" s="19"/>
      <c r="G24" s="20" t="s">
        <v>35</v>
      </c>
      <c r="H24" s="24"/>
      <c r="I24" s="24"/>
      <c r="J24" s="24">
        <f>SUBTOTAL(109,בידור[הפרש])</f>
        <v>0</v>
      </c>
    </row>
    <row r="25" spans="1:10" ht="24.95" customHeight="1" x14ac:dyDescent="0.2">
      <c r="A25" s="14"/>
      <c r="B25" s="20" t="s">
        <v>35</v>
      </c>
      <c r="C25" s="24"/>
      <c r="D25" s="24"/>
      <c r="E25" s="24">
        <f>SUBTOTAL(109,דיור[הפרש])</f>
        <v>-41</v>
      </c>
      <c r="F25" s="19"/>
      <c r="G25" s="26"/>
      <c r="H25" s="26"/>
      <c r="I25" s="26"/>
      <c r="J25" s="26"/>
    </row>
    <row r="26" spans="1:10" ht="24.95" customHeight="1" x14ac:dyDescent="0.2">
      <c r="A26" s="14"/>
      <c r="B26" s="26"/>
      <c r="C26" s="26"/>
      <c r="D26" s="26"/>
      <c r="E26" s="26"/>
      <c r="F26" s="19"/>
      <c r="G26" s="18" t="s">
        <v>73</v>
      </c>
      <c r="H26" s="18" t="s">
        <v>60</v>
      </c>
      <c r="I26" s="18" t="s">
        <v>61</v>
      </c>
      <c r="J26" s="18" t="s">
        <v>65</v>
      </c>
    </row>
    <row r="27" spans="1:10" ht="24.95" customHeight="1" x14ac:dyDescent="0.2">
      <c r="A27" s="14" t="s">
        <v>13</v>
      </c>
      <c r="B27" s="18" t="s">
        <v>36</v>
      </c>
      <c r="C27" s="18" t="s">
        <v>60</v>
      </c>
      <c r="D27" s="18" t="s">
        <v>61</v>
      </c>
      <c r="E27" s="18" t="s">
        <v>65</v>
      </c>
      <c r="F27" s="19"/>
      <c r="G27" s="18" t="s">
        <v>74</v>
      </c>
      <c r="H27" s="24"/>
      <c r="I27" s="24"/>
      <c r="J27" s="24">
        <f>הלוואות[[#This Row],[עלות מתוכננת]]-הלוואות[[#This Row],[עלות בפועל]]</f>
        <v>0</v>
      </c>
    </row>
    <row r="28" spans="1:10" ht="24.95" customHeight="1" x14ac:dyDescent="0.2">
      <c r="A28" s="14"/>
      <c r="B28" s="18" t="s">
        <v>37</v>
      </c>
      <c r="C28" s="24"/>
      <c r="D28" s="24"/>
      <c r="E28" s="24">
        <f>תחבורה[[#This Row],[עלות מתוכננת]]-תחבורה[[#This Row],[עלות בפועל]]</f>
        <v>0</v>
      </c>
      <c r="F28" s="19"/>
      <c r="G28" s="18" t="s">
        <v>75</v>
      </c>
      <c r="H28" s="24"/>
      <c r="I28" s="24"/>
      <c r="J28" s="24">
        <f>הלוואות[[#This Row],[עלות מתוכננת]]-הלוואות[[#This Row],[עלות בפועל]]</f>
        <v>0</v>
      </c>
    </row>
    <row r="29" spans="1:10" ht="24.95" customHeight="1" x14ac:dyDescent="0.2">
      <c r="A29" s="14"/>
      <c r="B29" s="18" t="s">
        <v>38</v>
      </c>
      <c r="C29" s="24"/>
      <c r="D29" s="24"/>
      <c r="E29" s="24">
        <f>תחבורה[[#This Row],[עלות מתוכננת]]-תחבורה[[#This Row],[עלות בפועל]]</f>
        <v>0</v>
      </c>
      <c r="F29" s="19"/>
      <c r="G29" s="18" t="s">
        <v>76</v>
      </c>
      <c r="H29" s="24"/>
      <c r="I29" s="24"/>
      <c r="J29" s="24">
        <f>הלוואות[[#This Row],[עלות מתוכננת]]-הלוואות[[#This Row],[עלות בפועל]]</f>
        <v>0</v>
      </c>
    </row>
    <row r="30" spans="1:10" ht="24.95" customHeight="1" x14ac:dyDescent="0.2">
      <c r="A30" s="14"/>
      <c r="B30" s="18" t="s">
        <v>39</v>
      </c>
      <c r="C30" s="24"/>
      <c r="D30" s="24"/>
      <c r="E30" s="24">
        <f>תחבורה[[#This Row],[עלות מתוכננת]]-תחבורה[[#This Row],[עלות בפועל]]</f>
        <v>0</v>
      </c>
      <c r="F30" s="19"/>
      <c r="G30" s="18" t="s">
        <v>76</v>
      </c>
      <c r="H30" s="24"/>
      <c r="I30" s="24"/>
      <c r="J30" s="24">
        <f>הלוואות[[#This Row],[עלות מתוכננת]]-הלוואות[[#This Row],[עלות בפועל]]</f>
        <v>0</v>
      </c>
    </row>
    <row r="31" spans="1:10" ht="24.95" customHeight="1" x14ac:dyDescent="0.2">
      <c r="A31" s="14"/>
      <c r="B31" s="18" t="s">
        <v>40</v>
      </c>
      <c r="C31" s="24"/>
      <c r="D31" s="24"/>
      <c r="E31" s="24">
        <f>תחבורה[[#This Row],[עלות מתוכננת]]-תחבורה[[#This Row],[עלות בפועל]]</f>
        <v>0</v>
      </c>
      <c r="F31" s="19"/>
      <c r="G31" s="18" t="s">
        <v>76</v>
      </c>
      <c r="H31" s="24"/>
      <c r="I31" s="24"/>
      <c r="J31" s="24">
        <f>הלוואות[[#This Row],[עלות מתוכננת]]-הלוואות[[#This Row],[עלות בפועל]]</f>
        <v>0</v>
      </c>
    </row>
    <row r="32" spans="1:10" ht="24.95" customHeight="1" x14ac:dyDescent="0.2">
      <c r="A32" s="14"/>
      <c r="B32" s="18" t="s">
        <v>41</v>
      </c>
      <c r="C32" s="24"/>
      <c r="D32" s="24"/>
      <c r="E32" s="24">
        <f>תחבורה[[#This Row],[עלות מתוכננת]]-תחבורה[[#This Row],[עלות בפועל]]</f>
        <v>0</v>
      </c>
      <c r="F32" s="19"/>
      <c r="G32" s="18" t="s">
        <v>34</v>
      </c>
      <c r="H32" s="24"/>
      <c r="I32" s="24"/>
      <c r="J32" s="24">
        <f>הלוואות[[#This Row],[עלות מתוכננת]]-הלוואות[[#This Row],[עלות בפועל]]</f>
        <v>0</v>
      </c>
    </row>
    <row r="33" spans="1:10" ht="24.95" customHeight="1" x14ac:dyDescent="0.2">
      <c r="A33" s="14"/>
      <c r="B33" s="18" t="s">
        <v>42</v>
      </c>
      <c r="C33" s="24"/>
      <c r="D33" s="24"/>
      <c r="E33" s="24">
        <f>תחבורה[[#This Row],[עלות מתוכננת]]-תחבורה[[#This Row],[עלות בפועל]]</f>
        <v>0</v>
      </c>
      <c r="F33" s="19"/>
      <c r="G33" s="20" t="s">
        <v>35</v>
      </c>
      <c r="H33" s="24"/>
      <c r="I33" s="24"/>
      <c r="J33" s="24">
        <f>SUBTOTAL(109,הלוואות[הפרש])</f>
        <v>0</v>
      </c>
    </row>
    <row r="34" spans="1:10" ht="24.95" customHeight="1" x14ac:dyDescent="0.2">
      <c r="A34" s="14"/>
      <c r="B34" s="18" t="s">
        <v>34</v>
      </c>
      <c r="C34" s="24"/>
      <c r="D34" s="24"/>
      <c r="E34" s="24">
        <f>תחבורה[[#This Row],[עלות מתוכננת]]-תחבורה[[#This Row],[עלות בפועל]]</f>
        <v>0</v>
      </c>
      <c r="F34" s="19"/>
      <c r="G34" s="26"/>
      <c r="H34" s="26"/>
      <c r="I34" s="26"/>
      <c r="J34" s="26"/>
    </row>
    <row r="35" spans="1:10" ht="24.95" customHeight="1" x14ac:dyDescent="0.2">
      <c r="A35" s="14"/>
      <c r="B35" s="20" t="s">
        <v>35</v>
      </c>
      <c r="C35" s="24"/>
      <c r="D35" s="24"/>
      <c r="E35" s="24">
        <f>SUBTOTAL(109,תחבורה[הפרש])</f>
        <v>0</v>
      </c>
      <c r="F35" s="19"/>
      <c r="G35" s="18" t="s">
        <v>77</v>
      </c>
      <c r="H35" s="18" t="s">
        <v>60</v>
      </c>
      <c r="I35" s="18" t="s">
        <v>61</v>
      </c>
      <c r="J35" s="18" t="s">
        <v>65</v>
      </c>
    </row>
    <row r="36" spans="1:10" ht="24.95" customHeight="1" x14ac:dyDescent="0.2">
      <c r="A36" s="14"/>
      <c r="B36" s="26"/>
      <c r="C36" s="26"/>
      <c r="D36" s="26"/>
      <c r="E36" s="26"/>
      <c r="F36" s="19"/>
      <c r="G36" s="18" t="s">
        <v>78</v>
      </c>
      <c r="H36" s="24"/>
      <c r="I36" s="24"/>
      <c r="J36" s="24">
        <f>מסים[[#This Row],[עלות מתוכננת]]-מסים[[#This Row],[עלות בפועל]]</f>
        <v>0</v>
      </c>
    </row>
    <row r="37" spans="1:10" ht="24.95" customHeight="1" x14ac:dyDescent="0.2">
      <c r="A37" s="14" t="s">
        <v>14</v>
      </c>
      <c r="B37" s="18" t="s">
        <v>39</v>
      </c>
      <c r="C37" s="18" t="s">
        <v>60</v>
      </c>
      <c r="D37" s="18" t="s">
        <v>61</v>
      </c>
      <c r="E37" s="18" t="s">
        <v>65</v>
      </c>
      <c r="F37" s="19"/>
      <c r="G37" s="18" t="s">
        <v>79</v>
      </c>
      <c r="H37" s="24"/>
      <c r="I37" s="24"/>
      <c r="J37" s="24">
        <f>מסים[[#This Row],[עלות מתוכננת]]-מסים[[#This Row],[עלות בפועל]]</f>
        <v>0</v>
      </c>
    </row>
    <row r="38" spans="1:10" ht="24.95" customHeight="1" x14ac:dyDescent="0.2">
      <c r="A38" s="14"/>
      <c r="B38" s="18" t="s">
        <v>43</v>
      </c>
      <c r="C38" s="24"/>
      <c r="D38" s="24"/>
      <c r="E38" s="24">
        <f>ביטוח[[#This Row],[עלות מתוכננת]]-ביטוח[[#This Row],[עלות בפועל]]</f>
        <v>0</v>
      </c>
      <c r="F38" s="19"/>
      <c r="G38" s="18" t="s">
        <v>80</v>
      </c>
      <c r="H38" s="24"/>
      <c r="I38" s="24"/>
      <c r="J38" s="24">
        <f>מסים[[#This Row],[עלות מתוכננת]]-מסים[[#This Row],[עלות בפועל]]</f>
        <v>0</v>
      </c>
    </row>
    <row r="39" spans="1:10" ht="24.95" customHeight="1" x14ac:dyDescent="0.2">
      <c r="A39" s="14"/>
      <c r="B39" s="18" t="s">
        <v>44</v>
      </c>
      <c r="C39" s="24"/>
      <c r="D39" s="24"/>
      <c r="E39" s="24">
        <f>ביטוח[[#This Row],[עלות מתוכננת]]-ביטוח[[#This Row],[עלות בפועל]]</f>
        <v>0</v>
      </c>
      <c r="F39" s="19"/>
      <c r="G39" s="18" t="s">
        <v>34</v>
      </c>
      <c r="H39" s="24"/>
      <c r="I39" s="24"/>
      <c r="J39" s="24">
        <f>מסים[[#This Row],[עלות מתוכננת]]-מסים[[#This Row],[עלות בפועל]]</f>
        <v>0</v>
      </c>
    </row>
    <row r="40" spans="1:10" ht="24.95" customHeight="1" x14ac:dyDescent="0.2">
      <c r="A40" s="14"/>
      <c r="B40" s="18" t="s">
        <v>45</v>
      </c>
      <c r="C40" s="24"/>
      <c r="D40" s="24"/>
      <c r="E40" s="24">
        <f>ביטוח[[#This Row],[עלות מתוכננת]]-ביטוח[[#This Row],[עלות בפועל]]</f>
        <v>0</v>
      </c>
      <c r="F40" s="19"/>
      <c r="G40" s="20" t="s">
        <v>35</v>
      </c>
      <c r="H40" s="24"/>
      <c r="I40" s="24"/>
      <c r="J40" s="24">
        <f>SUBTOTAL(109,מסים[הפרש])</f>
        <v>0</v>
      </c>
    </row>
    <row r="41" spans="1:10" ht="24.95" customHeight="1" x14ac:dyDescent="0.2">
      <c r="A41" s="14"/>
      <c r="B41" s="18" t="s">
        <v>34</v>
      </c>
      <c r="C41" s="24"/>
      <c r="D41" s="24"/>
      <c r="E41" s="24">
        <f>ביטוח[[#This Row],[עלות מתוכננת]]-ביטוח[[#This Row],[עלות בפועל]]</f>
        <v>0</v>
      </c>
      <c r="F41" s="19"/>
      <c r="G41" s="26"/>
      <c r="H41" s="26"/>
      <c r="I41" s="26"/>
      <c r="J41" s="26"/>
    </row>
    <row r="42" spans="1:10" ht="24.95" customHeight="1" x14ac:dyDescent="0.2">
      <c r="A42" s="14"/>
      <c r="B42" s="20" t="s">
        <v>35</v>
      </c>
      <c r="C42" s="24"/>
      <c r="D42" s="24"/>
      <c r="E42" s="24">
        <f>SUBTOTAL(109,ביטוח[הפרש])</f>
        <v>0</v>
      </c>
      <c r="F42" s="19"/>
      <c r="G42" s="18" t="s">
        <v>81</v>
      </c>
      <c r="H42" s="18" t="s">
        <v>60</v>
      </c>
      <c r="I42" s="18" t="s">
        <v>61</v>
      </c>
      <c r="J42" s="18" t="s">
        <v>65</v>
      </c>
    </row>
    <row r="43" spans="1:10" ht="24.95" customHeight="1" x14ac:dyDescent="0.2">
      <c r="A43" s="14"/>
      <c r="B43" s="26"/>
      <c r="C43" s="26"/>
      <c r="D43" s="26"/>
      <c r="E43" s="26"/>
      <c r="F43" s="19"/>
      <c r="G43" s="18" t="s">
        <v>82</v>
      </c>
      <c r="H43" s="24"/>
      <c r="I43" s="24"/>
      <c r="J43" s="24">
        <f>Savings[[#This Row],[עלות מתוכננת]]-Savings[[#This Row],[עלות בפועל]]</f>
        <v>0</v>
      </c>
    </row>
    <row r="44" spans="1:10" ht="24.95" customHeight="1" x14ac:dyDescent="0.2">
      <c r="A44" s="14" t="s">
        <v>15</v>
      </c>
      <c r="B44" s="18" t="s">
        <v>46</v>
      </c>
      <c r="C44" s="18" t="s">
        <v>60</v>
      </c>
      <c r="D44" s="18" t="s">
        <v>61</v>
      </c>
      <c r="E44" s="18" t="s">
        <v>65</v>
      </c>
      <c r="F44" s="19"/>
      <c r="G44" s="18" t="s">
        <v>83</v>
      </c>
      <c r="H44" s="24"/>
      <c r="I44" s="24"/>
      <c r="J44" s="24">
        <f>Savings[[#This Row],[עלות מתוכננת]]-Savings[[#This Row],[עלות בפועל]]</f>
        <v>0</v>
      </c>
    </row>
    <row r="45" spans="1:10" ht="24.95" customHeight="1" x14ac:dyDescent="0.2">
      <c r="A45" s="14"/>
      <c r="B45" s="18" t="s">
        <v>47</v>
      </c>
      <c r="C45" s="24"/>
      <c r="D45" s="24"/>
      <c r="E45" s="24">
        <f>מזון[[#This Row],[עלות מתוכננת]]-מזון[[#This Row],[עלות בפועל]]</f>
        <v>0</v>
      </c>
      <c r="F45" s="19"/>
      <c r="G45" s="18" t="s">
        <v>34</v>
      </c>
      <c r="H45" s="24"/>
      <c r="I45" s="24"/>
      <c r="J45" s="24">
        <f>Savings[[#This Row],[עלות מתוכננת]]-Savings[[#This Row],[עלות בפועל]]</f>
        <v>0</v>
      </c>
    </row>
    <row r="46" spans="1:10" ht="24.95" customHeight="1" x14ac:dyDescent="0.2">
      <c r="A46" s="14"/>
      <c r="B46" s="18" t="s">
        <v>48</v>
      </c>
      <c r="C46" s="24"/>
      <c r="D46" s="24"/>
      <c r="E46" s="24">
        <f>מזון[[#This Row],[עלות מתוכננת]]-מזון[[#This Row],[עלות בפועל]]</f>
        <v>0</v>
      </c>
      <c r="F46" s="19"/>
      <c r="G46" s="20" t="s">
        <v>35</v>
      </c>
      <c r="H46" s="24"/>
      <c r="I46" s="24"/>
      <c r="J46" s="24">
        <f>SUBTOTAL(109,Savings[הפרש])</f>
        <v>0</v>
      </c>
    </row>
    <row r="47" spans="1:10" ht="24.95" customHeight="1" x14ac:dyDescent="0.2">
      <c r="A47" s="14"/>
      <c r="B47" s="18" t="s">
        <v>34</v>
      </c>
      <c r="C47" s="24"/>
      <c r="D47" s="24"/>
      <c r="E47" s="24">
        <f>מזון[[#This Row],[עלות מתוכננת]]-מזון[[#This Row],[עלות בפועל]]</f>
        <v>0</v>
      </c>
      <c r="F47" s="19"/>
      <c r="G47" s="26"/>
      <c r="H47" s="26"/>
      <c r="I47" s="26"/>
      <c r="J47" s="26"/>
    </row>
    <row r="48" spans="1:10" ht="24.95" customHeight="1" x14ac:dyDescent="0.2">
      <c r="A48" s="14"/>
      <c r="B48" s="20" t="s">
        <v>35</v>
      </c>
      <c r="C48" s="24"/>
      <c r="D48" s="24"/>
      <c r="E48" s="24">
        <f>SUBTOTAL(109,מזון[הפרש])</f>
        <v>0</v>
      </c>
      <c r="F48" s="19"/>
      <c r="G48" s="18" t="s">
        <v>84</v>
      </c>
      <c r="H48" s="18" t="s">
        <v>60</v>
      </c>
      <c r="I48" s="18" t="s">
        <v>61</v>
      </c>
      <c r="J48" s="18" t="s">
        <v>65</v>
      </c>
    </row>
    <row r="49" spans="1:10" ht="24.95" customHeight="1" x14ac:dyDescent="0.2">
      <c r="A49" s="14"/>
      <c r="B49" s="26"/>
      <c r="C49" s="26"/>
      <c r="D49" s="26"/>
      <c r="E49" s="26"/>
      <c r="F49" s="19"/>
      <c r="G49" s="18" t="s">
        <v>85</v>
      </c>
      <c r="H49" s="24"/>
      <c r="I49" s="24"/>
      <c r="J49" s="24">
        <f>Gifts[[#This Row],[עלות מתוכננת]]-Gifts[[#This Row],[עלות בפועל]]</f>
        <v>0</v>
      </c>
    </row>
    <row r="50" spans="1:10" ht="24.95" customHeight="1" x14ac:dyDescent="0.2">
      <c r="A50" s="14" t="s">
        <v>16</v>
      </c>
      <c r="B50" s="18" t="s">
        <v>49</v>
      </c>
      <c r="C50" s="18" t="s">
        <v>60</v>
      </c>
      <c r="D50" s="18" t="s">
        <v>61</v>
      </c>
      <c r="E50" s="18" t="s">
        <v>65</v>
      </c>
      <c r="F50" s="19"/>
      <c r="G50" s="18" t="s">
        <v>86</v>
      </c>
      <c r="H50" s="24"/>
      <c r="I50" s="24"/>
      <c r="J50" s="24">
        <f>Gifts[[#This Row],[עלות מתוכננת]]-Gifts[[#This Row],[עלות בפועל]]</f>
        <v>0</v>
      </c>
    </row>
    <row r="51" spans="1:10" ht="24.95" customHeight="1" x14ac:dyDescent="0.2">
      <c r="A51" s="14"/>
      <c r="B51" s="18" t="s">
        <v>46</v>
      </c>
      <c r="C51" s="24"/>
      <c r="D51" s="24"/>
      <c r="E51" s="24">
        <f>חיות_מחמד[[#This Row],[עלות מתוכננת]]-חיות_מחמד[[#This Row],[עלות בפועל]]</f>
        <v>0</v>
      </c>
      <c r="F51" s="19"/>
      <c r="G51" s="18" t="s">
        <v>87</v>
      </c>
      <c r="H51" s="24"/>
      <c r="I51" s="24"/>
      <c r="J51" s="24">
        <f>Gifts[[#This Row],[עלות מתוכננת]]-Gifts[[#This Row],[עלות בפועל]]</f>
        <v>0</v>
      </c>
    </row>
    <row r="52" spans="1:10" ht="24.95" customHeight="1" x14ac:dyDescent="0.2">
      <c r="A52" s="14"/>
      <c r="B52" s="18" t="s">
        <v>50</v>
      </c>
      <c r="C52" s="24"/>
      <c r="D52" s="24"/>
      <c r="E52" s="24">
        <f>חיות_מחמד[[#This Row],[עלות מתוכננת]]-חיות_מחמד[[#This Row],[עלות בפועל]]</f>
        <v>0</v>
      </c>
      <c r="F52" s="19"/>
      <c r="G52" s="20" t="s">
        <v>35</v>
      </c>
      <c r="H52" s="24"/>
      <c r="I52" s="24"/>
      <c r="J52" s="24">
        <f>SUBTOTAL(109,Gifts[הפרש])</f>
        <v>0</v>
      </c>
    </row>
    <row r="53" spans="1:10" ht="24.95" customHeight="1" x14ac:dyDescent="0.2">
      <c r="A53" s="14"/>
      <c r="B53" s="18" t="s">
        <v>51</v>
      </c>
      <c r="C53" s="24"/>
      <c r="D53" s="24"/>
      <c r="E53" s="24">
        <f>חיות_מחמד[[#This Row],[עלות מתוכננת]]-חיות_מחמד[[#This Row],[עלות בפועל]]</f>
        <v>0</v>
      </c>
      <c r="F53" s="19"/>
      <c r="G53" s="26"/>
      <c r="H53" s="26"/>
      <c r="I53" s="26"/>
      <c r="J53" s="26"/>
    </row>
    <row r="54" spans="1:10" ht="24.95" customHeight="1" x14ac:dyDescent="0.2">
      <c r="A54" s="14"/>
      <c r="B54" s="18" t="s">
        <v>52</v>
      </c>
      <c r="C54" s="24"/>
      <c r="D54" s="24"/>
      <c r="E54" s="24">
        <f>חיות_מחמד[[#This Row],[עלות מתוכננת]]-חיות_מחמד[[#This Row],[עלות בפועל]]</f>
        <v>0</v>
      </c>
      <c r="F54" s="19"/>
      <c r="G54" s="18" t="s">
        <v>88</v>
      </c>
      <c r="H54" s="18" t="s">
        <v>60</v>
      </c>
      <c r="I54" s="18" t="s">
        <v>61</v>
      </c>
      <c r="J54" s="18" t="s">
        <v>65</v>
      </c>
    </row>
    <row r="55" spans="1:10" ht="24.95" customHeight="1" x14ac:dyDescent="0.2">
      <c r="A55" s="14"/>
      <c r="B55" s="18" t="s">
        <v>34</v>
      </c>
      <c r="C55" s="24"/>
      <c r="D55" s="24"/>
      <c r="E55" s="24">
        <f>חיות_מחמד[[#This Row],[עלות מתוכננת]]-חיות_מחמד[[#This Row],[עלות בפועל]]</f>
        <v>0</v>
      </c>
      <c r="F55" s="19"/>
      <c r="G55" s="18" t="s">
        <v>89</v>
      </c>
      <c r="H55" s="24"/>
      <c r="I55" s="24"/>
      <c r="J55" s="24">
        <f>משפטי[[#This Row],[עלות מתוכננת]]-משפטי[[#This Row],[עלות בפועל]]</f>
        <v>0</v>
      </c>
    </row>
    <row r="56" spans="1:10" ht="24.95" customHeight="1" x14ac:dyDescent="0.2">
      <c r="A56" s="14"/>
      <c r="B56" s="20" t="s">
        <v>35</v>
      </c>
      <c r="C56" s="24"/>
      <c r="D56" s="24"/>
      <c r="E56" s="24">
        <f>SUBTOTAL(109,חיות_מחמד[הפרש])</f>
        <v>0</v>
      </c>
      <c r="F56" s="19"/>
      <c r="G56" s="18" t="s">
        <v>90</v>
      </c>
      <c r="H56" s="24"/>
      <c r="I56" s="24"/>
      <c r="J56" s="24">
        <f>משפטי[[#This Row],[עלות מתוכננת]]-משפטי[[#This Row],[עלות בפועל]]</f>
        <v>0</v>
      </c>
    </row>
    <row r="57" spans="1:10" ht="24.95" customHeight="1" x14ac:dyDescent="0.2">
      <c r="A57" s="14"/>
      <c r="B57" s="26"/>
      <c r="C57" s="26"/>
      <c r="D57" s="26"/>
      <c r="E57" s="26"/>
      <c r="F57" s="19"/>
      <c r="G57" s="18" t="s">
        <v>91</v>
      </c>
      <c r="H57" s="24"/>
      <c r="I57" s="24"/>
      <c r="J57" s="24">
        <f>משפטי[[#This Row],[עלות מתוכננת]]-משפטי[[#This Row],[עלות בפועל]]</f>
        <v>0</v>
      </c>
    </row>
    <row r="58" spans="1:10" ht="24.95" customHeight="1" x14ac:dyDescent="0.2">
      <c r="A58" s="14" t="s">
        <v>17</v>
      </c>
      <c r="B58" s="18" t="s">
        <v>53</v>
      </c>
      <c r="C58" s="18" t="s">
        <v>60</v>
      </c>
      <c r="D58" s="18" t="s">
        <v>61</v>
      </c>
      <c r="E58" s="18" t="s">
        <v>65</v>
      </c>
      <c r="F58" s="19"/>
      <c r="G58" s="18" t="s">
        <v>34</v>
      </c>
      <c r="H58" s="24"/>
      <c r="I58" s="24"/>
      <c r="J58" s="24">
        <f>משפטי[[#This Row],[עלות מתוכננת]]-משפטי[[#This Row],[עלות בפועל]]</f>
        <v>0</v>
      </c>
    </row>
    <row r="59" spans="1:10" ht="24.95" customHeight="1" x14ac:dyDescent="0.2">
      <c r="A59" s="14"/>
      <c r="B59" s="18" t="s">
        <v>50</v>
      </c>
      <c r="C59" s="24"/>
      <c r="D59" s="24"/>
      <c r="E59" s="24">
        <f>בריאות_וטיפוח[[#This Row],[עלות מתוכננת]]-בריאות_וטיפוח[[#This Row],[עלות בפועל]]</f>
        <v>0</v>
      </c>
      <c r="F59" s="19"/>
      <c r="G59" s="20" t="s">
        <v>35</v>
      </c>
      <c r="H59" s="24"/>
      <c r="I59" s="24"/>
      <c r="J59" s="24">
        <f>SUBTOTAL(109,משפטי[הפרש])</f>
        <v>0</v>
      </c>
    </row>
    <row r="60" spans="1:10" ht="24.95" customHeight="1" x14ac:dyDescent="0.2">
      <c r="A60" s="14"/>
      <c r="B60" s="18" t="s">
        <v>54</v>
      </c>
      <c r="C60" s="24"/>
      <c r="D60" s="24"/>
      <c r="E60" s="24">
        <f>בריאות_וטיפוח[[#This Row],[עלות מתוכננת]]-בריאות_וטיפוח[[#This Row],[עלות בפועל]]</f>
        <v>0</v>
      </c>
      <c r="F60" s="19"/>
      <c r="G60" s="26"/>
      <c r="H60" s="26"/>
      <c r="I60" s="26"/>
      <c r="J60" s="26"/>
    </row>
    <row r="61" spans="1:10" ht="24.95" customHeight="1" x14ac:dyDescent="0.2">
      <c r="A61" s="14" t="s">
        <v>18</v>
      </c>
      <c r="B61" s="18" t="s">
        <v>55</v>
      </c>
      <c r="C61" s="24"/>
      <c r="D61" s="24"/>
      <c r="E61" s="24">
        <f>בריאות_וטיפוח[[#This Row],[עלות מתוכננת]]-בריאות_וטיפוח[[#This Row],[עלות בפועל]]</f>
        <v>0</v>
      </c>
      <c r="F61" s="19"/>
      <c r="G61" s="27" t="s">
        <v>92</v>
      </c>
      <c r="H61" s="27"/>
      <c r="I61" s="27"/>
      <c r="J61" s="28">
        <f>SUBTOTAL(109,דיור[עלות מתוכננת],תחבורה[עלות מתוכננת],ביטוח[עלות מתוכננת],מזון[עלות מתוכננת],חיות_מחמד[עלות מתוכננת],בריאות_וטיפוח[עלות מתוכננת],בידור[עלות מתוכננת],הלוואות[עלות מתוכננת],מסים[עלות מתוכננת],Savings[עלות מתוכננת],Gifts[עלות מתוכננת],משפטי[עלות מתוכננת])</f>
        <v>1195</v>
      </c>
    </row>
    <row r="62" spans="1:10" ht="24.95" customHeight="1" x14ac:dyDescent="0.2">
      <c r="A62" s="14"/>
      <c r="B62" s="18" t="s">
        <v>56</v>
      </c>
      <c r="C62" s="24"/>
      <c r="D62" s="24"/>
      <c r="E62" s="24">
        <f>בריאות_וטיפוח[[#This Row],[עלות מתוכננת]]-בריאות_וטיפוח[[#This Row],[עלות בפועל]]</f>
        <v>0</v>
      </c>
      <c r="F62" s="19"/>
      <c r="G62" s="27"/>
      <c r="H62" s="27"/>
      <c r="I62" s="27"/>
      <c r="J62" s="28"/>
    </row>
    <row r="63" spans="1:10" ht="24.95" customHeight="1" x14ac:dyDescent="0.2">
      <c r="A63" s="14"/>
      <c r="B63" s="18" t="s">
        <v>57</v>
      </c>
      <c r="C63" s="24"/>
      <c r="D63" s="24"/>
      <c r="E63" s="24">
        <f>בריאות_וטיפוח[[#This Row],[עלות מתוכננת]]-בריאות_וטיפוח[[#This Row],[עלות בפועל]]</f>
        <v>0</v>
      </c>
      <c r="F63" s="19"/>
      <c r="G63" s="27" t="s">
        <v>93</v>
      </c>
      <c r="H63" s="27"/>
      <c r="I63" s="27"/>
      <c r="J63" s="28">
        <f>SUBTOTAL(109,דיור[עלות בפועל],תחבורה[עלות בפועל],ביטוח[עלות בפועל],מזון[עלות בפועל],חיות_מחמד[עלות בפועל],בריאות_וטיפוח[עלות בפועל],בידור[עלות בפועל],הלוואות[עלות בפועל],מסים[עלות בפועל],Savings[עלות בפועל],Gifts[עלות בפועל],משפטי[עלות בפועל])</f>
        <v>1236</v>
      </c>
    </row>
    <row r="64" spans="1:10" ht="24.95" customHeight="1" x14ac:dyDescent="0.2">
      <c r="A64" s="14"/>
      <c r="B64" s="18" t="s">
        <v>58</v>
      </c>
      <c r="C64" s="24"/>
      <c r="D64" s="24"/>
      <c r="E64" s="24">
        <f>בריאות_וטיפוח[[#This Row],[עלות מתוכננת]]-בריאות_וטיפוח[[#This Row],[עלות בפועל]]</f>
        <v>0</v>
      </c>
      <c r="F64" s="19"/>
      <c r="G64" s="27"/>
      <c r="H64" s="27"/>
      <c r="I64" s="27"/>
      <c r="J64" s="28"/>
    </row>
    <row r="65" spans="1:10" ht="24.95" customHeight="1" x14ac:dyDescent="0.2">
      <c r="A65" s="14"/>
      <c r="B65" s="18" t="s">
        <v>34</v>
      </c>
      <c r="C65" s="24"/>
      <c r="D65" s="24"/>
      <c r="E65" s="24">
        <f>בריאות_וטיפוח[[#This Row],[עלות מתוכננת]]-בריאות_וטיפוח[[#This Row],[עלות בפועל]]</f>
        <v>0</v>
      </c>
      <c r="F65" s="19"/>
      <c r="G65" s="27" t="s">
        <v>94</v>
      </c>
      <c r="H65" s="27"/>
      <c r="I65" s="27"/>
      <c r="J65" s="28">
        <f>J61-J63</f>
        <v>-41</v>
      </c>
    </row>
    <row r="66" spans="1:10" ht="24.95" customHeight="1" x14ac:dyDescent="0.2">
      <c r="A66" s="14"/>
      <c r="B66" s="20" t="s">
        <v>35</v>
      </c>
      <c r="C66" s="24"/>
      <c r="D66" s="24"/>
      <c r="E66" s="24">
        <f>SUBTOTAL(109,בריאות_וטיפוח[הפרש])</f>
        <v>0</v>
      </c>
      <c r="F66" s="19"/>
      <c r="G66" s="27"/>
      <c r="H66" s="27"/>
      <c r="I66" s="27"/>
      <c r="J66" s="28"/>
    </row>
    <row r="67" spans="1:10" x14ac:dyDescent="0.2">
      <c r="B67" s="25"/>
      <c r="C67" s="25"/>
      <c r="D67" s="25"/>
      <c r="E67" s="25"/>
    </row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צור תקציב חודשי אישי בגליון עבודה זה. הוראות שימושיות לגבי אופן השימוש בגליון עבודה זה מופיעות בתאים בעמודה זו. לחץ על החץ למטה כדי להתחיל בעבודה." sqref="A1" xr:uid="{535C1FB4-69DA-478A-9C24-451D9BD5B386}"/>
    <dataValidation allowBlank="1" showInputMessage="1" showErrorMessage="1" prompt="הכותרת של גליון עבודה זה מופיעה בתא C2. ההוראה הבאה מופיעה בתא A4." sqref="A2" xr:uid="{B4FABB03-3192-4386-8C0C-14BCEBFC58A9}"/>
    <dataValidation allowBlank="1" showInputMessage="1" showErrorMessage="1" prompt="תווית ההכנסה החודשית המתוכננת מופיעה בתא משמאל. הזן הכנסה 1 בתא C5 והכנסה נוספת בתא C6 כדי לחשב את סך כל ההכנסות החודשיות בתא C7. ההוראה הבאה מופיעה בתא A7." sqref="A4" xr:uid="{37ECE25A-D750-4901-9936-FA0425D6DFC1}"/>
    <dataValidation allowBlank="1" showInputMessage="1" showErrorMessage="1" prompt="היתרה המתוכננת מחושבת באופן אוטומטי בתא H4, היתרה בפועל מחושבת באופן אוטומטי בתא H6, וההפרש מחושב באופן אוטומטי בתא H8. ההוראה הבאה מופיעה בתא A9." sqref="A7" xr:uid="{30295BAD-27FA-449C-8A78-ECFC2ACE1A2B}"/>
    <dataValidation allowBlank="1" showInputMessage="1" showErrorMessage="1" prompt="תווית ההכנסה החודשית בפועל מופיעה בתא משמאל. הזן הכנסה 1 בתא C10 והכנסה נוספת בתא C11 כדי לחשב את סך כל ההכנסות החודשיות בתא C12. ההוראה הבאה מופיעה בתא A14." sqref="A9" xr:uid="{23FC07BB-1058-4403-A6BB-F2E3DAB6391D}"/>
    <dataValidation allowBlank="1" showInputMessage="1" showErrorMessage="1" prompt="הזן פרטים בטבלה 'דיור' שמתחילה בתא משמאל ובטבלה 'בידור' שמתחילה בתא G14. ההוראה הבאה מופיעה בתא A27." sqref="A14" xr:uid="{DCC6E90E-6B90-466F-863D-46F7DA3C4296}"/>
    <dataValidation allowBlank="1" showInputMessage="1" showErrorMessage="1" prompt="הזן פרטים בטבלה 'תחבורה' שמתחילה בתא משמאל ובטבלה 'הלוואות' שמתחילה בתא G26. ההוראה הבאה מופיעה בתא A37." sqref="A27" xr:uid="{AFC8D67D-8805-4E04-8494-156CF7945383}"/>
    <dataValidation allowBlank="1" showInputMessage="1" showErrorMessage="1" prompt="הזן פרטים בטבלה 'ביטוח' שמתחילה בתא משמאל ובטבלה 'מסים' שמתחילה בתא G35. ההוראה הבאה מופיעה בתא A44." sqref="A37" xr:uid="{34699D58-6783-4DA8-AD00-EB6D5B4F4886}"/>
    <dataValidation allowBlank="1" showInputMessage="1" showErrorMessage="1" prompt="הזן פרטים בטבלה 'מזון' שמתחילה בתא משמאל ובטבלה 'חסכונות' שמתחילה בתא G42. ההוראה הבאה מופיעה בתא A50." sqref="A44" xr:uid="{E10C94B7-CAAB-4591-99E4-5A50789CA061}"/>
    <dataValidation allowBlank="1" showInputMessage="1" showErrorMessage="1" prompt="הזן פרטים בטבלה 'חיות מחמד' שמתחילה בתא משמאל ובטבלה 'מתנות' שמתחילה בתא G48. ההוראה הבאה מופיעה בתא A58." sqref="A50" xr:uid="{2288A180-A788-4190-A6AF-985B4E7FF023}"/>
    <dataValidation allowBlank="1" showInputMessage="1" showErrorMessage="1" prompt="הזן פרטים בטבלה 'בריאות וטיפוח' שמתחילה בתא משמאל ובטבלה 'משפטי' שמתחילה בתא G54. ההוראה הבאה מופיעה בתא A61." sqref="A58" xr:uid="{4D40684C-D56F-4273-B2CC-5C8947747B1A}"/>
    <dataValidation allowBlank="1" showInputMessage="1" showErrorMessage="1" prompt="העלות המתוכננת הכוללת מחושבת באופן אוטומטי בתא J61, העלות הכוללת בפועל מחושבת באופן אוטומטי בתא J63, וההפרש הכולל מחושב באופן אוטומטי בתא J65." sqref="A61" xr:uid="{7663E59F-1158-4833-8ADA-EE341AD75E0A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15:J23 E28:E34 J27:J32 J36:J39 E38:E41 E45:E47 J43:J45 J49:J51 J55:J58 J62 E59:E65 E51:E55 J64" emptyCellReference="1"/>
    <ignoredError sqref="J65" evalError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התחלה</vt:lpstr>
      <vt:lpstr>תקציב חודשי אישי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2025-07-15T06:14:24Z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