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g" ContentType="image/jpeg"/>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embeddings/oleObject1.bin" ContentType="application/vnd.openxmlformats-officedocument.oleObject"/>
  <Override PartName="/xl/comments1.xml" ContentType="application/vnd.openxmlformats-officedocument.spreadsheetml.comments+xml"/>
  <Override PartName="/xl/drawings/drawing3.xml" ContentType="application/vnd.openxmlformats-officedocument.drawing+xml"/>
  <Override PartName="/xl/embeddings/oleObject2.bin" ContentType="application/vnd.openxmlformats-officedocument.oleObject"/>
  <Override PartName="/xl/comments2.xml" ContentType="application/vnd.openxmlformats-officedocument.spreadsheetml.comments+xml"/>
  <Override PartName="/xl/drawings/drawing4.xml" ContentType="application/vnd.openxmlformats-officedocument.drawing+xml"/>
  <Override PartName="/xl/embeddings/oleObject3.bin" ContentType="application/vnd.openxmlformats-officedocument.oleObject"/>
  <Override PartName="/xl/comments3.xml" ContentType="application/vnd.openxmlformats-officedocument.spreadsheetml.comments+xml"/>
  <Override PartName="/xl/drawings/drawing5.xml" ContentType="application/vnd.openxmlformats-officedocument.drawing+xml"/>
  <Override PartName="/xl/embeddings/oleObject4.bin" ContentType="application/vnd.openxmlformats-officedocument.oleObject"/>
  <Override PartName="/xl/comments4.xml" ContentType="application/vnd.openxmlformats-officedocument.spreadsheetml.comments+xml"/>
  <Override PartName="/xl/drawings/drawing6.xml" ContentType="application/vnd.openxmlformats-officedocument.drawing+xml"/>
  <Override PartName="/xl/embeddings/oleObject5.bin" ContentType="application/vnd.openxmlformats-officedocument.oleObject"/>
  <Override PartName="/xl/comments5.xml" ContentType="application/vnd.openxmlformats-officedocument.spreadsheetml.comments+xml"/>
  <Override PartName="/xl/drawings/drawing7.xml" ContentType="application/vnd.openxmlformats-officedocument.drawing+xml"/>
  <Override PartName="/xl/embeddings/oleObject6.bin" ContentType="application/vnd.openxmlformats-officedocument.oleObject"/>
  <Override PartName="/xl/comments6.xml" ContentType="application/vnd.openxmlformats-officedocument.spreadsheetml.comments+xml"/>
  <Override PartName="/xl/drawings/drawing8.xml" ContentType="application/vnd.openxmlformats-officedocument.drawing+xml"/>
  <Override PartName="/xl/comments7.xml" ContentType="application/vnd.openxmlformats-officedocument.spreadsheetml.comments+xml"/>
  <Override PartName="/xl/drawings/drawing9.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10.xml" ContentType="application/vnd.openxmlformats-officedocument.drawing+xml"/>
  <Override PartName="/xl/drawings/drawing11.xml" ContentType="application/vnd.openxmlformats-officedocument.drawing+xml"/>
  <Override PartName="/xl/embeddings/oleObject7.bin" ContentType="application/vnd.openxmlformats-officedocument.oleObject"/>
  <Override PartName="/xl/comments8.xml" ContentType="application/vnd.openxmlformats-officedocument.spreadsheetml.comments+xml"/>
  <Override PartName="/xl/drawings/drawing12.xml" ContentType="application/vnd.openxmlformats-officedocument.drawing+xml"/>
  <Override PartName="/xl/embeddings/oleObject8.bin" ContentType="application/vnd.openxmlformats-officedocument.oleObject"/>
  <Override PartName="/xl/comments9.xml" ContentType="application/vnd.openxmlformats-officedocument.spreadsheetml.comments+xml"/>
  <Override PartName="/xl/drawings/drawing13.xml" ContentType="application/vnd.openxmlformats-officedocument.drawing+xml"/>
  <Override PartName="/xl/embeddings/oleObject9.bin" ContentType="application/vnd.openxmlformats-officedocument.oleObject"/>
  <Override PartName="/xl/comments10.xml" ContentType="application/vnd.openxmlformats-officedocument.spreadsheetml.comments+xml"/>
  <Override PartName="/xl/drawings/drawing14.xml" ContentType="application/vnd.openxmlformats-officedocument.drawing+xml"/>
  <Override PartName="/xl/embeddings/oleObject10.bin" ContentType="application/vnd.openxmlformats-officedocument.oleObject"/>
  <Override PartName="/xl/comments11.xml" ContentType="application/vnd.openxmlformats-officedocument.spreadsheetml.comments+xml"/>
  <Override PartName="/xl/drawings/drawing15.xml" ContentType="application/vnd.openxmlformats-officedocument.drawing+xml"/>
  <Override PartName="/xl/embeddings/oleObject11.bin" ContentType="application/vnd.openxmlformats-officedocument.oleObject"/>
  <Override PartName="/xl/comments12.xml" ContentType="application/vnd.openxmlformats-officedocument.spreadsheetml.comments+xml"/>
  <Override PartName="/xl/drawings/drawing16.xml" ContentType="application/vnd.openxmlformats-officedocument.drawing+xml"/>
  <Override PartName="/xl/embeddings/oleObject12.bin" ContentType="application/vnd.openxmlformats-officedocument.oleObject"/>
  <Override PartName="/xl/comments13.xml" ContentType="application/vnd.openxmlformats-officedocument.spreadsheetml.comments+xml"/>
  <Override PartName="/xl/drawings/drawing17.xml" ContentType="application/vnd.openxmlformats-officedocument.drawing+xml"/>
  <Override PartName="/xl/embeddings/oleObject13.bin" ContentType="application/vnd.openxmlformats-officedocument.oleObject"/>
  <Override PartName="/xl/comments1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726"/>
  <workbookPr codeName="חוברת_עבודה_זו"/>
  <mc:AlternateContent xmlns:mc="http://schemas.openxmlformats.org/markup-compatibility/2006">
    <mc:Choice Requires="x15">
      <x15ac:absPath xmlns:x15ac="http://schemas.microsoft.com/office/spreadsheetml/2010/11/ac" url="E:\מעשר 6.2 סופי למשלוח\סופי\"/>
    </mc:Choice>
  </mc:AlternateContent>
  <xr:revisionPtr revIDLastSave="0" documentId="13_ncr:1_{E9F88264-C5BB-4FDE-9C8E-826E6881D245}" xr6:coauthVersionLast="47" xr6:coauthVersionMax="47" xr10:uidLastSave="{00000000-0000-0000-0000-000000000000}"/>
  <workbookProtection workbookAlgorithmName="SHA-512" workbookHashValue="mzaOfGA4Hr5+mNDe2jEubbMTMfTaz1Q5JGB+6v0DXZFidHVX9RGQbIE1ntpEyYTMK+gSdkmuOyn52BleDVTU0g==" workbookSaltValue="7WwCglAnQQwY3ydjqLTUmA==" workbookSpinCount="100000" lockStructure="1"/>
  <bookViews>
    <workbookView xWindow="-120" yWindow="-120" windowWidth="20730" windowHeight="11310" tabRatio="913" xr2:uid="{00000000-000D-0000-FFFF-FFFF00000000}"/>
  </bookViews>
  <sheets>
    <sheet name="שער" sheetId="33" r:id="rId1"/>
    <sheet name="ניסן-מאי.5" sheetId="21" r:id="rId2"/>
    <sheet name="אייר-יוני.6" sheetId="32" r:id="rId3"/>
    <sheet name="סיון-יולי.7" sheetId="14" r:id="rId4"/>
    <sheet name="תמוז-אוגוסט.8" sheetId="22" r:id="rId5"/>
    <sheet name="אב-ספטמבר.9" sheetId="23" r:id="rId6"/>
    <sheet name="אלול-אוקטובר.10" sheetId="24" r:id="rId7"/>
    <sheet name="הדבק" sheetId="35" r:id="rId8"/>
    <sheet name="הוראות והמחשה" sheetId="13" r:id="rId9"/>
    <sheet name="מדריך הלכתי" sheetId="4" r:id="rId10"/>
    <sheet name="תשרי-נובמבר,11" sheetId="25" r:id="rId11"/>
    <sheet name="חשוון-דצמבר,12" sheetId="26" r:id="rId12"/>
    <sheet name="כסליו-ינואר,1" sheetId="31" r:id="rId13"/>
    <sheet name="טיבת-פברואר,2" sheetId="28" r:id="rId14"/>
    <sheet name="שבט-מרץ,3" sheetId="29" r:id="rId15"/>
    <sheet name="אדר-אפריל,4" sheetId="30" r:id="rId16"/>
    <sheet name="כסליו - דצמבר.12" sheetId="27" state="hidden" r:id="rId17"/>
  </sheets>
  <definedNames>
    <definedName name="הוצאות">'מדריך הלכתי'!$O$7:$AB$7</definedName>
    <definedName name="הוראות">'הוראות והמחשה'!$C$8:$C$25</definedName>
    <definedName name="הכנסות">'מדריך הלכתי'!$D$7</definedName>
    <definedName name="המחשה_ותירגול">'הוראות והמחשה'!$O$7:$AA$7</definedName>
    <definedName name="הערות_ושאלות">'הוראות והמחשה'!$C$165:$C$183</definedName>
    <definedName name="הקלות_חומש" localSheetId="16">'כסליו - דצמבר.12'!#REF!</definedName>
    <definedName name="הקלות_לחומש" localSheetId="5">'אב-ספטמבר.9'!$B$158:$R$158</definedName>
    <definedName name="הקלות_לחומש" localSheetId="15">'אדר-אפריל,4'!$B$158:$R$158</definedName>
    <definedName name="הקלות_לחומש" localSheetId="2">'אייר-יוני.6'!$B$158:$R$158</definedName>
    <definedName name="הקלות_לחומש" localSheetId="6">'אלול-אוקטובר.10'!$B$158:$R$158</definedName>
    <definedName name="הקלות_לחומש" localSheetId="11">'חשוון-דצמבר,12'!$B$158:$R$158</definedName>
    <definedName name="הקלות_לחומש" localSheetId="13">'טיבת-פברואר,2'!$B$158:$R$158</definedName>
    <definedName name="הקלות_לחומש" localSheetId="12">'כסליו-ינואר,1'!$B$158:$R$158</definedName>
    <definedName name="הקלות_לחומש" localSheetId="16">'כסליו - דצמבר.12'!$B$124:$P$124</definedName>
    <definedName name="הקלות_לחומש" localSheetId="1">'ניסן-מאי.5'!$B$158:$R$158</definedName>
    <definedName name="הקלות_לחומש" localSheetId="14">'שבט-מרץ,3'!$B$158:$R$158</definedName>
    <definedName name="הקלות_לחומש" localSheetId="4">'תמוז-אוגוסט.8'!$B$158:$R$158</definedName>
    <definedName name="הקלות_לחומש" localSheetId="10">'תשרי-נובמבר,11'!$B$158:$R$158</definedName>
    <definedName name="הקלות_לחומש">'סיון-יולי.7'!$B$158:$R$158</definedName>
    <definedName name="חזרה_מהקלות_חומש" localSheetId="5">'אב-ספטמבר.9'!$I$40</definedName>
    <definedName name="חזרה_מהקלות_חומש" localSheetId="15">'אדר-אפריל,4'!$I$40</definedName>
    <definedName name="חזרה_מהקלות_חומש" localSheetId="2">'אייר-יוני.6'!$I$40</definedName>
    <definedName name="חזרה_מהקלות_חומש" localSheetId="6">'אלול-אוקטובר.10'!$I$40</definedName>
    <definedName name="חזרה_מהקלות_חומש" localSheetId="11">'חשוון-דצמבר,12'!$I$40</definedName>
    <definedName name="חזרה_מהקלות_חומש" localSheetId="13">'טיבת-פברואר,2'!$I$40</definedName>
    <definedName name="חזרה_מהקלות_חומש" localSheetId="12">'כסליו-ינואר,1'!$I$40</definedName>
    <definedName name="חזרה_מהקלות_חומש" localSheetId="16">'כסליו - דצמבר.12'!$G$40</definedName>
    <definedName name="חזרה_מהקלות_חומש" localSheetId="1">'ניסן-מאי.5'!$I$40</definedName>
    <definedName name="חזרה_מהקלות_חומש" localSheetId="14">'שבט-מרץ,3'!$I$40</definedName>
    <definedName name="חזרה_מהקלות_חומש" localSheetId="4">'תמוז-אוגוסט.8'!$I$40</definedName>
    <definedName name="חזרה_מהקלות_חומש" localSheetId="10">'תשרי-נובמבר,11'!$I$40</definedName>
    <definedName name="חזרה_מהקלות_חומש">'סיון-יולי.7'!$I$40</definedName>
    <definedName name="טבלת_המחשה">'מדריך הלכתי'!$AO$1:$BB$1</definedName>
    <definedName name="כללי_הפרשת_חומש">'מדריך הלכתי'!$BW$7:$CJ$7</definedName>
    <definedName name="כללים_ויסודות">'מדריך הלכתי'!$BB$7:$BQ$7</definedName>
    <definedName name="להזמין_ולהעיר">'הוראות והמחשה'!$C$154:$C$166</definedName>
    <definedName name="לתרומות">'הוראות והמחשה'!$C$131:$C$150</definedName>
    <definedName name="מבוא">'מדריך הלכתי'!$AN$7:$BB$7</definedName>
    <definedName name="מהשער">'חשוון-דצמבר,12'!$A$3</definedName>
    <definedName name="מעקב_שנתי">'הוראות והמחשה'!$AR$7:$BC$7</definedName>
    <definedName name="סקירה">'הוראות והמחשה'!$C$85:$C$124</definedName>
    <definedName name="רישומים_והוספות">'הוראות והמחשה'!$AD$7:$AQ$7</definedName>
    <definedName name="תירגול_חומש">'הוראות והמחשה'!$P$86:$Z$90</definedName>
    <definedName name="תרומות">'מדריך הלכתי'!$AA$7:$AO$7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R174" i="21" l="1"/>
  <c r="K174" i="21"/>
  <c r="F174" i="21"/>
  <c r="G9" i="21"/>
  <c r="H9" i="32" s="1"/>
  <c r="C5" i="21"/>
  <c r="D5" i="32" s="1"/>
  <c r="G7" i="21"/>
  <c r="H7" i="21" s="1"/>
  <c r="G5" i="21"/>
  <c r="H5" i="21" s="1"/>
  <c r="C9" i="21"/>
  <c r="D9" i="32" s="1"/>
  <c r="C7" i="21"/>
  <c r="C7" i="32" s="1"/>
  <c r="Y99" i="13"/>
  <c r="W105" i="13" s="1"/>
  <c r="T99" i="13"/>
  <c r="Q99" i="13"/>
  <c r="G104" i="22"/>
  <c r="G104" i="23"/>
  <c r="G104" i="24"/>
  <c r="G104" i="25"/>
  <c r="G104" i="26"/>
  <c r="G104" i="31"/>
  <c r="G104" i="28"/>
  <c r="G104" i="29"/>
  <c r="G104" i="30"/>
  <c r="G104" i="14"/>
  <c r="C86" i="22"/>
  <c r="C86" i="23"/>
  <c r="C86" i="24"/>
  <c r="C86" i="25"/>
  <c r="C86" i="26"/>
  <c r="C86" i="31"/>
  <c r="C86" i="28"/>
  <c r="C86" i="29"/>
  <c r="C86" i="30"/>
  <c r="C86" i="14"/>
  <c r="C88" i="32"/>
  <c r="C88" i="21"/>
  <c r="G104" i="32"/>
  <c r="G104" i="21"/>
  <c r="S6" i="21"/>
  <c r="R6" i="21" s="1"/>
  <c r="S7" i="21"/>
  <c r="R7" i="21" s="1"/>
  <c r="S8" i="21"/>
  <c r="R8" i="21" s="1"/>
  <c r="S9" i="21"/>
  <c r="R9" i="21" s="1"/>
  <c r="S10" i="21"/>
  <c r="R10" i="21" s="1"/>
  <c r="S11" i="21"/>
  <c r="R11" i="21" s="1"/>
  <c r="S12" i="21"/>
  <c r="R12" i="21" s="1"/>
  <c r="S13" i="21"/>
  <c r="R13" i="21" s="1"/>
  <c r="S14" i="21"/>
  <c r="R14" i="21" s="1"/>
  <c r="S15" i="21"/>
  <c r="R15" i="21" s="1"/>
  <c r="S16" i="21"/>
  <c r="R16" i="21" s="1"/>
  <c r="Y6" i="21"/>
  <c r="Y7" i="21"/>
  <c r="Y8" i="21"/>
  <c r="Y9" i="21"/>
  <c r="Y10" i="21"/>
  <c r="Y11" i="21"/>
  <c r="Y12" i="21"/>
  <c r="Y13" i="21"/>
  <c r="Y14" i="21"/>
  <c r="Y15" i="21"/>
  <c r="Y16" i="21"/>
  <c r="Y5" i="21"/>
  <c r="V6" i="21"/>
  <c r="V7" i="21"/>
  <c r="V8" i="21"/>
  <c r="V9" i="21"/>
  <c r="V10" i="21"/>
  <c r="V11" i="21"/>
  <c r="V12" i="21"/>
  <c r="V13" i="21"/>
  <c r="V14" i="21"/>
  <c r="V15" i="21"/>
  <c r="V16" i="21"/>
  <c r="V5" i="21"/>
  <c r="Q6" i="21"/>
  <c r="Q7" i="21"/>
  <c r="Q8" i="21"/>
  <c r="Q9" i="21"/>
  <c r="Q9" i="32" s="1"/>
  <c r="Q10" i="21"/>
  <c r="Q11" i="21"/>
  <c r="Q12" i="21"/>
  <c r="Q13" i="21"/>
  <c r="Q14" i="21"/>
  <c r="Q15" i="21"/>
  <c r="Q16" i="21"/>
  <c r="Q5" i="21"/>
  <c r="X6" i="21"/>
  <c r="W6" i="21" s="1"/>
  <c r="X7" i="21"/>
  <c r="W7" i="21" s="1"/>
  <c r="X8" i="21"/>
  <c r="W8" i="21" s="1"/>
  <c r="X9" i="21"/>
  <c r="W9" i="21" s="1"/>
  <c r="X10" i="21"/>
  <c r="W10" i="21" s="1"/>
  <c r="X11" i="21"/>
  <c r="W11" i="21" s="1"/>
  <c r="X12" i="21"/>
  <c r="W12" i="21" s="1"/>
  <c r="X13" i="21"/>
  <c r="W13" i="21" s="1"/>
  <c r="X14" i="21"/>
  <c r="W14" i="21" s="1"/>
  <c r="X15" i="21"/>
  <c r="W15" i="21" s="1"/>
  <c r="X16" i="21"/>
  <c r="W16" i="21" s="1"/>
  <c r="X5" i="21"/>
  <c r="W5" i="21" s="1"/>
  <c r="S5" i="21"/>
  <c r="R5" i="21" s="1"/>
  <c r="N6" i="21"/>
  <c r="M6" i="21" s="1"/>
  <c r="N7" i="21"/>
  <c r="M7" i="21" s="1"/>
  <c r="N8" i="21"/>
  <c r="M8" i="21" s="1"/>
  <c r="N9" i="21"/>
  <c r="M9" i="21" s="1"/>
  <c r="N10" i="21"/>
  <c r="M10" i="21" s="1"/>
  <c r="N11" i="21"/>
  <c r="M11" i="21" s="1"/>
  <c r="N12" i="21"/>
  <c r="M12" i="21" s="1"/>
  <c r="N13" i="21"/>
  <c r="M13" i="21" s="1"/>
  <c r="N14" i="21"/>
  <c r="M14" i="21" s="1"/>
  <c r="N15" i="21"/>
  <c r="M15" i="21" s="1"/>
  <c r="N16" i="21"/>
  <c r="M16" i="21" s="1"/>
  <c r="N5" i="21"/>
  <c r="M5" i="21" s="1"/>
  <c r="L6" i="21"/>
  <c r="L7" i="21"/>
  <c r="L8" i="21"/>
  <c r="L9" i="21"/>
  <c r="L10" i="21"/>
  <c r="L11" i="21"/>
  <c r="L12" i="21"/>
  <c r="L13" i="21"/>
  <c r="L14" i="21"/>
  <c r="L15" i="21"/>
  <c r="L16" i="21"/>
  <c r="L5" i="21"/>
  <c r="U6" i="21"/>
  <c r="U7" i="21"/>
  <c r="U8" i="21"/>
  <c r="U9" i="21"/>
  <c r="U10" i="21"/>
  <c r="U11" i="21"/>
  <c r="U12" i="21"/>
  <c r="U13" i="21"/>
  <c r="U14" i="21"/>
  <c r="U15" i="21"/>
  <c r="U16" i="21"/>
  <c r="U5" i="21"/>
  <c r="T6" i="21"/>
  <c r="T7" i="21"/>
  <c r="T8" i="21"/>
  <c r="T9" i="21"/>
  <c r="T10" i="21"/>
  <c r="T11" i="21"/>
  <c r="T12" i="21"/>
  <c r="T13" i="21"/>
  <c r="T14" i="21"/>
  <c r="T15" i="21"/>
  <c r="T16" i="21"/>
  <c r="T5" i="21"/>
  <c r="P6" i="21"/>
  <c r="P7" i="21"/>
  <c r="P8" i="21"/>
  <c r="P9" i="21"/>
  <c r="P10" i="21"/>
  <c r="P11" i="21"/>
  <c r="P12" i="21"/>
  <c r="P13" i="21"/>
  <c r="P14" i="21"/>
  <c r="P15" i="21"/>
  <c r="P16" i="21"/>
  <c r="P5" i="21"/>
  <c r="O6" i="21"/>
  <c r="O7" i="21"/>
  <c r="O8" i="21"/>
  <c r="O9" i="21"/>
  <c r="O10" i="21"/>
  <c r="O11" i="21"/>
  <c r="O12" i="21"/>
  <c r="O13" i="21"/>
  <c r="O14" i="21"/>
  <c r="O15" i="21"/>
  <c r="O16" i="21"/>
  <c r="O5" i="21"/>
  <c r="K16" i="21"/>
  <c r="K6" i="21"/>
  <c r="K7" i="21"/>
  <c r="K8" i="21"/>
  <c r="K9" i="21"/>
  <c r="K10" i="21"/>
  <c r="K11" i="21"/>
  <c r="K12" i="21"/>
  <c r="K13" i="21"/>
  <c r="K14" i="21"/>
  <c r="K15" i="21"/>
  <c r="J6" i="21"/>
  <c r="J7" i="21"/>
  <c r="J8" i="21"/>
  <c r="J9" i="21"/>
  <c r="J10" i="21"/>
  <c r="J11" i="21"/>
  <c r="J12" i="21"/>
  <c r="J13" i="21"/>
  <c r="J14" i="21"/>
  <c r="J15" i="21"/>
  <c r="J16" i="21"/>
  <c r="J5" i="21"/>
  <c r="C6" i="21"/>
  <c r="D6" i="21" s="1"/>
  <c r="C8" i="21"/>
  <c r="D8" i="32" s="1"/>
  <c r="G6" i="21"/>
  <c r="H6" i="32" s="1"/>
  <c r="G8" i="21"/>
  <c r="H8" i="21" s="1"/>
  <c r="F6" i="21"/>
  <c r="F7" i="21"/>
  <c r="F8" i="21"/>
  <c r="F9" i="21"/>
  <c r="F10" i="21"/>
  <c r="F11" i="21"/>
  <c r="F12" i="21"/>
  <c r="F13" i="21"/>
  <c r="F14" i="21"/>
  <c r="F15" i="21"/>
  <c r="F16" i="21"/>
  <c r="F5" i="21"/>
  <c r="B6" i="21"/>
  <c r="B7" i="21"/>
  <c r="B8" i="21"/>
  <c r="B9" i="21"/>
  <c r="B10" i="21"/>
  <c r="B11" i="21"/>
  <c r="B12" i="21"/>
  <c r="B13" i="21"/>
  <c r="B14" i="21"/>
  <c r="B15" i="21"/>
  <c r="B16" i="21"/>
  <c r="B5" i="21"/>
  <c r="Q49" i="21"/>
  <c r="M175" i="21" l="1"/>
  <c r="R178" i="21" s="1"/>
  <c r="H9" i="21"/>
  <c r="D6" i="32"/>
  <c r="D7" i="32"/>
  <c r="H6" i="21"/>
  <c r="H8" i="32"/>
  <c r="D9" i="21"/>
  <c r="H5" i="32"/>
  <c r="H7" i="32"/>
  <c r="D8" i="21"/>
  <c r="D5" i="21"/>
  <c r="D7" i="21"/>
  <c r="R101" i="13"/>
  <c r="U101" i="13" s="1"/>
  <c r="Z101" i="13" s="1"/>
  <c r="W101" i="13"/>
  <c r="Y78" i="13"/>
  <c r="Y79" i="13" s="1"/>
  <c r="X82" i="13" s="1"/>
  <c r="S77" i="13"/>
  <c r="T79" i="13" s="1"/>
  <c r="U103" i="13" l="1"/>
  <c r="T105" i="13" s="1"/>
  <c r="Z105" i="13" s="1"/>
  <c r="X83" i="13"/>
  <c r="R174" i="30" l="1"/>
  <c r="K174" i="30"/>
  <c r="F174" i="30"/>
  <c r="C44" i="30"/>
  <c r="G47" i="30" s="1"/>
  <c r="Y38" i="30"/>
  <c r="M38" i="30"/>
  <c r="G38" i="30"/>
  <c r="C38" i="30"/>
  <c r="X1" i="30"/>
  <c r="V1" i="30"/>
  <c r="U1" i="30"/>
  <c r="R174" i="29"/>
  <c r="K174" i="29"/>
  <c r="F174" i="29"/>
  <c r="C44" i="29"/>
  <c r="W47" i="29" s="1"/>
  <c r="Y38" i="29"/>
  <c r="M38" i="29"/>
  <c r="G38" i="29"/>
  <c r="C38" i="29"/>
  <c r="X1" i="29"/>
  <c r="V1" i="29"/>
  <c r="U1" i="29"/>
  <c r="R174" i="28"/>
  <c r="K174" i="28"/>
  <c r="F174" i="28"/>
  <c r="C44" i="28"/>
  <c r="G47" i="28" s="1"/>
  <c r="Y38" i="28"/>
  <c r="M38" i="28"/>
  <c r="G38" i="28"/>
  <c r="C38" i="28"/>
  <c r="X1" i="28"/>
  <c r="V1" i="28"/>
  <c r="U1" i="28"/>
  <c r="R174" i="31"/>
  <c r="K174" i="31"/>
  <c r="F174" i="31"/>
  <c r="C44" i="31"/>
  <c r="W47" i="31" s="1"/>
  <c r="Y38" i="31"/>
  <c r="M38" i="31"/>
  <c r="G38" i="31"/>
  <c r="C38" i="31"/>
  <c r="X1" i="31"/>
  <c r="V1" i="31"/>
  <c r="U1" i="31"/>
  <c r="P123" i="27"/>
  <c r="I123" i="27"/>
  <c r="E123" i="27"/>
  <c r="W46" i="27"/>
  <c r="C44" i="27" s="1"/>
  <c r="W38" i="27"/>
  <c r="K38" i="27"/>
  <c r="F38" i="27"/>
  <c r="C38" i="27"/>
  <c r="F16" i="27"/>
  <c r="C16" i="27"/>
  <c r="F15" i="27"/>
  <c r="C15" i="27"/>
  <c r="F14" i="27"/>
  <c r="C14" i="27"/>
  <c r="F13" i="27"/>
  <c r="C13" i="27"/>
  <c r="F12" i="27"/>
  <c r="C12" i="27"/>
  <c r="F11" i="27"/>
  <c r="C11" i="27"/>
  <c r="F10" i="27"/>
  <c r="C10" i="27"/>
  <c r="V1" i="27"/>
  <c r="S1" i="27"/>
  <c r="R174" i="26"/>
  <c r="K174" i="26"/>
  <c r="F174" i="26"/>
  <c r="C44" i="26"/>
  <c r="W47" i="26" s="1"/>
  <c r="Y38" i="26"/>
  <c r="M38" i="26"/>
  <c r="G38" i="26"/>
  <c r="C38" i="26"/>
  <c r="X1" i="26"/>
  <c r="V1" i="26"/>
  <c r="U1" i="26"/>
  <c r="R174" i="25"/>
  <c r="K174" i="25"/>
  <c r="F174" i="25"/>
  <c r="C44" i="25"/>
  <c r="G47" i="25" s="1"/>
  <c r="Y38" i="25"/>
  <c r="M38" i="25"/>
  <c r="G38" i="25"/>
  <c r="C38" i="25"/>
  <c r="X1" i="25"/>
  <c r="V1" i="25"/>
  <c r="U1" i="25"/>
  <c r="T55" i="13"/>
  <c r="Y55" i="13" s="1"/>
  <c r="Q51" i="13"/>
  <c r="P51" i="13"/>
  <c r="Y20" i="13"/>
  <c r="T20" i="13"/>
  <c r="Q20" i="13"/>
  <c r="R174" i="24"/>
  <c r="K174" i="24"/>
  <c r="F174" i="24"/>
  <c r="C44" i="24"/>
  <c r="W47" i="24" s="1"/>
  <c r="Y38" i="24"/>
  <c r="M38" i="24"/>
  <c r="G38" i="24"/>
  <c r="C38" i="24"/>
  <c r="X1" i="24"/>
  <c r="V1" i="24"/>
  <c r="U1" i="24"/>
  <c r="R174" i="23"/>
  <c r="K174" i="23"/>
  <c r="F174" i="23"/>
  <c r="C44" i="23"/>
  <c r="W47" i="23" s="1"/>
  <c r="Y38" i="23"/>
  <c r="M38" i="23"/>
  <c r="G38" i="23"/>
  <c r="C38" i="23"/>
  <c r="X1" i="23"/>
  <c r="V1" i="23"/>
  <c r="U1" i="23"/>
  <c r="R174" i="22"/>
  <c r="K174" i="22"/>
  <c r="F174" i="22"/>
  <c r="C44" i="22"/>
  <c r="W47" i="22" s="1"/>
  <c r="Y38" i="22"/>
  <c r="M38" i="22"/>
  <c r="G38" i="22"/>
  <c r="C38" i="22"/>
  <c r="X1" i="22"/>
  <c r="V1" i="22"/>
  <c r="U1" i="22"/>
  <c r="R174" i="14"/>
  <c r="K174" i="14"/>
  <c r="F174" i="14"/>
  <c r="C44" i="14"/>
  <c r="W47" i="14" s="1"/>
  <c r="Y38" i="14"/>
  <c r="M38" i="14"/>
  <c r="G38" i="14"/>
  <c r="C38" i="14"/>
  <c r="X1" i="14"/>
  <c r="V1" i="14"/>
  <c r="U1" i="14"/>
  <c r="R174" i="32"/>
  <c r="K174" i="32"/>
  <c r="F174" i="32"/>
  <c r="C44" i="32"/>
  <c r="W47" i="32" s="1"/>
  <c r="Y38" i="32"/>
  <c r="M38" i="32"/>
  <c r="G38" i="32"/>
  <c r="C38" i="32"/>
  <c r="Y16" i="32"/>
  <c r="Y16" i="14" s="1"/>
  <c r="Y16" i="22" s="1"/>
  <c r="Y16" i="23" s="1"/>
  <c r="Y16" i="24" s="1"/>
  <c r="Y16" i="25" s="1"/>
  <c r="Y16" i="26" s="1"/>
  <c r="X16" i="32"/>
  <c r="X16" i="14" s="1"/>
  <c r="V16" i="32"/>
  <c r="V16" i="14" s="1"/>
  <c r="V16" i="22" s="1"/>
  <c r="V16" i="23" s="1"/>
  <c r="V16" i="24" s="1"/>
  <c r="V16" i="25" s="1"/>
  <c r="V16" i="26" s="1"/>
  <c r="U16" i="32"/>
  <c r="U16" i="14" s="1"/>
  <c r="U16" i="22" s="1"/>
  <c r="U16" i="23" s="1"/>
  <c r="U16" i="24" s="1"/>
  <c r="U16" i="25" s="1"/>
  <c r="U16" i="26" s="1"/>
  <c r="T16" i="32"/>
  <c r="T16" i="14" s="1"/>
  <c r="T16" i="22" s="1"/>
  <c r="T16" i="23" s="1"/>
  <c r="T16" i="24" s="1"/>
  <c r="T16" i="25" s="1"/>
  <c r="T16" i="26" s="1"/>
  <c r="S16" i="32"/>
  <c r="S16" i="14" s="1"/>
  <c r="Q16" i="32"/>
  <c r="Q16" i="14" s="1"/>
  <c r="Q16" i="22" s="1"/>
  <c r="Q16" i="23" s="1"/>
  <c r="Q16" i="24" s="1"/>
  <c r="Q16" i="25" s="1"/>
  <c r="Q16" i="26" s="1"/>
  <c r="P16" i="32"/>
  <c r="P16" i="14" s="1"/>
  <c r="P16" i="22" s="1"/>
  <c r="P16" i="23" s="1"/>
  <c r="P16" i="24" s="1"/>
  <c r="P16" i="25" s="1"/>
  <c r="P16" i="26" s="1"/>
  <c r="O16" i="32"/>
  <c r="O16" i="14" s="1"/>
  <c r="O16" i="22" s="1"/>
  <c r="O16" i="23" s="1"/>
  <c r="O16" i="24" s="1"/>
  <c r="O16" i="25" s="1"/>
  <c r="O16" i="26" s="1"/>
  <c r="N16" i="32"/>
  <c r="N16" i="14" s="1"/>
  <c r="L16" i="32"/>
  <c r="L16" i="14" s="1"/>
  <c r="L16" i="22" s="1"/>
  <c r="L16" i="23" s="1"/>
  <c r="L16" i="24" s="1"/>
  <c r="L16" i="25" s="1"/>
  <c r="L16" i="26" s="1"/>
  <c r="K16" i="32"/>
  <c r="K16" i="14" s="1"/>
  <c r="K16" i="22" s="1"/>
  <c r="K16" i="23" s="1"/>
  <c r="K16" i="24" s="1"/>
  <c r="K16" i="25" s="1"/>
  <c r="K16" i="26" s="1"/>
  <c r="J16" i="32"/>
  <c r="J16" i="14" s="1"/>
  <c r="J16" i="22" s="1"/>
  <c r="J16" i="23" s="1"/>
  <c r="J16" i="24" s="1"/>
  <c r="J16" i="25" s="1"/>
  <c r="J16" i="26" s="1"/>
  <c r="F16" i="32"/>
  <c r="F16" i="14" s="1"/>
  <c r="F16" i="22" s="1"/>
  <c r="F16" i="23" s="1"/>
  <c r="F16" i="24" s="1"/>
  <c r="F16" i="25" s="1"/>
  <c r="F16" i="26" s="1"/>
  <c r="B16" i="32"/>
  <c r="B16" i="14" s="1"/>
  <c r="B16" i="22" s="1"/>
  <c r="B16" i="23" s="1"/>
  <c r="B16" i="24" s="1"/>
  <c r="B16" i="25" s="1"/>
  <c r="B16" i="26" s="1"/>
  <c r="Y15" i="32"/>
  <c r="Y15" i="14" s="1"/>
  <c r="Y15" i="22" s="1"/>
  <c r="Y15" i="23" s="1"/>
  <c r="Y15" i="24" s="1"/>
  <c r="Y15" i="25" s="1"/>
  <c r="Y15" i="26" s="1"/>
  <c r="X15" i="32"/>
  <c r="X15" i="14" s="1"/>
  <c r="V15" i="32"/>
  <c r="V15" i="14" s="1"/>
  <c r="V15" i="22" s="1"/>
  <c r="V15" i="23" s="1"/>
  <c r="V15" i="24" s="1"/>
  <c r="V15" i="25" s="1"/>
  <c r="V15" i="26" s="1"/>
  <c r="U15" i="32"/>
  <c r="U15" i="14" s="1"/>
  <c r="U15" i="22" s="1"/>
  <c r="U15" i="23" s="1"/>
  <c r="U15" i="24" s="1"/>
  <c r="U15" i="25" s="1"/>
  <c r="U15" i="26" s="1"/>
  <c r="T15" i="32"/>
  <c r="T15" i="14" s="1"/>
  <c r="T15" i="22" s="1"/>
  <c r="T15" i="23" s="1"/>
  <c r="T15" i="24" s="1"/>
  <c r="T15" i="25" s="1"/>
  <c r="T15" i="26" s="1"/>
  <c r="S15" i="32"/>
  <c r="S15" i="14" s="1"/>
  <c r="Q15" i="32"/>
  <c r="Q15" i="14" s="1"/>
  <c r="Q15" i="22" s="1"/>
  <c r="Q15" i="23" s="1"/>
  <c r="Q15" i="24" s="1"/>
  <c r="Q15" i="25" s="1"/>
  <c r="Q15" i="26" s="1"/>
  <c r="P15" i="32"/>
  <c r="P15" i="14" s="1"/>
  <c r="P15" i="22" s="1"/>
  <c r="P15" i="23" s="1"/>
  <c r="P15" i="24" s="1"/>
  <c r="P15" i="25" s="1"/>
  <c r="P15" i="26" s="1"/>
  <c r="O15" i="32"/>
  <c r="O15" i="14" s="1"/>
  <c r="O15" i="22" s="1"/>
  <c r="O15" i="23" s="1"/>
  <c r="O15" i="24" s="1"/>
  <c r="O15" i="25" s="1"/>
  <c r="O15" i="26" s="1"/>
  <c r="N15" i="32"/>
  <c r="N15" i="14" s="1"/>
  <c r="L15" i="32"/>
  <c r="L15" i="14" s="1"/>
  <c r="L15" i="22" s="1"/>
  <c r="L15" i="23" s="1"/>
  <c r="L15" i="24" s="1"/>
  <c r="L15" i="25" s="1"/>
  <c r="L15" i="26" s="1"/>
  <c r="K15" i="32"/>
  <c r="K15" i="14" s="1"/>
  <c r="K15" i="22" s="1"/>
  <c r="K15" i="23" s="1"/>
  <c r="K15" i="24" s="1"/>
  <c r="K15" i="25" s="1"/>
  <c r="K15" i="26" s="1"/>
  <c r="J15" i="32"/>
  <c r="J15" i="14" s="1"/>
  <c r="J15" i="22" s="1"/>
  <c r="J15" i="23" s="1"/>
  <c r="J15" i="24" s="1"/>
  <c r="J15" i="25" s="1"/>
  <c r="J15" i="26" s="1"/>
  <c r="F15" i="32"/>
  <c r="F15" i="14" s="1"/>
  <c r="F15" i="22" s="1"/>
  <c r="F15" i="23" s="1"/>
  <c r="F15" i="24" s="1"/>
  <c r="F15" i="25" s="1"/>
  <c r="F15" i="26" s="1"/>
  <c r="B15" i="32"/>
  <c r="B15" i="14" s="1"/>
  <c r="B15" i="22" s="1"/>
  <c r="B15" i="23" s="1"/>
  <c r="B15" i="24" s="1"/>
  <c r="B15" i="25" s="1"/>
  <c r="B15" i="26" s="1"/>
  <c r="Y14" i="32"/>
  <c r="Y14" i="14" s="1"/>
  <c r="Y14" i="22" s="1"/>
  <c r="Y14" i="23" s="1"/>
  <c r="Y14" i="24" s="1"/>
  <c r="Y14" i="25" s="1"/>
  <c r="Y14" i="26" s="1"/>
  <c r="X14" i="32"/>
  <c r="X14" i="14" s="1"/>
  <c r="V14" i="32"/>
  <c r="V14" i="14" s="1"/>
  <c r="V14" i="22" s="1"/>
  <c r="V14" i="23" s="1"/>
  <c r="V14" i="24" s="1"/>
  <c r="V14" i="25" s="1"/>
  <c r="V14" i="26" s="1"/>
  <c r="U14" i="32"/>
  <c r="U14" i="14" s="1"/>
  <c r="U14" i="22" s="1"/>
  <c r="U14" i="23" s="1"/>
  <c r="U14" i="24" s="1"/>
  <c r="U14" i="25" s="1"/>
  <c r="U14" i="26" s="1"/>
  <c r="T14" i="32"/>
  <c r="T14" i="14" s="1"/>
  <c r="T14" i="22" s="1"/>
  <c r="T14" i="23" s="1"/>
  <c r="T14" i="24" s="1"/>
  <c r="T14" i="25" s="1"/>
  <c r="T14" i="26" s="1"/>
  <c r="S14" i="32"/>
  <c r="S14" i="14" s="1"/>
  <c r="Q14" i="32"/>
  <c r="Q14" i="14" s="1"/>
  <c r="Q14" i="22" s="1"/>
  <c r="Q14" i="23" s="1"/>
  <c r="Q14" i="24" s="1"/>
  <c r="Q14" i="25" s="1"/>
  <c r="Q14" i="26" s="1"/>
  <c r="P14" i="32"/>
  <c r="P14" i="14" s="1"/>
  <c r="P14" i="22" s="1"/>
  <c r="P14" i="23" s="1"/>
  <c r="P14" i="24" s="1"/>
  <c r="P14" i="25" s="1"/>
  <c r="P14" i="26" s="1"/>
  <c r="O14" i="32"/>
  <c r="O14" i="14" s="1"/>
  <c r="O14" i="22" s="1"/>
  <c r="O14" i="23" s="1"/>
  <c r="O14" i="24" s="1"/>
  <c r="O14" i="25" s="1"/>
  <c r="O14" i="26" s="1"/>
  <c r="N14" i="32"/>
  <c r="N14" i="14" s="1"/>
  <c r="L14" i="32"/>
  <c r="L14" i="14" s="1"/>
  <c r="L14" i="22" s="1"/>
  <c r="L14" i="23" s="1"/>
  <c r="L14" i="24" s="1"/>
  <c r="L14" i="25" s="1"/>
  <c r="L14" i="26" s="1"/>
  <c r="K14" i="32"/>
  <c r="K14" i="14" s="1"/>
  <c r="K14" i="22" s="1"/>
  <c r="K14" i="23" s="1"/>
  <c r="K14" i="24" s="1"/>
  <c r="K14" i="25" s="1"/>
  <c r="K14" i="26" s="1"/>
  <c r="J14" i="32"/>
  <c r="J14" i="14" s="1"/>
  <c r="J14" i="22" s="1"/>
  <c r="J14" i="23" s="1"/>
  <c r="J14" i="24" s="1"/>
  <c r="J14" i="25" s="1"/>
  <c r="J14" i="26" s="1"/>
  <c r="F14" i="32"/>
  <c r="F14" i="14" s="1"/>
  <c r="F14" i="22" s="1"/>
  <c r="F14" i="23" s="1"/>
  <c r="F14" i="24" s="1"/>
  <c r="F14" i="25" s="1"/>
  <c r="F14" i="26" s="1"/>
  <c r="B14" i="32"/>
  <c r="B14" i="14" s="1"/>
  <c r="B14" i="22" s="1"/>
  <c r="B14" i="23" s="1"/>
  <c r="B14" i="24" s="1"/>
  <c r="B14" i="25" s="1"/>
  <c r="B14" i="26" s="1"/>
  <c r="Y13" i="32"/>
  <c r="Y13" i="14" s="1"/>
  <c r="Y13" i="22" s="1"/>
  <c r="Y13" i="23" s="1"/>
  <c r="Y13" i="24" s="1"/>
  <c r="Y13" i="25" s="1"/>
  <c r="Y13" i="26" s="1"/>
  <c r="X13" i="32"/>
  <c r="X13" i="14" s="1"/>
  <c r="V13" i="32"/>
  <c r="V13" i="14" s="1"/>
  <c r="V13" i="22" s="1"/>
  <c r="V13" i="23" s="1"/>
  <c r="V13" i="24" s="1"/>
  <c r="V13" i="25" s="1"/>
  <c r="V13" i="26" s="1"/>
  <c r="U13" i="32"/>
  <c r="U13" i="14" s="1"/>
  <c r="U13" i="22" s="1"/>
  <c r="U13" i="23" s="1"/>
  <c r="U13" i="24" s="1"/>
  <c r="U13" i="25" s="1"/>
  <c r="U13" i="26" s="1"/>
  <c r="T13" i="32"/>
  <c r="T13" i="14" s="1"/>
  <c r="T13" i="22" s="1"/>
  <c r="T13" i="23" s="1"/>
  <c r="T13" i="24" s="1"/>
  <c r="T13" i="25" s="1"/>
  <c r="T13" i="26" s="1"/>
  <c r="S13" i="32"/>
  <c r="S13" i="14" s="1"/>
  <c r="Q13" i="32"/>
  <c r="Q13" i="14" s="1"/>
  <c r="Q13" i="22" s="1"/>
  <c r="Q13" i="23" s="1"/>
  <c r="Q13" i="24" s="1"/>
  <c r="Q13" i="25" s="1"/>
  <c r="Q13" i="26" s="1"/>
  <c r="P13" i="32"/>
  <c r="P13" i="14" s="1"/>
  <c r="P13" i="22" s="1"/>
  <c r="P13" i="23" s="1"/>
  <c r="P13" i="24" s="1"/>
  <c r="P13" i="25" s="1"/>
  <c r="P13" i="26" s="1"/>
  <c r="O13" i="32"/>
  <c r="O13" i="14" s="1"/>
  <c r="O13" i="22" s="1"/>
  <c r="O13" i="23" s="1"/>
  <c r="O13" i="24" s="1"/>
  <c r="O13" i="25" s="1"/>
  <c r="O13" i="26" s="1"/>
  <c r="N13" i="32"/>
  <c r="N13" i="14" s="1"/>
  <c r="L13" i="32"/>
  <c r="L13" i="14" s="1"/>
  <c r="L13" i="22" s="1"/>
  <c r="L13" i="23" s="1"/>
  <c r="L13" i="24" s="1"/>
  <c r="L13" i="25" s="1"/>
  <c r="L13" i="26" s="1"/>
  <c r="K13" i="32"/>
  <c r="K13" i="14" s="1"/>
  <c r="K13" i="22" s="1"/>
  <c r="K13" i="23" s="1"/>
  <c r="K13" i="24" s="1"/>
  <c r="K13" i="25" s="1"/>
  <c r="K13" i="26" s="1"/>
  <c r="J13" i="32"/>
  <c r="J13" i="14" s="1"/>
  <c r="J13" i="22" s="1"/>
  <c r="J13" i="23" s="1"/>
  <c r="J13" i="24" s="1"/>
  <c r="J13" i="25" s="1"/>
  <c r="J13" i="26" s="1"/>
  <c r="F13" i="32"/>
  <c r="F13" i="14" s="1"/>
  <c r="F13" i="22" s="1"/>
  <c r="F13" i="23" s="1"/>
  <c r="F13" i="24" s="1"/>
  <c r="F13" i="25" s="1"/>
  <c r="F13" i="26" s="1"/>
  <c r="B13" i="32"/>
  <c r="B13" i="14" s="1"/>
  <c r="B13" i="22" s="1"/>
  <c r="B13" i="23" s="1"/>
  <c r="B13" i="24" s="1"/>
  <c r="B13" i="25" s="1"/>
  <c r="B13" i="26" s="1"/>
  <c r="Y12" i="32"/>
  <c r="Y12" i="14" s="1"/>
  <c r="Y12" i="22" s="1"/>
  <c r="Y12" i="23" s="1"/>
  <c r="Y12" i="24" s="1"/>
  <c r="Y12" i="25" s="1"/>
  <c r="Y12" i="26" s="1"/>
  <c r="X12" i="32"/>
  <c r="X12" i="14" s="1"/>
  <c r="V12" i="32"/>
  <c r="V12" i="14" s="1"/>
  <c r="V12" i="22" s="1"/>
  <c r="V12" i="23" s="1"/>
  <c r="V12" i="24" s="1"/>
  <c r="V12" i="25" s="1"/>
  <c r="V12" i="26" s="1"/>
  <c r="U12" i="32"/>
  <c r="U12" i="14" s="1"/>
  <c r="U12" i="22" s="1"/>
  <c r="U12" i="23" s="1"/>
  <c r="U12" i="24" s="1"/>
  <c r="U12" i="25" s="1"/>
  <c r="U12" i="26" s="1"/>
  <c r="T12" i="32"/>
  <c r="T12" i="14" s="1"/>
  <c r="T12" i="22" s="1"/>
  <c r="T12" i="23" s="1"/>
  <c r="T12" i="24" s="1"/>
  <c r="T12" i="25" s="1"/>
  <c r="T12" i="26" s="1"/>
  <c r="S12" i="32"/>
  <c r="S12" i="14" s="1"/>
  <c r="Q12" i="32"/>
  <c r="Q12" i="14" s="1"/>
  <c r="Q12" i="22" s="1"/>
  <c r="Q12" i="23" s="1"/>
  <c r="Q12" i="24" s="1"/>
  <c r="Q12" i="25" s="1"/>
  <c r="Q12" i="26" s="1"/>
  <c r="P12" i="32"/>
  <c r="P12" i="14" s="1"/>
  <c r="P12" i="22" s="1"/>
  <c r="P12" i="23" s="1"/>
  <c r="P12" i="24" s="1"/>
  <c r="P12" i="25" s="1"/>
  <c r="P12" i="26" s="1"/>
  <c r="O12" i="32"/>
  <c r="O12" i="14" s="1"/>
  <c r="O12" i="22" s="1"/>
  <c r="O12" i="23" s="1"/>
  <c r="O12" i="24" s="1"/>
  <c r="O12" i="25" s="1"/>
  <c r="O12" i="26" s="1"/>
  <c r="N12" i="32"/>
  <c r="N12" i="14" s="1"/>
  <c r="L12" i="32"/>
  <c r="L12" i="14" s="1"/>
  <c r="L12" i="22" s="1"/>
  <c r="L12" i="23" s="1"/>
  <c r="L12" i="24" s="1"/>
  <c r="L12" i="25" s="1"/>
  <c r="L12" i="26" s="1"/>
  <c r="K12" i="32"/>
  <c r="K12" i="14" s="1"/>
  <c r="K12" i="22" s="1"/>
  <c r="K12" i="23" s="1"/>
  <c r="K12" i="24" s="1"/>
  <c r="K12" i="25" s="1"/>
  <c r="K12" i="26" s="1"/>
  <c r="J12" i="32"/>
  <c r="J12" i="14" s="1"/>
  <c r="J12" i="22" s="1"/>
  <c r="J12" i="23" s="1"/>
  <c r="J12" i="24" s="1"/>
  <c r="J12" i="25" s="1"/>
  <c r="J12" i="26" s="1"/>
  <c r="F12" i="32"/>
  <c r="F12" i="14" s="1"/>
  <c r="F12" i="22" s="1"/>
  <c r="F12" i="23" s="1"/>
  <c r="F12" i="24" s="1"/>
  <c r="F12" i="25" s="1"/>
  <c r="F12" i="26" s="1"/>
  <c r="B12" i="32"/>
  <c r="B12" i="14" s="1"/>
  <c r="B12" i="22" s="1"/>
  <c r="B12" i="23" s="1"/>
  <c r="B12" i="24" s="1"/>
  <c r="B12" i="25" s="1"/>
  <c r="B12" i="26" s="1"/>
  <c r="Y11" i="32"/>
  <c r="Y11" i="14" s="1"/>
  <c r="Y11" i="22" s="1"/>
  <c r="Y11" i="23" s="1"/>
  <c r="Y11" i="24" s="1"/>
  <c r="Y11" i="25" s="1"/>
  <c r="Y11" i="26" s="1"/>
  <c r="X11" i="32"/>
  <c r="X11" i="14" s="1"/>
  <c r="V11" i="32"/>
  <c r="V11" i="14" s="1"/>
  <c r="V11" i="22" s="1"/>
  <c r="V11" i="23" s="1"/>
  <c r="V11" i="24" s="1"/>
  <c r="V11" i="25" s="1"/>
  <c r="V11" i="26" s="1"/>
  <c r="U11" i="32"/>
  <c r="U11" i="14" s="1"/>
  <c r="U11" i="22" s="1"/>
  <c r="U11" i="23" s="1"/>
  <c r="U11" i="24" s="1"/>
  <c r="U11" i="25" s="1"/>
  <c r="U11" i="26" s="1"/>
  <c r="T11" i="32"/>
  <c r="T11" i="14" s="1"/>
  <c r="T11" i="22" s="1"/>
  <c r="T11" i="23" s="1"/>
  <c r="T11" i="24" s="1"/>
  <c r="T11" i="25" s="1"/>
  <c r="T11" i="26" s="1"/>
  <c r="S11" i="32"/>
  <c r="S11" i="14" s="1"/>
  <c r="Q11" i="32"/>
  <c r="Q11" i="14" s="1"/>
  <c r="Q11" i="22" s="1"/>
  <c r="Q11" i="23" s="1"/>
  <c r="Q11" i="24" s="1"/>
  <c r="Q11" i="25" s="1"/>
  <c r="Q11" i="26" s="1"/>
  <c r="P11" i="32"/>
  <c r="P11" i="14" s="1"/>
  <c r="P11" i="22" s="1"/>
  <c r="P11" i="23" s="1"/>
  <c r="P11" i="24" s="1"/>
  <c r="P11" i="25" s="1"/>
  <c r="P11" i="26" s="1"/>
  <c r="O11" i="32"/>
  <c r="O11" i="14" s="1"/>
  <c r="O11" i="22" s="1"/>
  <c r="O11" i="23" s="1"/>
  <c r="O11" i="24" s="1"/>
  <c r="O11" i="25" s="1"/>
  <c r="O11" i="26" s="1"/>
  <c r="N11" i="32"/>
  <c r="N11" i="14" s="1"/>
  <c r="L11" i="32"/>
  <c r="L11" i="14" s="1"/>
  <c r="L11" i="22" s="1"/>
  <c r="L11" i="23" s="1"/>
  <c r="L11" i="24" s="1"/>
  <c r="L11" i="25" s="1"/>
  <c r="L11" i="26" s="1"/>
  <c r="K11" i="32"/>
  <c r="K11" i="14" s="1"/>
  <c r="K11" i="22" s="1"/>
  <c r="K11" i="23" s="1"/>
  <c r="K11" i="24" s="1"/>
  <c r="K11" i="25" s="1"/>
  <c r="K11" i="26" s="1"/>
  <c r="J11" i="32"/>
  <c r="J11" i="14" s="1"/>
  <c r="J11" i="22" s="1"/>
  <c r="J11" i="23" s="1"/>
  <c r="J11" i="24" s="1"/>
  <c r="J11" i="25" s="1"/>
  <c r="J11" i="26" s="1"/>
  <c r="F11" i="32"/>
  <c r="F11" i="14" s="1"/>
  <c r="F11" i="22" s="1"/>
  <c r="F11" i="23" s="1"/>
  <c r="F11" i="24" s="1"/>
  <c r="F11" i="25" s="1"/>
  <c r="F11" i="26" s="1"/>
  <c r="B11" i="32"/>
  <c r="B11" i="14" s="1"/>
  <c r="B11" i="22" s="1"/>
  <c r="B11" i="23" s="1"/>
  <c r="B11" i="24" s="1"/>
  <c r="B11" i="25" s="1"/>
  <c r="B11" i="26" s="1"/>
  <c r="Y10" i="32"/>
  <c r="Y10" i="14" s="1"/>
  <c r="Y10" i="22" s="1"/>
  <c r="Y10" i="23" s="1"/>
  <c r="Y10" i="24" s="1"/>
  <c r="Y10" i="25" s="1"/>
  <c r="Y10" i="26" s="1"/>
  <c r="X10" i="32"/>
  <c r="X10" i="14" s="1"/>
  <c r="V10" i="32"/>
  <c r="V10" i="14" s="1"/>
  <c r="V10" i="22" s="1"/>
  <c r="V10" i="23" s="1"/>
  <c r="V10" i="24" s="1"/>
  <c r="V10" i="25" s="1"/>
  <c r="V10" i="26" s="1"/>
  <c r="U10" i="32"/>
  <c r="U10" i="14" s="1"/>
  <c r="U10" i="22" s="1"/>
  <c r="U10" i="23" s="1"/>
  <c r="U10" i="24" s="1"/>
  <c r="U10" i="25" s="1"/>
  <c r="U10" i="26" s="1"/>
  <c r="T10" i="32"/>
  <c r="T10" i="14" s="1"/>
  <c r="T10" i="22" s="1"/>
  <c r="T10" i="23" s="1"/>
  <c r="T10" i="24" s="1"/>
  <c r="T10" i="25" s="1"/>
  <c r="T10" i="26" s="1"/>
  <c r="S10" i="32"/>
  <c r="S10" i="14" s="1"/>
  <c r="Q10" i="32"/>
  <c r="Q10" i="14" s="1"/>
  <c r="Q10" i="22" s="1"/>
  <c r="Q10" i="23" s="1"/>
  <c r="Q10" i="24" s="1"/>
  <c r="Q10" i="25" s="1"/>
  <c r="Q10" i="26" s="1"/>
  <c r="P10" i="32"/>
  <c r="P10" i="14" s="1"/>
  <c r="P10" i="22" s="1"/>
  <c r="P10" i="23" s="1"/>
  <c r="P10" i="24" s="1"/>
  <c r="P10" i="25" s="1"/>
  <c r="P10" i="26" s="1"/>
  <c r="O10" i="32"/>
  <c r="O10" i="14" s="1"/>
  <c r="O10" i="22" s="1"/>
  <c r="O10" i="23" s="1"/>
  <c r="O10" i="24" s="1"/>
  <c r="O10" i="25" s="1"/>
  <c r="O10" i="26" s="1"/>
  <c r="N10" i="32"/>
  <c r="N10" i="14" s="1"/>
  <c r="L10" i="32"/>
  <c r="L10" i="14" s="1"/>
  <c r="L10" i="22" s="1"/>
  <c r="L10" i="23" s="1"/>
  <c r="L10" i="24" s="1"/>
  <c r="L10" i="25" s="1"/>
  <c r="L10" i="26" s="1"/>
  <c r="K10" i="32"/>
  <c r="K10" i="14" s="1"/>
  <c r="K10" i="22" s="1"/>
  <c r="K10" i="23" s="1"/>
  <c r="K10" i="24" s="1"/>
  <c r="K10" i="25" s="1"/>
  <c r="K10" i="26" s="1"/>
  <c r="J10" i="32"/>
  <c r="J10" i="14" s="1"/>
  <c r="J10" i="22" s="1"/>
  <c r="J10" i="23" s="1"/>
  <c r="J10" i="24" s="1"/>
  <c r="J10" i="25" s="1"/>
  <c r="J10" i="26" s="1"/>
  <c r="F10" i="32"/>
  <c r="F10" i="14" s="1"/>
  <c r="F10" i="22" s="1"/>
  <c r="F10" i="23" s="1"/>
  <c r="F10" i="24" s="1"/>
  <c r="F10" i="25" s="1"/>
  <c r="F10" i="26" s="1"/>
  <c r="B10" i="32"/>
  <c r="B10" i="14" s="1"/>
  <c r="B10" i="22" s="1"/>
  <c r="B10" i="23" s="1"/>
  <c r="B10" i="24" s="1"/>
  <c r="B10" i="25" s="1"/>
  <c r="B10" i="26" s="1"/>
  <c r="Y9" i="32"/>
  <c r="Y9" i="14" s="1"/>
  <c r="Y9" i="22" s="1"/>
  <c r="Y9" i="23" s="1"/>
  <c r="Y9" i="24" s="1"/>
  <c r="Y9" i="25" s="1"/>
  <c r="Y9" i="26" s="1"/>
  <c r="X9" i="32"/>
  <c r="X9" i="14" s="1"/>
  <c r="V9" i="32"/>
  <c r="V9" i="14" s="1"/>
  <c r="V9" i="22" s="1"/>
  <c r="V9" i="23" s="1"/>
  <c r="V9" i="24" s="1"/>
  <c r="V9" i="25" s="1"/>
  <c r="V9" i="26" s="1"/>
  <c r="U9" i="32"/>
  <c r="U9" i="14" s="1"/>
  <c r="U9" i="22" s="1"/>
  <c r="U9" i="23" s="1"/>
  <c r="U9" i="24" s="1"/>
  <c r="U9" i="25" s="1"/>
  <c r="U9" i="26" s="1"/>
  <c r="T9" i="32"/>
  <c r="T9" i="14" s="1"/>
  <c r="T9" i="22" s="1"/>
  <c r="T9" i="23" s="1"/>
  <c r="T9" i="24" s="1"/>
  <c r="T9" i="25" s="1"/>
  <c r="T9" i="26" s="1"/>
  <c r="S9" i="32"/>
  <c r="S9" i="14" s="1"/>
  <c r="Q9" i="14"/>
  <c r="Q9" i="22" s="1"/>
  <c r="Q9" i="23" s="1"/>
  <c r="Q9" i="24" s="1"/>
  <c r="Q9" i="25" s="1"/>
  <c r="Q9" i="26" s="1"/>
  <c r="P9" i="32"/>
  <c r="P9" i="14" s="1"/>
  <c r="P9" i="22" s="1"/>
  <c r="P9" i="23" s="1"/>
  <c r="P9" i="24" s="1"/>
  <c r="P9" i="25" s="1"/>
  <c r="P9" i="26" s="1"/>
  <c r="O9" i="32"/>
  <c r="O9" i="14" s="1"/>
  <c r="O9" i="22" s="1"/>
  <c r="O9" i="23" s="1"/>
  <c r="O9" i="24" s="1"/>
  <c r="O9" i="25" s="1"/>
  <c r="O9" i="26" s="1"/>
  <c r="N9" i="32"/>
  <c r="N9" i="14" s="1"/>
  <c r="L9" i="32"/>
  <c r="L9" i="14" s="1"/>
  <c r="L9" i="22" s="1"/>
  <c r="L9" i="23" s="1"/>
  <c r="L9" i="24" s="1"/>
  <c r="L9" i="25" s="1"/>
  <c r="L9" i="26" s="1"/>
  <c r="K9" i="32"/>
  <c r="K9" i="14" s="1"/>
  <c r="K9" i="22" s="1"/>
  <c r="K9" i="23" s="1"/>
  <c r="K9" i="24" s="1"/>
  <c r="K9" i="25" s="1"/>
  <c r="K9" i="26" s="1"/>
  <c r="J9" i="32"/>
  <c r="J9" i="14" s="1"/>
  <c r="J9" i="22" s="1"/>
  <c r="J9" i="23" s="1"/>
  <c r="J9" i="24" s="1"/>
  <c r="J9" i="25" s="1"/>
  <c r="J9" i="26" s="1"/>
  <c r="G9" i="32"/>
  <c r="F9" i="32"/>
  <c r="F9" i="14" s="1"/>
  <c r="F9" i="22" s="1"/>
  <c r="F9" i="23" s="1"/>
  <c r="F9" i="24" s="1"/>
  <c r="F9" i="25" s="1"/>
  <c r="F9" i="26" s="1"/>
  <c r="C9" i="32"/>
  <c r="B9" i="32"/>
  <c r="B9" i="14" s="1"/>
  <c r="B9" i="22" s="1"/>
  <c r="B9" i="23" s="1"/>
  <c r="B9" i="24" s="1"/>
  <c r="B9" i="25" s="1"/>
  <c r="B9" i="26" s="1"/>
  <c r="Y8" i="32"/>
  <c r="Y8" i="14" s="1"/>
  <c r="Y8" i="22" s="1"/>
  <c r="Y8" i="23" s="1"/>
  <c r="Y8" i="24" s="1"/>
  <c r="Y8" i="25" s="1"/>
  <c r="Y8" i="26" s="1"/>
  <c r="X8" i="32"/>
  <c r="X8" i="14" s="1"/>
  <c r="V8" i="32"/>
  <c r="V8" i="14" s="1"/>
  <c r="V8" i="22" s="1"/>
  <c r="V8" i="23" s="1"/>
  <c r="V8" i="24" s="1"/>
  <c r="V8" i="25" s="1"/>
  <c r="V8" i="26" s="1"/>
  <c r="U8" i="32"/>
  <c r="U8" i="14" s="1"/>
  <c r="U8" i="22" s="1"/>
  <c r="U8" i="23" s="1"/>
  <c r="U8" i="24" s="1"/>
  <c r="U8" i="25" s="1"/>
  <c r="U8" i="26" s="1"/>
  <c r="T8" i="32"/>
  <c r="T8" i="14" s="1"/>
  <c r="T8" i="22" s="1"/>
  <c r="T8" i="23" s="1"/>
  <c r="T8" i="24" s="1"/>
  <c r="T8" i="25" s="1"/>
  <c r="T8" i="26" s="1"/>
  <c r="S8" i="32"/>
  <c r="S8" i="14" s="1"/>
  <c r="Q8" i="32"/>
  <c r="Q8" i="14" s="1"/>
  <c r="Q8" i="22" s="1"/>
  <c r="Q8" i="23" s="1"/>
  <c r="Q8" i="24" s="1"/>
  <c r="Q8" i="25" s="1"/>
  <c r="Q8" i="26" s="1"/>
  <c r="P8" i="32"/>
  <c r="P8" i="14" s="1"/>
  <c r="P8" i="22" s="1"/>
  <c r="P8" i="23" s="1"/>
  <c r="P8" i="24" s="1"/>
  <c r="P8" i="25" s="1"/>
  <c r="P8" i="26" s="1"/>
  <c r="O8" i="32"/>
  <c r="O8" i="14" s="1"/>
  <c r="O8" i="22" s="1"/>
  <c r="O8" i="23" s="1"/>
  <c r="O8" i="24" s="1"/>
  <c r="O8" i="25" s="1"/>
  <c r="O8" i="26" s="1"/>
  <c r="N8" i="32"/>
  <c r="N8" i="14" s="1"/>
  <c r="L8" i="32"/>
  <c r="L8" i="14" s="1"/>
  <c r="L8" i="22" s="1"/>
  <c r="L8" i="23" s="1"/>
  <c r="L8" i="24" s="1"/>
  <c r="L8" i="25" s="1"/>
  <c r="L8" i="26" s="1"/>
  <c r="K8" i="32"/>
  <c r="K8" i="14" s="1"/>
  <c r="K8" i="22" s="1"/>
  <c r="K8" i="23" s="1"/>
  <c r="K8" i="24" s="1"/>
  <c r="K8" i="25" s="1"/>
  <c r="K8" i="26" s="1"/>
  <c r="J8" i="32"/>
  <c r="J8" i="14" s="1"/>
  <c r="J8" i="22" s="1"/>
  <c r="J8" i="23" s="1"/>
  <c r="J8" i="24" s="1"/>
  <c r="J8" i="25" s="1"/>
  <c r="J8" i="26" s="1"/>
  <c r="G8" i="32"/>
  <c r="G8" i="14" s="1"/>
  <c r="F8" i="32"/>
  <c r="F8" i="14" s="1"/>
  <c r="F8" i="22" s="1"/>
  <c r="F8" i="23" s="1"/>
  <c r="F8" i="24" s="1"/>
  <c r="F8" i="25" s="1"/>
  <c r="F8" i="26" s="1"/>
  <c r="C8" i="32"/>
  <c r="B8" i="32"/>
  <c r="B8" i="14" s="1"/>
  <c r="B8" i="22" s="1"/>
  <c r="B8" i="23" s="1"/>
  <c r="B8" i="24" s="1"/>
  <c r="B8" i="25" s="1"/>
  <c r="B8" i="26" s="1"/>
  <c r="Y7" i="32"/>
  <c r="Y7" i="14" s="1"/>
  <c r="Y7" i="22" s="1"/>
  <c r="Y7" i="23" s="1"/>
  <c r="Y7" i="24" s="1"/>
  <c r="Y7" i="25" s="1"/>
  <c r="Y7" i="26" s="1"/>
  <c r="X7" i="32"/>
  <c r="X7" i="14" s="1"/>
  <c r="V7" i="32"/>
  <c r="V7" i="14" s="1"/>
  <c r="V7" i="22" s="1"/>
  <c r="V7" i="23" s="1"/>
  <c r="V7" i="24" s="1"/>
  <c r="V7" i="25" s="1"/>
  <c r="V7" i="26" s="1"/>
  <c r="U7" i="32"/>
  <c r="U7" i="14" s="1"/>
  <c r="U7" i="22" s="1"/>
  <c r="U7" i="23" s="1"/>
  <c r="U7" i="24" s="1"/>
  <c r="U7" i="25" s="1"/>
  <c r="U7" i="26" s="1"/>
  <c r="T7" i="32"/>
  <c r="T7" i="14" s="1"/>
  <c r="T7" i="22" s="1"/>
  <c r="T7" i="23" s="1"/>
  <c r="T7" i="24" s="1"/>
  <c r="T7" i="25" s="1"/>
  <c r="T7" i="26" s="1"/>
  <c r="S7" i="32"/>
  <c r="S7" i="14" s="1"/>
  <c r="Q7" i="32"/>
  <c r="Q7" i="14" s="1"/>
  <c r="Q7" i="22" s="1"/>
  <c r="Q7" i="23" s="1"/>
  <c r="Q7" i="24" s="1"/>
  <c r="Q7" i="25" s="1"/>
  <c r="Q7" i="26" s="1"/>
  <c r="P7" i="32"/>
  <c r="P7" i="14" s="1"/>
  <c r="P7" i="22" s="1"/>
  <c r="P7" i="23" s="1"/>
  <c r="P7" i="24" s="1"/>
  <c r="P7" i="25" s="1"/>
  <c r="P7" i="26" s="1"/>
  <c r="O7" i="32"/>
  <c r="O7" i="14" s="1"/>
  <c r="O7" i="22" s="1"/>
  <c r="O7" i="23" s="1"/>
  <c r="O7" i="24" s="1"/>
  <c r="O7" i="25" s="1"/>
  <c r="O7" i="26" s="1"/>
  <c r="N7" i="32"/>
  <c r="N7" i="14" s="1"/>
  <c r="L7" i="32"/>
  <c r="L7" i="14" s="1"/>
  <c r="L7" i="22" s="1"/>
  <c r="L7" i="23" s="1"/>
  <c r="L7" i="24" s="1"/>
  <c r="L7" i="25" s="1"/>
  <c r="L7" i="26" s="1"/>
  <c r="K7" i="32"/>
  <c r="K7" i="14" s="1"/>
  <c r="K7" i="22" s="1"/>
  <c r="K7" i="23" s="1"/>
  <c r="K7" i="24" s="1"/>
  <c r="K7" i="25" s="1"/>
  <c r="K7" i="26" s="1"/>
  <c r="J7" i="32"/>
  <c r="J7" i="14" s="1"/>
  <c r="J7" i="22" s="1"/>
  <c r="J7" i="23" s="1"/>
  <c r="J7" i="24" s="1"/>
  <c r="J7" i="25" s="1"/>
  <c r="J7" i="26" s="1"/>
  <c r="G7" i="32"/>
  <c r="F7" i="32"/>
  <c r="F7" i="14" s="1"/>
  <c r="F7" i="22" s="1"/>
  <c r="F7" i="23" s="1"/>
  <c r="F7" i="24" s="1"/>
  <c r="F7" i="25" s="1"/>
  <c r="F7" i="26" s="1"/>
  <c r="B7" i="32"/>
  <c r="B7" i="14" s="1"/>
  <c r="B7" i="22" s="1"/>
  <c r="B7" i="23" s="1"/>
  <c r="B7" i="24" s="1"/>
  <c r="B7" i="25" s="1"/>
  <c r="B7" i="26" s="1"/>
  <c r="Y6" i="32"/>
  <c r="Y6" i="14" s="1"/>
  <c r="Y6" i="22" s="1"/>
  <c r="Y6" i="23" s="1"/>
  <c r="Y6" i="24" s="1"/>
  <c r="Y6" i="25" s="1"/>
  <c r="Y6" i="26" s="1"/>
  <c r="X6" i="32"/>
  <c r="X6" i="14" s="1"/>
  <c r="V6" i="32"/>
  <c r="V6" i="14" s="1"/>
  <c r="V6" i="22" s="1"/>
  <c r="V6" i="23" s="1"/>
  <c r="V6" i="24" s="1"/>
  <c r="V6" i="25" s="1"/>
  <c r="V6" i="26" s="1"/>
  <c r="U6" i="32"/>
  <c r="U6" i="14" s="1"/>
  <c r="U6" i="22" s="1"/>
  <c r="U6" i="23" s="1"/>
  <c r="U6" i="24" s="1"/>
  <c r="U6" i="25" s="1"/>
  <c r="U6" i="26" s="1"/>
  <c r="T6" i="32"/>
  <c r="T6" i="14" s="1"/>
  <c r="T6" i="22" s="1"/>
  <c r="T6" i="23" s="1"/>
  <c r="T6" i="24" s="1"/>
  <c r="T6" i="25" s="1"/>
  <c r="T6" i="26" s="1"/>
  <c r="S6" i="32"/>
  <c r="S6" i="14" s="1"/>
  <c r="Q6" i="32"/>
  <c r="Q6" i="14" s="1"/>
  <c r="Q6" i="22" s="1"/>
  <c r="Q6" i="23" s="1"/>
  <c r="Q6" i="24" s="1"/>
  <c r="Q6" i="25" s="1"/>
  <c r="Q6" i="26" s="1"/>
  <c r="P6" i="32"/>
  <c r="P6" i="14" s="1"/>
  <c r="P6" i="22" s="1"/>
  <c r="P6" i="23" s="1"/>
  <c r="P6" i="24" s="1"/>
  <c r="P6" i="25" s="1"/>
  <c r="P6" i="26" s="1"/>
  <c r="O6" i="32"/>
  <c r="O6" i="14" s="1"/>
  <c r="O6" i="22" s="1"/>
  <c r="O6" i="23" s="1"/>
  <c r="O6" i="24" s="1"/>
  <c r="O6" i="25" s="1"/>
  <c r="O6" i="26" s="1"/>
  <c r="N6" i="32"/>
  <c r="N6" i="14" s="1"/>
  <c r="L6" i="32"/>
  <c r="L6" i="14" s="1"/>
  <c r="L6" i="22" s="1"/>
  <c r="L6" i="23" s="1"/>
  <c r="L6" i="24" s="1"/>
  <c r="L6" i="25" s="1"/>
  <c r="L6" i="26" s="1"/>
  <c r="K6" i="32"/>
  <c r="K6" i="14" s="1"/>
  <c r="K6" i="22" s="1"/>
  <c r="K6" i="23" s="1"/>
  <c r="K6" i="24" s="1"/>
  <c r="K6" i="25" s="1"/>
  <c r="K6" i="26" s="1"/>
  <c r="J6" i="32"/>
  <c r="J6" i="14" s="1"/>
  <c r="J6" i="22" s="1"/>
  <c r="J6" i="23" s="1"/>
  <c r="J6" i="24" s="1"/>
  <c r="J6" i="25" s="1"/>
  <c r="J6" i="26" s="1"/>
  <c r="G6" i="32"/>
  <c r="F6" i="32"/>
  <c r="F6" i="14" s="1"/>
  <c r="F6" i="22" s="1"/>
  <c r="F6" i="23" s="1"/>
  <c r="F6" i="24" s="1"/>
  <c r="F6" i="25" s="1"/>
  <c r="F6" i="26" s="1"/>
  <c r="C6" i="32"/>
  <c r="B6" i="32"/>
  <c r="B6" i="14" s="1"/>
  <c r="B6" i="22" s="1"/>
  <c r="B6" i="23" s="1"/>
  <c r="B6" i="24" s="1"/>
  <c r="B6" i="25" s="1"/>
  <c r="B6" i="26" s="1"/>
  <c r="Y5" i="32"/>
  <c r="Y5" i="14" s="1"/>
  <c r="X5" i="32"/>
  <c r="X5" i="14" s="1"/>
  <c r="V5" i="32"/>
  <c r="V5" i="14" s="1"/>
  <c r="V5" i="22" s="1"/>
  <c r="V5" i="23" s="1"/>
  <c r="V5" i="24" s="1"/>
  <c r="V5" i="25" s="1"/>
  <c r="V5" i="26" s="1"/>
  <c r="U5" i="32"/>
  <c r="U5" i="14" s="1"/>
  <c r="U5" i="22" s="1"/>
  <c r="U5" i="23" s="1"/>
  <c r="U5" i="24" s="1"/>
  <c r="U5" i="25" s="1"/>
  <c r="U5" i="26" s="1"/>
  <c r="T5" i="32"/>
  <c r="T5" i="14" s="1"/>
  <c r="T5" i="22" s="1"/>
  <c r="T5" i="23" s="1"/>
  <c r="T5" i="24" s="1"/>
  <c r="T5" i="25" s="1"/>
  <c r="T5" i="26" s="1"/>
  <c r="S5" i="32"/>
  <c r="S5" i="14" s="1"/>
  <c r="Q5" i="32"/>
  <c r="Q5" i="14" s="1"/>
  <c r="Q5" i="22" s="1"/>
  <c r="Q5" i="23" s="1"/>
  <c r="Q5" i="24" s="1"/>
  <c r="Q5" i="25" s="1"/>
  <c r="Q5" i="26" s="1"/>
  <c r="P5" i="32"/>
  <c r="P5" i="14" s="1"/>
  <c r="P5" i="22" s="1"/>
  <c r="P5" i="23" s="1"/>
  <c r="P5" i="24" s="1"/>
  <c r="P5" i="25" s="1"/>
  <c r="P5" i="26" s="1"/>
  <c r="O5" i="32"/>
  <c r="O5" i="14" s="1"/>
  <c r="O5" i="22" s="1"/>
  <c r="O5" i="23" s="1"/>
  <c r="O5" i="24" s="1"/>
  <c r="O5" i="25" s="1"/>
  <c r="O5" i="26" s="1"/>
  <c r="N5" i="32"/>
  <c r="N5" i="14" s="1"/>
  <c r="L5" i="32"/>
  <c r="L5" i="14" s="1"/>
  <c r="L5" i="22" s="1"/>
  <c r="L5" i="23" s="1"/>
  <c r="L5" i="24" s="1"/>
  <c r="L5" i="25" s="1"/>
  <c r="L5" i="26" s="1"/>
  <c r="K5" i="32"/>
  <c r="K5" i="14" s="1"/>
  <c r="K5" i="22" s="1"/>
  <c r="K5" i="23" s="1"/>
  <c r="K5" i="24" s="1"/>
  <c r="K5" i="25" s="1"/>
  <c r="K5" i="26" s="1"/>
  <c r="J5" i="32"/>
  <c r="J5" i="14" s="1"/>
  <c r="J5" i="22" s="1"/>
  <c r="J5" i="23" s="1"/>
  <c r="J5" i="24" s="1"/>
  <c r="J5" i="25" s="1"/>
  <c r="J5" i="26" s="1"/>
  <c r="G5" i="32"/>
  <c r="F5" i="32"/>
  <c r="F5" i="14" s="1"/>
  <c r="F5" i="22" s="1"/>
  <c r="F5" i="23" s="1"/>
  <c r="F5" i="24" s="1"/>
  <c r="F5" i="25" s="1"/>
  <c r="F5" i="26" s="1"/>
  <c r="C5" i="32"/>
  <c r="B5" i="32"/>
  <c r="B5" i="14" s="1"/>
  <c r="B5" i="22" s="1"/>
  <c r="B5" i="23" s="1"/>
  <c r="B5" i="24" s="1"/>
  <c r="B5" i="25" s="1"/>
  <c r="B5" i="26" s="1"/>
  <c r="X1" i="32"/>
  <c r="V1" i="32"/>
  <c r="U1" i="32"/>
  <c r="C44" i="21"/>
  <c r="W47" i="21" s="1"/>
  <c r="Y38" i="21"/>
  <c r="M38" i="21"/>
  <c r="G38" i="21"/>
  <c r="C38" i="21"/>
  <c r="Y17" i="21"/>
  <c r="N17" i="21"/>
  <c r="G17" i="21"/>
  <c r="C17" i="21"/>
  <c r="X1" i="21"/>
  <c r="V1" i="21"/>
  <c r="U1" i="21"/>
  <c r="E128" i="27" l="1"/>
  <c r="M175" i="32"/>
  <c r="M175" i="30"/>
  <c r="G39" i="21"/>
  <c r="G105" i="21" s="1"/>
  <c r="G107" i="21" s="1"/>
  <c r="Y39" i="21"/>
  <c r="M175" i="25"/>
  <c r="M175" i="28"/>
  <c r="R178" i="28" s="1"/>
  <c r="W47" i="25"/>
  <c r="W47" i="28"/>
  <c r="W47" i="30"/>
  <c r="M175" i="24"/>
  <c r="G47" i="23"/>
  <c r="M175" i="23"/>
  <c r="M175" i="31"/>
  <c r="M175" i="26"/>
  <c r="M175" i="29"/>
  <c r="M175" i="14"/>
  <c r="M175" i="22"/>
  <c r="C39" i="21"/>
  <c r="AT9" i="13" s="1"/>
  <c r="G6" i="14"/>
  <c r="H6" i="22" s="1"/>
  <c r="H6" i="14"/>
  <c r="G7" i="14"/>
  <c r="H7" i="22" s="1"/>
  <c r="H7" i="14"/>
  <c r="C9" i="14"/>
  <c r="D9" i="22" s="1"/>
  <c r="D9" i="14"/>
  <c r="G47" i="22"/>
  <c r="G47" i="24"/>
  <c r="G47" i="26"/>
  <c r="G47" i="31"/>
  <c r="G47" i="29"/>
  <c r="C8" i="14"/>
  <c r="D8" i="22" s="1"/>
  <c r="D8" i="14"/>
  <c r="C5" i="14"/>
  <c r="D5" i="22" s="1"/>
  <c r="D5" i="14"/>
  <c r="G47" i="21"/>
  <c r="C6" i="14"/>
  <c r="D6" i="22" s="1"/>
  <c r="D6" i="14"/>
  <c r="H8" i="22"/>
  <c r="H8" i="14"/>
  <c r="G47" i="14"/>
  <c r="G5" i="14"/>
  <c r="H5" i="22" s="1"/>
  <c r="H5" i="14"/>
  <c r="C7" i="14"/>
  <c r="D7" i="22" s="1"/>
  <c r="D7" i="14"/>
  <c r="G9" i="14"/>
  <c r="H9" i="22" s="1"/>
  <c r="H9" i="14"/>
  <c r="N39" i="21"/>
  <c r="M5" i="32"/>
  <c r="M5" i="14" s="1"/>
  <c r="W6" i="32"/>
  <c r="W6" i="14" s="1"/>
  <c r="M7" i="32"/>
  <c r="M7" i="14" s="1"/>
  <c r="R8" i="32"/>
  <c r="R8" i="14" s="1"/>
  <c r="R9" i="32"/>
  <c r="R9" i="14" s="1"/>
  <c r="R10" i="32"/>
  <c r="R10" i="14" s="1"/>
  <c r="W5" i="32"/>
  <c r="W5" i="14" s="1"/>
  <c r="M6" i="32"/>
  <c r="M6" i="14" s="1"/>
  <c r="R11" i="32"/>
  <c r="R11" i="14" s="1"/>
  <c r="R12" i="32"/>
  <c r="R12" i="14" s="1"/>
  <c r="R13" i="32"/>
  <c r="R13" i="14" s="1"/>
  <c r="R14" i="32"/>
  <c r="R14" i="14" s="1"/>
  <c r="R15" i="32"/>
  <c r="R15" i="14" s="1"/>
  <c r="R16" i="32"/>
  <c r="R16" i="14" s="1"/>
  <c r="J5" i="31"/>
  <c r="J5" i="28" s="1"/>
  <c r="J5" i="29" s="1"/>
  <c r="J5" i="30" s="1"/>
  <c r="H5" i="27"/>
  <c r="P5" i="31"/>
  <c r="P5" i="28" s="1"/>
  <c r="P5" i="29" s="1"/>
  <c r="P5" i="30" s="1"/>
  <c r="N5" i="27"/>
  <c r="S5" i="22"/>
  <c r="I6" i="27"/>
  <c r="K6" i="31"/>
  <c r="K6" i="28" s="1"/>
  <c r="K6" i="29" s="1"/>
  <c r="K6" i="30" s="1"/>
  <c r="M6" i="27"/>
  <c r="O6" i="31"/>
  <c r="O6" i="28" s="1"/>
  <c r="O6" i="29" s="1"/>
  <c r="O6" i="30" s="1"/>
  <c r="O6" i="27"/>
  <c r="Q6" i="31"/>
  <c r="Q6" i="28" s="1"/>
  <c r="Q6" i="29" s="1"/>
  <c r="Q6" i="30" s="1"/>
  <c r="T6" i="31"/>
  <c r="T6" i="28" s="1"/>
  <c r="T6" i="29" s="1"/>
  <c r="T6" i="30" s="1"/>
  <c r="R6" i="27"/>
  <c r="V6" i="31"/>
  <c r="V6" i="28" s="1"/>
  <c r="V6" i="29" s="1"/>
  <c r="V6" i="30" s="1"/>
  <c r="T6" i="27"/>
  <c r="X6" i="22"/>
  <c r="B7" i="31"/>
  <c r="B7" i="28" s="1"/>
  <c r="B7" i="29" s="1"/>
  <c r="B7" i="30" s="1"/>
  <c r="B7" i="27"/>
  <c r="F7" i="31"/>
  <c r="F7" i="28" s="1"/>
  <c r="F7" i="29" s="1"/>
  <c r="F7" i="30" s="1"/>
  <c r="E7" i="27"/>
  <c r="J7" i="31"/>
  <c r="J7" i="28" s="1"/>
  <c r="J7" i="29" s="1"/>
  <c r="J7" i="30" s="1"/>
  <c r="H7" i="27"/>
  <c r="L7" i="31"/>
  <c r="L7" i="28" s="1"/>
  <c r="L7" i="29" s="1"/>
  <c r="L7" i="30" s="1"/>
  <c r="J7" i="27"/>
  <c r="N7" i="22"/>
  <c r="P7" i="31"/>
  <c r="P7" i="28" s="1"/>
  <c r="P7" i="29" s="1"/>
  <c r="P7" i="30" s="1"/>
  <c r="N7" i="27"/>
  <c r="S7" i="22"/>
  <c r="U7" i="31"/>
  <c r="U7" i="28" s="1"/>
  <c r="U7" i="29" s="1"/>
  <c r="U7" i="30" s="1"/>
  <c r="S7" i="27"/>
  <c r="X7" i="22"/>
  <c r="B8" i="31"/>
  <c r="B8" i="28" s="1"/>
  <c r="B8" i="29" s="1"/>
  <c r="B8" i="30" s="1"/>
  <c r="B8" i="27"/>
  <c r="F8" i="31"/>
  <c r="F8" i="28" s="1"/>
  <c r="F8" i="29" s="1"/>
  <c r="F8" i="30" s="1"/>
  <c r="E8" i="27"/>
  <c r="J8" i="31"/>
  <c r="J8" i="28" s="1"/>
  <c r="J8" i="29" s="1"/>
  <c r="J8" i="30" s="1"/>
  <c r="H8" i="27"/>
  <c r="L8" i="31"/>
  <c r="L8" i="28" s="1"/>
  <c r="L8" i="29" s="1"/>
  <c r="L8" i="30" s="1"/>
  <c r="J8" i="27"/>
  <c r="O8" i="31"/>
  <c r="O8" i="28" s="1"/>
  <c r="O8" i="29" s="1"/>
  <c r="O8" i="30" s="1"/>
  <c r="M8" i="27"/>
  <c r="Q8" i="31"/>
  <c r="Q8" i="28" s="1"/>
  <c r="Q8" i="29" s="1"/>
  <c r="Q8" i="30" s="1"/>
  <c r="O8" i="27"/>
  <c r="S8" i="22"/>
  <c r="U8" i="31"/>
  <c r="U8" i="28" s="1"/>
  <c r="U8" i="29" s="1"/>
  <c r="U8" i="30" s="1"/>
  <c r="S8" i="27"/>
  <c r="X8" i="22"/>
  <c r="F9" i="31"/>
  <c r="F9" i="28" s="1"/>
  <c r="F9" i="29" s="1"/>
  <c r="F9" i="30" s="1"/>
  <c r="E9" i="27"/>
  <c r="J9" i="31"/>
  <c r="J9" i="28" s="1"/>
  <c r="J9" i="29" s="1"/>
  <c r="J9" i="30" s="1"/>
  <c r="H9" i="27"/>
  <c r="L9" i="31"/>
  <c r="L9" i="28" s="1"/>
  <c r="L9" i="29" s="1"/>
  <c r="L9" i="30" s="1"/>
  <c r="J9" i="27"/>
  <c r="O9" i="31"/>
  <c r="O9" i="28" s="1"/>
  <c r="O9" i="29" s="1"/>
  <c r="O9" i="30" s="1"/>
  <c r="M9" i="27"/>
  <c r="Q9" i="31"/>
  <c r="Q9" i="28" s="1"/>
  <c r="Q9" i="29" s="1"/>
  <c r="Q9" i="30" s="1"/>
  <c r="O9" i="27"/>
  <c r="S9" i="22"/>
  <c r="U9" i="31"/>
  <c r="U9" i="28" s="1"/>
  <c r="U9" i="29" s="1"/>
  <c r="U9" i="30" s="1"/>
  <c r="S9" i="27"/>
  <c r="X9" i="22"/>
  <c r="B10" i="31"/>
  <c r="B10" i="28" s="1"/>
  <c r="B10" i="29" s="1"/>
  <c r="B10" i="30" s="1"/>
  <c r="B10" i="27"/>
  <c r="J10" i="31"/>
  <c r="J10" i="28" s="1"/>
  <c r="J10" i="29" s="1"/>
  <c r="J10" i="30" s="1"/>
  <c r="H10" i="27"/>
  <c r="L10" i="31"/>
  <c r="L10" i="28" s="1"/>
  <c r="L10" i="29" s="1"/>
  <c r="L10" i="30" s="1"/>
  <c r="J10" i="27"/>
  <c r="O10" i="31"/>
  <c r="O10" i="28" s="1"/>
  <c r="O10" i="29" s="1"/>
  <c r="O10" i="30" s="1"/>
  <c r="M10" i="27"/>
  <c r="Q10" i="31"/>
  <c r="Q10" i="28" s="1"/>
  <c r="Q10" i="29" s="1"/>
  <c r="Q10" i="30" s="1"/>
  <c r="O10" i="27"/>
  <c r="S10" i="22"/>
  <c r="U10" i="31"/>
  <c r="U10" i="28" s="1"/>
  <c r="U10" i="29" s="1"/>
  <c r="U10" i="30" s="1"/>
  <c r="S10" i="27"/>
  <c r="X10" i="22"/>
  <c r="B11" i="31"/>
  <c r="B11" i="28" s="1"/>
  <c r="B11" i="29" s="1"/>
  <c r="B11" i="30" s="1"/>
  <c r="B11" i="27"/>
  <c r="J11" i="31"/>
  <c r="J11" i="28" s="1"/>
  <c r="J11" i="29" s="1"/>
  <c r="J11" i="30" s="1"/>
  <c r="H11" i="27"/>
  <c r="L11" i="31"/>
  <c r="L11" i="28" s="1"/>
  <c r="L11" i="29" s="1"/>
  <c r="L11" i="30" s="1"/>
  <c r="J11" i="27"/>
  <c r="O11" i="31"/>
  <c r="O11" i="28" s="1"/>
  <c r="O11" i="29" s="1"/>
  <c r="O11" i="30" s="1"/>
  <c r="M11" i="27"/>
  <c r="Q11" i="31"/>
  <c r="Q11" i="28" s="1"/>
  <c r="Q11" i="29" s="1"/>
  <c r="Q11" i="30" s="1"/>
  <c r="O11" i="27"/>
  <c r="S11" i="22"/>
  <c r="U11" i="31"/>
  <c r="U11" i="28" s="1"/>
  <c r="U11" i="29" s="1"/>
  <c r="U11" i="30" s="1"/>
  <c r="S11" i="27"/>
  <c r="X11" i="22"/>
  <c r="B12" i="31"/>
  <c r="B12" i="28" s="1"/>
  <c r="B12" i="29" s="1"/>
  <c r="B12" i="30" s="1"/>
  <c r="B12" i="27"/>
  <c r="J12" i="31"/>
  <c r="J12" i="28" s="1"/>
  <c r="J12" i="29" s="1"/>
  <c r="J12" i="30" s="1"/>
  <c r="H12" i="27"/>
  <c r="L12" i="31"/>
  <c r="L12" i="28" s="1"/>
  <c r="L12" i="29" s="1"/>
  <c r="L12" i="30" s="1"/>
  <c r="J12" i="27"/>
  <c r="O12" i="31"/>
  <c r="O12" i="28" s="1"/>
  <c r="O12" i="29" s="1"/>
  <c r="O12" i="30" s="1"/>
  <c r="M12" i="27"/>
  <c r="Q12" i="31"/>
  <c r="Q12" i="28" s="1"/>
  <c r="Q12" i="29" s="1"/>
  <c r="Q12" i="30" s="1"/>
  <c r="O12" i="27"/>
  <c r="S12" i="22"/>
  <c r="U12" i="31"/>
  <c r="U12" i="28" s="1"/>
  <c r="U12" i="29" s="1"/>
  <c r="U12" i="30" s="1"/>
  <c r="S12" i="27"/>
  <c r="X12" i="22"/>
  <c r="B13" i="31"/>
  <c r="B13" i="28" s="1"/>
  <c r="B13" i="29" s="1"/>
  <c r="B13" i="30" s="1"/>
  <c r="B13" i="27"/>
  <c r="J13" i="31"/>
  <c r="J13" i="28" s="1"/>
  <c r="J13" i="29" s="1"/>
  <c r="J13" i="30" s="1"/>
  <c r="H13" i="27"/>
  <c r="L13" i="31"/>
  <c r="L13" i="28" s="1"/>
  <c r="L13" i="29" s="1"/>
  <c r="L13" i="30" s="1"/>
  <c r="J13" i="27"/>
  <c r="O13" i="31"/>
  <c r="O13" i="28" s="1"/>
  <c r="O13" i="29" s="1"/>
  <c r="O13" i="30" s="1"/>
  <c r="M13" i="27"/>
  <c r="Q13" i="31"/>
  <c r="Q13" i="28" s="1"/>
  <c r="Q13" i="29" s="1"/>
  <c r="Q13" i="30" s="1"/>
  <c r="O13" i="27"/>
  <c r="S13" i="22"/>
  <c r="U13" i="31"/>
  <c r="U13" i="28" s="1"/>
  <c r="U13" i="29" s="1"/>
  <c r="U13" i="30" s="1"/>
  <c r="S13" i="27"/>
  <c r="X13" i="22"/>
  <c r="B14" i="31"/>
  <c r="B14" i="28" s="1"/>
  <c r="B14" i="29" s="1"/>
  <c r="B14" i="30" s="1"/>
  <c r="B14" i="27"/>
  <c r="J14" i="31"/>
  <c r="J14" i="28" s="1"/>
  <c r="J14" i="29" s="1"/>
  <c r="J14" i="30" s="1"/>
  <c r="H14" i="27"/>
  <c r="L14" i="31"/>
  <c r="L14" i="28" s="1"/>
  <c r="L14" i="29" s="1"/>
  <c r="L14" i="30" s="1"/>
  <c r="J14" i="27"/>
  <c r="O14" i="31"/>
  <c r="O14" i="28" s="1"/>
  <c r="O14" i="29" s="1"/>
  <c r="O14" i="30" s="1"/>
  <c r="M14" i="27"/>
  <c r="Q14" i="31"/>
  <c r="Q14" i="28" s="1"/>
  <c r="Q14" i="29" s="1"/>
  <c r="Q14" i="30" s="1"/>
  <c r="O14" i="27"/>
  <c r="S14" i="22"/>
  <c r="U14" i="31"/>
  <c r="U14" i="28" s="1"/>
  <c r="U14" i="29" s="1"/>
  <c r="U14" i="30" s="1"/>
  <c r="S14" i="27"/>
  <c r="X14" i="22"/>
  <c r="B15" i="31"/>
  <c r="B15" i="28" s="1"/>
  <c r="B15" i="29" s="1"/>
  <c r="B15" i="30" s="1"/>
  <c r="B15" i="27"/>
  <c r="J15" i="31"/>
  <c r="J15" i="28" s="1"/>
  <c r="J15" i="29" s="1"/>
  <c r="J15" i="30" s="1"/>
  <c r="H15" i="27"/>
  <c r="L15" i="31"/>
  <c r="L15" i="28" s="1"/>
  <c r="L15" i="29" s="1"/>
  <c r="L15" i="30" s="1"/>
  <c r="J15" i="27"/>
  <c r="O15" i="31"/>
  <c r="O15" i="28" s="1"/>
  <c r="O15" i="29" s="1"/>
  <c r="O15" i="30" s="1"/>
  <c r="M15" i="27"/>
  <c r="Q15" i="31"/>
  <c r="Q15" i="28" s="1"/>
  <c r="Q15" i="29" s="1"/>
  <c r="Q15" i="30" s="1"/>
  <c r="O15" i="27"/>
  <c r="S15" i="22"/>
  <c r="U15" i="31"/>
  <c r="U15" i="28" s="1"/>
  <c r="U15" i="29" s="1"/>
  <c r="U15" i="30" s="1"/>
  <c r="S15" i="27"/>
  <c r="X15" i="22"/>
  <c r="B16" i="31"/>
  <c r="B16" i="28" s="1"/>
  <c r="B16" i="29" s="1"/>
  <c r="B16" i="30" s="1"/>
  <c r="B16" i="27"/>
  <c r="J16" i="31"/>
  <c r="J16" i="28" s="1"/>
  <c r="J16" i="29" s="1"/>
  <c r="J16" i="30" s="1"/>
  <c r="H16" i="27"/>
  <c r="L16" i="31"/>
  <c r="L16" i="28" s="1"/>
  <c r="L16" i="29" s="1"/>
  <c r="L16" i="30" s="1"/>
  <c r="J16" i="27"/>
  <c r="O16" i="31"/>
  <c r="O16" i="28" s="1"/>
  <c r="O16" i="29" s="1"/>
  <c r="O16" i="30" s="1"/>
  <c r="M16" i="27"/>
  <c r="Q16" i="31"/>
  <c r="Q16" i="28" s="1"/>
  <c r="Q16" i="29" s="1"/>
  <c r="Q16" i="30" s="1"/>
  <c r="O16" i="27"/>
  <c r="S16" i="22"/>
  <c r="U16" i="31"/>
  <c r="U16" i="28" s="1"/>
  <c r="U16" i="29" s="1"/>
  <c r="U16" i="30" s="1"/>
  <c r="S16" i="27"/>
  <c r="X16" i="22"/>
  <c r="F5" i="31"/>
  <c r="F5" i="28" s="1"/>
  <c r="F5" i="29" s="1"/>
  <c r="F5" i="30" s="1"/>
  <c r="E5" i="27"/>
  <c r="L5" i="31"/>
  <c r="L5" i="28" s="1"/>
  <c r="L5" i="29" s="1"/>
  <c r="L5" i="30" s="1"/>
  <c r="J5" i="27"/>
  <c r="N5" i="22"/>
  <c r="S5" i="27"/>
  <c r="U5" i="31"/>
  <c r="U5" i="28" s="1"/>
  <c r="U5" i="29" s="1"/>
  <c r="U5" i="30" s="1"/>
  <c r="Y17" i="14"/>
  <c r="Y39" i="14" s="1"/>
  <c r="Y5" i="22"/>
  <c r="I5" i="27"/>
  <c r="K5" i="31"/>
  <c r="K5" i="28" s="1"/>
  <c r="K5" i="29" s="1"/>
  <c r="K5" i="30" s="1"/>
  <c r="M5" i="27"/>
  <c r="O5" i="31"/>
  <c r="O5" i="28" s="1"/>
  <c r="O5" i="29" s="1"/>
  <c r="O5" i="30" s="1"/>
  <c r="O5" i="27"/>
  <c r="Q5" i="31"/>
  <c r="Q5" i="28" s="1"/>
  <c r="Q5" i="29" s="1"/>
  <c r="Q5" i="30" s="1"/>
  <c r="T5" i="31"/>
  <c r="T5" i="28" s="1"/>
  <c r="T5" i="29" s="1"/>
  <c r="T5" i="30" s="1"/>
  <c r="R5" i="27"/>
  <c r="V5" i="31"/>
  <c r="V5" i="28" s="1"/>
  <c r="V5" i="29" s="1"/>
  <c r="V5" i="30" s="1"/>
  <c r="T5" i="27"/>
  <c r="X5" i="22"/>
  <c r="B6" i="31"/>
  <c r="B6" i="28" s="1"/>
  <c r="B6" i="29" s="1"/>
  <c r="B6" i="30" s="1"/>
  <c r="B6" i="27"/>
  <c r="F6" i="31"/>
  <c r="F6" i="28" s="1"/>
  <c r="F6" i="29" s="1"/>
  <c r="F6" i="30" s="1"/>
  <c r="E6" i="27"/>
  <c r="J6" i="31"/>
  <c r="J6" i="28" s="1"/>
  <c r="J6" i="29" s="1"/>
  <c r="J6" i="30" s="1"/>
  <c r="H6" i="27"/>
  <c r="L6" i="31"/>
  <c r="L6" i="28" s="1"/>
  <c r="L6" i="29" s="1"/>
  <c r="L6" i="30" s="1"/>
  <c r="J6" i="27"/>
  <c r="N6" i="22"/>
  <c r="P6" i="31"/>
  <c r="P6" i="28" s="1"/>
  <c r="P6" i="29" s="1"/>
  <c r="P6" i="30" s="1"/>
  <c r="N6" i="27"/>
  <c r="S6" i="22"/>
  <c r="S6" i="27"/>
  <c r="U6" i="31"/>
  <c r="U6" i="28" s="1"/>
  <c r="U6" i="29" s="1"/>
  <c r="U6" i="30" s="1"/>
  <c r="W6" i="27"/>
  <c r="Y6" i="31"/>
  <c r="Y6" i="28" s="1"/>
  <c r="Y6" i="29" s="1"/>
  <c r="Y6" i="30" s="1"/>
  <c r="I7" i="27"/>
  <c r="K7" i="31"/>
  <c r="K7" i="28" s="1"/>
  <c r="K7" i="29" s="1"/>
  <c r="K7" i="30" s="1"/>
  <c r="O7" i="31"/>
  <c r="O7" i="28" s="1"/>
  <c r="O7" i="29" s="1"/>
  <c r="O7" i="30" s="1"/>
  <c r="M7" i="27"/>
  <c r="Q7" i="31"/>
  <c r="Q7" i="28" s="1"/>
  <c r="Q7" i="29" s="1"/>
  <c r="Q7" i="30" s="1"/>
  <c r="O7" i="27"/>
  <c r="T7" i="31"/>
  <c r="T7" i="28" s="1"/>
  <c r="T7" i="29" s="1"/>
  <c r="T7" i="30" s="1"/>
  <c r="R7" i="27"/>
  <c r="V7" i="31"/>
  <c r="V7" i="28" s="1"/>
  <c r="V7" i="29" s="1"/>
  <c r="V7" i="30" s="1"/>
  <c r="T7" i="27"/>
  <c r="Y7" i="31"/>
  <c r="Y7" i="28" s="1"/>
  <c r="Y7" i="29" s="1"/>
  <c r="Y7" i="30" s="1"/>
  <c r="W7" i="27"/>
  <c r="K8" i="31"/>
  <c r="K8" i="28" s="1"/>
  <c r="K8" i="29" s="1"/>
  <c r="K8" i="30" s="1"/>
  <c r="I8" i="27"/>
  <c r="N8" i="22"/>
  <c r="P8" i="31"/>
  <c r="P8" i="28" s="1"/>
  <c r="P8" i="29" s="1"/>
  <c r="P8" i="30" s="1"/>
  <c r="N8" i="27"/>
  <c r="T8" i="31"/>
  <c r="T8" i="28" s="1"/>
  <c r="T8" i="29" s="1"/>
  <c r="T8" i="30" s="1"/>
  <c r="R8" i="27"/>
  <c r="V8" i="31"/>
  <c r="V8" i="28" s="1"/>
  <c r="V8" i="29" s="1"/>
  <c r="V8" i="30" s="1"/>
  <c r="T8" i="27"/>
  <c r="Y8" i="31"/>
  <c r="Y8" i="28" s="1"/>
  <c r="Y8" i="29" s="1"/>
  <c r="Y8" i="30" s="1"/>
  <c r="W8" i="27"/>
  <c r="K9" i="31"/>
  <c r="K9" i="28" s="1"/>
  <c r="K9" i="29" s="1"/>
  <c r="K9" i="30" s="1"/>
  <c r="I9" i="27"/>
  <c r="N9" i="22"/>
  <c r="P9" i="31"/>
  <c r="P9" i="28" s="1"/>
  <c r="P9" i="29" s="1"/>
  <c r="P9" i="30" s="1"/>
  <c r="N9" i="27"/>
  <c r="T9" i="31"/>
  <c r="T9" i="28" s="1"/>
  <c r="T9" i="29" s="1"/>
  <c r="T9" i="30" s="1"/>
  <c r="R9" i="27"/>
  <c r="V9" i="31"/>
  <c r="V9" i="28" s="1"/>
  <c r="V9" i="29" s="1"/>
  <c r="V9" i="30" s="1"/>
  <c r="T9" i="27"/>
  <c r="Y9" i="31"/>
  <c r="Y9" i="28" s="1"/>
  <c r="Y9" i="29" s="1"/>
  <c r="Y9" i="30" s="1"/>
  <c r="W9" i="27"/>
  <c r="F10" i="31"/>
  <c r="F10" i="28" s="1"/>
  <c r="F10" i="29" s="1"/>
  <c r="F10" i="30" s="1"/>
  <c r="E10" i="27"/>
  <c r="K10" i="31"/>
  <c r="K10" i="28" s="1"/>
  <c r="K10" i="29" s="1"/>
  <c r="K10" i="30" s="1"/>
  <c r="I10" i="27"/>
  <c r="N10" i="22"/>
  <c r="P10" i="31"/>
  <c r="P10" i="28" s="1"/>
  <c r="P10" i="29" s="1"/>
  <c r="P10" i="30" s="1"/>
  <c r="N10" i="27"/>
  <c r="T10" i="31"/>
  <c r="T10" i="28" s="1"/>
  <c r="T10" i="29" s="1"/>
  <c r="T10" i="30" s="1"/>
  <c r="R10" i="27"/>
  <c r="V10" i="31"/>
  <c r="V10" i="28" s="1"/>
  <c r="V10" i="29" s="1"/>
  <c r="V10" i="30" s="1"/>
  <c r="T10" i="27"/>
  <c r="Y10" i="31"/>
  <c r="Y10" i="28" s="1"/>
  <c r="Y10" i="29" s="1"/>
  <c r="Y10" i="30" s="1"/>
  <c r="W10" i="27"/>
  <c r="F11" i="31"/>
  <c r="F11" i="28" s="1"/>
  <c r="F11" i="29" s="1"/>
  <c r="F11" i="30" s="1"/>
  <c r="E11" i="27"/>
  <c r="K11" i="31"/>
  <c r="K11" i="28" s="1"/>
  <c r="K11" i="29" s="1"/>
  <c r="K11" i="30" s="1"/>
  <c r="I11" i="27"/>
  <c r="N11" i="22"/>
  <c r="P11" i="31"/>
  <c r="P11" i="28" s="1"/>
  <c r="P11" i="29" s="1"/>
  <c r="P11" i="30" s="1"/>
  <c r="N11" i="27"/>
  <c r="T11" i="31"/>
  <c r="T11" i="28" s="1"/>
  <c r="T11" i="29" s="1"/>
  <c r="T11" i="30" s="1"/>
  <c r="R11" i="27"/>
  <c r="V11" i="31"/>
  <c r="V11" i="28" s="1"/>
  <c r="V11" i="29" s="1"/>
  <c r="V11" i="30" s="1"/>
  <c r="T11" i="27"/>
  <c r="Y11" i="31"/>
  <c r="Y11" i="28" s="1"/>
  <c r="Y11" i="29" s="1"/>
  <c r="Y11" i="30" s="1"/>
  <c r="W11" i="27"/>
  <c r="F12" i="31"/>
  <c r="F12" i="28" s="1"/>
  <c r="F12" i="29" s="1"/>
  <c r="F12" i="30" s="1"/>
  <c r="E12" i="27"/>
  <c r="K12" i="31"/>
  <c r="K12" i="28" s="1"/>
  <c r="K12" i="29" s="1"/>
  <c r="K12" i="30" s="1"/>
  <c r="I12" i="27"/>
  <c r="N12" i="22"/>
  <c r="P12" i="31"/>
  <c r="P12" i="28" s="1"/>
  <c r="P12" i="29" s="1"/>
  <c r="P12" i="30" s="1"/>
  <c r="N12" i="27"/>
  <c r="T12" i="31"/>
  <c r="T12" i="28" s="1"/>
  <c r="T12" i="29" s="1"/>
  <c r="T12" i="30" s="1"/>
  <c r="R12" i="27"/>
  <c r="V12" i="31"/>
  <c r="V12" i="28" s="1"/>
  <c r="V12" i="29" s="1"/>
  <c r="V12" i="30" s="1"/>
  <c r="T12" i="27"/>
  <c r="Y12" i="31"/>
  <c r="Y12" i="28" s="1"/>
  <c r="Y12" i="29" s="1"/>
  <c r="Y12" i="30" s="1"/>
  <c r="W12" i="27"/>
  <c r="F13" i="31"/>
  <c r="F13" i="28" s="1"/>
  <c r="F13" i="29" s="1"/>
  <c r="F13" i="30" s="1"/>
  <c r="E13" i="27"/>
  <c r="K13" i="31"/>
  <c r="K13" i="28" s="1"/>
  <c r="K13" i="29" s="1"/>
  <c r="K13" i="30" s="1"/>
  <c r="I13" i="27"/>
  <c r="N13" i="22"/>
  <c r="P13" i="31"/>
  <c r="P13" i="28" s="1"/>
  <c r="P13" i="29" s="1"/>
  <c r="P13" i="30" s="1"/>
  <c r="N13" i="27"/>
  <c r="T13" i="31"/>
  <c r="T13" i="28" s="1"/>
  <c r="T13" i="29" s="1"/>
  <c r="T13" i="30" s="1"/>
  <c r="R13" i="27"/>
  <c r="V13" i="31"/>
  <c r="V13" i="28" s="1"/>
  <c r="V13" i="29" s="1"/>
  <c r="V13" i="30" s="1"/>
  <c r="T13" i="27"/>
  <c r="Y13" i="31"/>
  <c r="Y13" i="28" s="1"/>
  <c r="Y13" i="29" s="1"/>
  <c r="Y13" i="30" s="1"/>
  <c r="W13" i="27"/>
  <c r="F14" i="31"/>
  <c r="F14" i="28" s="1"/>
  <c r="F14" i="29" s="1"/>
  <c r="F14" i="30" s="1"/>
  <c r="E14" i="27"/>
  <c r="K14" i="31"/>
  <c r="K14" i="28" s="1"/>
  <c r="K14" i="29" s="1"/>
  <c r="K14" i="30" s="1"/>
  <c r="I14" i="27"/>
  <c r="N14" i="22"/>
  <c r="P14" i="31"/>
  <c r="P14" i="28" s="1"/>
  <c r="P14" i="29" s="1"/>
  <c r="P14" i="30" s="1"/>
  <c r="N14" i="27"/>
  <c r="T14" i="31"/>
  <c r="T14" i="28" s="1"/>
  <c r="T14" i="29" s="1"/>
  <c r="T14" i="30" s="1"/>
  <c r="R14" i="27"/>
  <c r="V14" i="31"/>
  <c r="V14" i="28" s="1"/>
  <c r="V14" i="29" s="1"/>
  <c r="V14" i="30" s="1"/>
  <c r="T14" i="27"/>
  <c r="Y14" i="31"/>
  <c r="Y14" i="28" s="1"/>
  <c r="Y14" i="29" s="1"/>
  <c r="Y14" i="30" s="1"/>
  <c r="W14" i="27"/>
  <c r="F15" i="31"/>
  <c r="F15" i="28" s="1"/>
  <c r="F15" i="29" s="1"/>
  <c r="F15" i="30" s="1"/>
  <c r="E15" i="27"/>
  <c r="K15" i="31"/>
  <c r="K15" i="28" s="1"/>
  <c r="K15" i="29" s="1"/>
  <c r="K15" i="30" s="1"/>
  <c r="I15" i="27"/>
  <c r="N15" i="22"/>
  <c r="P15" i="31"/>
  <c r="P15" i="28" s="1"/>
  <c r="P15" i="29" s="1"/>
  <c r="P15" i="30" s="1"/>
  <c r="N15" i="27"/>
  <c r="T15" i="31"/>
  <c r="T15" i="28" s="1"/>
  <c r="T15" i="29" s="1"/>
  <c r="T15" i="30" s="1"/>
  <c r="R15" i="27"/>
  <c r="V15" i="31"/>
  <c r="V15" i="28" s="1"/>
  <c r="V15" i="29" s="1"/>
  <c r="V15" i="30" s="1"/>
  <c r="T15" i="27"/>
  <c r="Y15" i="31"/>
  <c r="Y15" i="28" s="1"/>
  <c r="Y15" i="29" s="1"/>
  <c r="Y15" i="30" s="1"/>
  <c r="W15" i="27"/>
  <c r="F16" i="31"/>
  <c r="F16" i="28" s="1"/>
  <c r="F16" i="29" s="1"/>
  <c r="F16" i="30" s="1"/>
  <c r="E16" i="27"/>
  <c r="K16" i="31"/>
  <c r="K16" i="28" s="1"/>
  <c r="K16" i="29" s="1"/>
  <c r="K16" i="30" s="1"/>
  <c r="I16" i="27"/>
  <c r="N16" i="22"/>
  <c r="P16" i="31"/>
  <c r="P16" i="28" s="1"/>
  <c r="P16" i="29" s="1"/>
  <c r="P16" i="30" s="1"/>
  <c r="N16" i="27"/>
  <c r="T16" i="31"/>
  <c r="T16" i="28" s="1"/>
  <c r="T16" i="29" s="1"/>
  <c r="T16" i="30" s="1"/>
  <c r="R16" i="27"/>
  <c r="V16" i="31"/>
  <c r="V16" i="28" s="1"/>
  <c r="V16" i="29" s="1"/>
  <c r="V16" i="30" s="1"/>
  <c r="T16" i="27"/>
  <c r="Y16" i="31"/>
  <c r="Y16" i="28" s="1"/>
  <c r="Y16" i="29" s="1"/>
  <c r="Y16" i="30" s="1"/>
  <c r="W16" i="27"/>
  <c r="W7" i="32"/>
  <c r="W7" i="14" s="1"/>
  <c r="M8" i="32"/>
  <c r="W8" i="32"/>
  <c r="W8" i="14" s="1"/>
  <c r="M9" i="32"/>
  <c r="M9" i="14" s="1"/>
  <c r="W9" i="32"/>
  <c r="W9" i="14" s="1"/>
  <c r="M10" i="32"/>
  <c r="M10" i="14" s="1"/>
  <c r="W10" i="32"/>
  <c r="W10" i="14" s="1"/>
  <c r="M11" i="32"/>
  <c r="M11" i="14" s="1"/>
  <c r="W11" i="32"/>
  <c r="W11" i="14" s="1"/>
  <c r="M12" i="32"/>
  <c r="M12" i="14" s="1"/>
  <c r="W12" i="32"/>
  <c r="W12" i="14" s="1"/>
  <c r="M13" i="32"/>
  <c r="M13" i="14" s="1"/>
  <c r="W13" i="32"/>
  <c r="W13" i="14" s="1"/>
  <c r="M14" i="32"/>
  <c r="M14" i="14" s="1"/>
  <c r="W14" i="32"/>
  <c r="W14" i="14" s="1"/>
  <c r="M15" i="32"/>
  <c r="M15" i="14" s="1"/>
  <c r="W15" i="32"/>
  <c r="W15" i="14" s="1"/>
  <c r="M16" i="32"/>
  <c r="M16" i="14" s="1"/>
  <c r="W16" i="32"/>
  <c r="W16" i="14" s="1"/>
  <c r="G17" i="32"/>
  <c r="G39" i="32" s="1"/>
  <c r="G105" i="32" s="1"/>
  <c r="Y17" i="32"/>
  <c r="Y39" i="32" s="1"/>
  <c r="G47" i="32"/>
  <c r="R5" i="32"/>
  <c r="R5" i="14" s="1"/>
  <c r="R6" i="32"/>
  <c r="R6" i="14" s="1"/>
  <c r="R7" i="32"/>
  <c r="R7" i="14" s="1"/>
  <c r="C17" i="32"/>
  <c r="C39" i="32" s="1"/>
  <c r="B9" i="31"/>
  <c r="B9" i="28" s="1"/>
  <c r="B9" i="29" s="1"/>
  <c r="B9" i="30" s="1"/>
  <c r="B9" i="27"/>
  <c r="B5" i="27"/>
  <c r="B5" i="31"/>
  <c r="B5" i="28" s="1"/>
  <c r="B5" i="29" s="1"/>
  <c r="B5" i="30" s="1"/>
  <c r="R22" i="13"/>
  <c r="U22" i="13" s="1"/>
  <c r="Y22" i="13" s="1"/>
  <c r="G107" i="32" l="1"/>
  <c r="G6" i="22"/>
  <c r="H6" i="23" s="1"/>
  <c r="G5" i="22"/>
  <c r="H5" i="23" s="1"/>
  <c r="G9" i="22"/>
  <c r="H9" i="23" s="1"/>
  <c r="AT10" i="13"/>
  <c r="G42" i="21"/>
  <c r="G8" i="22"/>
  <c r="H8" i="23" s="1"/>
  <c r="G7" i="22"/>
  <c r="H7" i="23" s="1"/>
  <c r="G17" i="14"/>
  <c r="G39" i="14" s="1"/>
  <c r="G105" i="14" s="1"/>
  <c r="G107" i="14" s="1"/>
  <c r="C9" i="22"/>
  <c r="D9" i="23" s="1"/>
  <c r="C6" i="22"/>
  <c r="D6" i="23" s="1"/>
  <c r="C5" i="22"/>
  <c r="D5" i="23" s="1"/>
  <c r="G42" i="32"/>
  <c r="C17" i="14"/>
  <c r="C39" i="14" s="1"/>
  <c r="C7" i="22"/>
  <c r="D7" i="23" s="1"/>
  <c r="Y40" i="21"/>
  <c r="AV9" i="13"/>
  <c r="AU9" i="13" s="1"/>
  <c r="C8" i="22"/>
  <c r="D8" i="23" s="1"/>
  <c r="AX9" i="13"/>
  <c r="N17" i="32"/>
  <c r="N39" i="32" s="1"/>
  <c r="AX10" i="13" s="1"/>
  <c r="N14" i="23"/>
  <c r="M14" i="22"/>
  <c r="N16" i="23"/>
  <c r="M16" i="22"/>
  <c r="N8" i="23"/>
  <c r="S6" i="23"/>
  <c r="R6" i="22"/>
  <c r="N6" i="23"/>
  <c r="M6" i="22"/>
  <c r="X5" i="23"/>
  <c r="W5" i="22"/>
  <c r="G5" i="23"/>
  <c r="H5" i="24" s="1"/>
  <c r="Y5" i="23"/>
  <c r="Y17" i="22"/>
  <c r="Y39" i="22" s="1"/>
  <c r="X15" i="23"/>
  <c r="W15" i="22"/>
  <c r="X14" i="23"/>
  <c r="W14" i="22"/>
  <c r="X13" i="23"/>
  <c r="W13" i="22"/>
  <c r="X12" i="23"/>
  <c r="W12" i="22"/>
  <c r="X11" i="23"/>
  <c r="W11" i="22"/>
  <c r="X10" i="23"/>
  <c r="W10" i="22"/>
  <c r="X9" i="23"/>
  <c r="W9" i="22"/>
  <c r="N15" i="23"/>
  <c r="M15" i="22"/>
  <c r="N13" i="23"/>
  <c r="M13" i="22"/>
  <c r="N12" i="23"/>
  <c r="M12" i="22"/>
  <c r="N11" i="23"/>
  <c r="M11" i="22"/>
  <c r="N10" i="23"/>
  <c r="M10" i="22"/>
  <c r="N9" i="23"/>
  <c r="M9" i="22"/>
  <c r="M8" i="14"/>
  <c r="N17" i="14" s="1"/>
  <c r="N39" i="14" s="1"/>
  <c r="G6" i="23"/>
  <c r="H6" i="24" s="1"/>
  <c r="N5" i="23"/>
  <c r="M5" i="22"/>
  <c r="X16" i="23"/>
  <c r="W16" i="22"/>
  <c r="S16" i="23"/>
  <c r="R16" i="22"/>
  <c r="S15" i="23"/>
  <c r="R15" i="22"/>
  <c r="S14" i="23"/>
  <c r="R14" i="22"/>
  <c r="S13" i="23"/>
  <c r="R13" i="22"/>
  <c r="S12" i="23"/>
  <c r="R12" i="22"/>
  <c r="S11" i="23"/>
  <c r="R11" i="22"/>
  <c r="S10" i="23"/>
  <c r="R10" i="22"/>
  <c r="S9" i="23"/>
  <c r="R9" i="22"/>
  <c r="X8" i="23"/>
  <c r="W8" i="22"/>
  <c r="S8" i="23"/>
  <c r="R8" i="22"/>
  <c r="X7" i="23"/>
  <c r="W7" i="22"/>
  <c r="S7" i="23"/>
  <c r="R7" i="22"/>
  <c r="N7" i="23"/>
  <c r="M7" i="22"/>
  <c r="X6" i="23"/>
  <c r="W6" i="22"/>
  <c r="S5" i="23"/>
  <c r="R5" i="22"/>
  <c r="G49" i="21" l="1"/>
  <c r="C178" i="21"/>
  <c r="G178" i="21" s="1"/>
  <c r="C179" i="21" s="1"/>
  <c r="G49" i="32"/>
  <c r="C178" i="32"/>
  <c r="K178" i="32" s="1"/>
  <c r="G7" i="23"/>
  <c r="H7" i="24" s="1"/>
  <c r="G48" i="21"/>
  <c r="W48" i="21" s="1"/>
  <c r="P2" i="21" s="1"/>
  <c r="C5" i="23"/>
  <c r="D5" i="24" s="1"/>
  <c r="G9" i="23"/>
  <c r="H9" i="24" s="1"/>
  <c r="G17" i="22"/>
  <c r="G39" i="22" s="1"/>
  <c r="G105" i="22" s="1"/>
  <c r="AT11" i="13"/>
  <c r="C87" i="14"/>
  <c r="W49" i="21"/>
  <c r="Y49" i="21" s="1"/>
  <c r="G8" i="23"/>
  <c r="H8" i="24" s="1"/>
  <c r="G44" i="21"/>
  <c r="C6" i="23"/>
  <c r="D6" i="24" s="1"/>
  <c r="C9" i="23"/>
  <c r="D9" i="24" s="1"/>
  <c r="G44" i="32"/>
  <c r="G48" i="32"/>
  <c r="C7" i="23"/>
  <c r="D7" i="24" s="1"/>
  <c r="C17" i="22"/>
  <c r="C39" i="22" s="1"/>
  <c r="G42" i="14"/>
  <c r="C8" i="23"/>
  <c r="D8" i="24" s="1"/>
  <c r="Y40" i="32"/>
  <c r="Y40" i="14" s="1"/>
  <c r="AV10" i="13"/>
  <c r="AU10" i="13" s="1"/>
  <c r="AV11" i="13"/>
  <c r="AX11" i="13"/>
  <c r="X6" i="24"/>
  <c r="W6" i="23"/>
  <c r="S7" i="24"/>
  <c r="R7" i="23"/>
  <c r="X7" i="24"/>
  <c r="W7" i="23"/>
  <c r="S8" i="24"/>
  <c r="R8" i="23"/>
  <c r="X8" i="24"/>
  <c r="W8" i="23"/>
  <c r="S9" i="24"/>
  <c r="R9" i="23"/>
  <c r="S10" i="24"/>
  <c r="R10" i="23"/>
  <c r="S11" i="24"/>
  <c r="R11" i="23"/>
  <c r="S12" i="24"/>
  <c r="R12" i="23"/>
  <c r="S13" i="24"/>
  <c r="R13" i="23"/>
  <c r="S14" i="24"/>
  <c r="R14" i="23"/>
  <c r="S15" i="24"/>
  <c r="R15" i="23"/>
  <c r="S16" i="24"/>
  <c r="R16" i="23"/>
  <c r="X16" i="24"/>
  <c r="W16" i="23"/>
  <c r="N5" i="24"/>
  <c r="M5" i="23"/>
  <c r="G6" i="24"/>
  <c r="H6" i="25" s="1"/>
  <c r="N9" i="24"/>
  <c r="M9" i="23"/>
  <c r="N10" i="24"/>
  <c r="M10" i="23"/>
  <c r="N11" i="24"/>
  <c r="M11" i="23"/>
  <c r="N12" i="24"/>
  <c r="M12" i="23"/>
  <c r="N13" i="24"/>
  <c r="M13" i="23"/>
  <c r="N15" i="24"/>
  <c r="M15" i="23"/>
  <c r="X9" i="24"/>
  <c r="W9" i="23"/>
  <c r="X10" i="24"/>
  <c r="W10" i="23"/>
  <c r="X11" i="24"/>
  <c r="W11" i="23"/>
  <c r="X12" i="24"/>
  <c r="W12" i="23"/>
  <c r="X13" i="24"/>
  <c r="W13" i="23"/>
  <c r="X14" i="24"/>
  <c r="W14" i="23"/>
  <c r="X15" i="24"/>
  <c r="W15" i="23"/>
  <c r="M8" i="22"/>
  <c r="N17" i="22" s="1"/>
  <c r="N39" i="22" s="1"/>
  <c r="S5" i="24"/>
  <c r="R5" i="23"/>
  <c r="N7" i="24"/>
  <c r="M7" i="23"/>
  <c r="Y5" i="24"/>
  <c r="Y17" i="23"/>
  <c r="Y39" i="23" s="1"/>
  <c r="G5" i="24"/>
  <c r="H5" i="25" s="1"/>
  <c r="X5" i="24"/>
  <c r="W5" i="23"/>
  <c r="N6" i="24"/>
  <c r="M6" i="23"/>
  <c r="S6" i="24"/>
  <c r="R6" i="23"/>
  <c r="N8" i="24"/>
  <c r="N16" i="24"/>
  <c r="M16" i="23"/>
  <c r="N14" i="24"/>
  <c r="M14" i="23"/>
  <c r="K178" i="21" l="1"/>
  <c r="G49" i="14"/>
  <c r="C178" i="14"/>
  <c r="G178" i="14" s="1"/>
  <c r="G178" i="32"/>
  <c r="C179" i="32" s="1"/>
  <c r="O48" i="32"/>
  <c r="W48" i="32" s="1"/>
  <c r="G8" i="24"/>
  <c r="H8" i="25" s="1"/>
  <c r="Y48" i="21"/>
  <c r="O177" i="21"/>
  <c r="F175" i="21" s="1"/>
  <c r="G107" i="22"/>
  <c r="K178" i="14"/>
  <c r="G7" i="24"/>
  <c r="H7" i="25" s="1"/>
  <c r="C5" i="24"/>
  <c r="D5" i="25" s="1"/>
  <c r="G17" i="23"/>
  <c r="G39" i="23" s="1"/>
  <c r="G105" i="23" s="1"/>
  <c r="G9" i="24"/>
  <c r="H9" i="25" s="1"/>
  <c r="AU11" i="13"/>
  <c r="U2" i="21"/>
  <c r="W2" i="21" s="1"/>
  <c r="O49" i="32"/>
  <c r="Q49" i="32" s="1"/>
  <c r="AT12" i="13"/>
  <c r="C87" i="22"/>
  <c r="C9" i="24"/>
  <c r="D9" i="25" s="1"/>
  <c r="C6" i="24"/>
  <c r="D6" i="25" s="1"/>
  <c r="C8" i="24"/>
  <c r="D8" i="25" s="1"/>
  <c r="M8" i="23"/>
  <c r="N17" i="23" s="1"/>
  <c r="N39" i="23" s="1"/>
  <c r="G44" i="14"/>
  <c r="G42" i="22"/>
  <c r="C178" i="22" s="1"/>
  <c r="C7" i="24"/>
  <c r="D7" i="25" s="1"/>
  <c r="C17" i="23"/>
  <c r="C39" i="23" s="1"/>
  <c r="AX12" i="13"/>
  <c r="G48" i="14"/>
  <c r="N14" i="25"/>
  <c r="M14" i="24"/>
  <c r="N16" i="25"/>
  <c r="M16" i="24"/>
  <c r="N8" i="25"/>
  <c r="M8" i="24"/>
  <c r="S6" i="25"/>
  <c r="R6" i="24"/>
  <c r="N6" i="25"/>
  <c r="M6" i="24"/>
  <c r="X5" i="25"/>
  <c r="W5" i="24"/>
  <c r="G5" i="25"/>
  <c r="H5" i="26" s="1"/>
  <c r="Y40" i="22"/>
  <c r="G6" i="25"/>
  <c r="H6" i="26" s="1"/>
  <c r="N5" i="25"/>
  <c r="M5" i="24"/>
  <c r="X16" i="25"/>
  <c r="W16" i="24"/>
  <c r="S16" i="25"/>
  <c r="R16" i="24"/>
  <c r="S15" i="25"/>
  <c r="R15" i="24"/>
  <c r="S14" i="25"/>
  <c r="R14" i="24"/>
  <c r="S13" i="25"/>
  <c r="R13" i="24"/>
  <c r="S12" i="25"/>
  <c r="R12" i="24"/>
  <c r="S11" i="25"/>
  <c r="R11" i="24"/>
  <c r="S10" i="25"/>
  <c r="R10" i="24"/>
  <c r="S9" i="25"/>
  <c r="R9" i="24"/>
  <c r="X8" i="25"/>
  <c r="W8" i="24"/>
  <c r="S8" i="25"/>
  <c r="R8" i="24"/>
  <c r="X7" i="25"/>
  <c r="W7" i="24"/>
  <c r="S7" i="25"/>
  <c r="R7" i="24"/>
  <c r="X6" i="25"/>
  <c r="W6" i="24"/>
  <c r="Y5" i="25"/>
  <c r="Y17" i="24"/>
  <c r="Y39" i="24" s="1"/>
  <c r="AV12" i="13"/>
  <c r="N7" i="25"/>
  <c r="M7" i="24"/>
  <c r="S5" i="25"/>
  <c r="R5" i="24"/>
  <c r="X15" i="25"/>
  <c r="W15" i="24"/>
  <c r="X14" i="25"/>
  <c r="W14" i="24"/>
  <c r="X13" i="25"/>
  <c r="W13" i="24"/>
  <c r="X12" i="25"/>
  <c r="W12" i="24"/>
  <c r="X11" i="25"/>
  <c r="W11" i="24"/>
  <c r="X10" i="25"/>
  <c r="W10" i="24"/>
  <c r="X9" i="25"/>
  <c r="W9" i="24"/>
  <c r="N15" i="25"/>
  <c r="M15" i="24"/>
  <c r="N13" i="25"/>
  <c r="M13" i="24"/>
  <c r="N12" i="25"/>
  <c r="M12" i="24"/>
  <c r="N11" i="25"/>
  <c r="M11" i="24"/>
  <c r="N10" i="25"/>
  <c r="M10" i="24"/>
  <c r="N9" i="25"/>
  <c r="M9" i="24"/>
  <c r="G8" i="25" l="1"/>
  <c r="H8" i="26" s="1"/>
  <c r="Q181" i="21"/>
  <c r="C179" i="14"/>
  <c r="G107" i="23"/>
  <c r="G17" i="24"/>
  <c r="G39" i="24" s="1"/>
  <c r="G105" i="24" s="1"/>
  <c r="G9" i="25"/>
  <c r="H9" i="26" s="1"/>
  <c r="C5" i="25"/>
  <c r="D5" i="26" s="1"/>
  <c r="G7" i="25"/>
  <c r="H7" i="26" s="1"/>
  <c r="G44" i="22"/>
  <c r="G49" i="22"/>
  <c r="C6" i="25"/>
  <c r="D6" i="26" s="1"/>
  <c r="C9" i="25"/>
  <c r="D9" i="26" s="1"/>
  <c r="W49" i="32"/>
  <c r="Y49" i="32" s="1"/>
  <c r="AU12" i="13"/>
  <c r="AT13" i="13"/>
  <c r="C87" i="23"/>
  <c r="C8" i="25"/>
  <c r="D8" i="26" s="1"/>
  <c r="G48" i="22"/>
  <c r="C7" i="25"/>
  <c r="D7" i="26" s="1"/>
  <c r="C17" i="24"/>
  <c r="C39" i="24" s="1"/>
  <c r="G42" i="23"/>
  <c r="C178" i="23" s="1"/>
  <c r="AV13" i="13"/>
  <c r="N9" i="26"/>
  <c r="M9" i="25"/>
  <c r="N10" i="26"/>
  <c r="M10" i="25"/>
  <c r="N11" i="26"/>
  <c r="M11" i="25"/>
  <c r="N12" i="26"/>
  <c r="M12" i="25"/>
  <c r="N13" i="26"/>
  <c r="M13" i="25"/>
  <c r="N15" i="26"/>
  <c r="M15" i="25"/>
  <c r="X9" i="26"/>
  <c r="X9" i="31" s="1"/>
  <c r="W9" i="25"/>
  <c r="X10" i="26"/>
  <c r="X10" i="31" s="1"/>
  <c r="W10" i="25"/>
  <c r="X11" i="26"/>
  <c r="X11" i="31" s="1"/>
  <c r="W11" i="25"/>
  <c r="X12" i="26"/>
  <c r="X12" i="31" s="1"/>
  <c r="W12" i="25"/>
  <c r="X13" i="26"/>
  <c r="X13" i="31" s="1"/>
  <c r="W13" i="25"/>
  <c r="X14" i="26"/>
  <c r="X14" i="31" s="1"/>
  <c r="W14" i="25"/>
  <c r="X15" i="26"/>
  <c r="X15" i="31" s="1"/>
  <c r="W15" i="25"/>
  <c r="S5" i="26"/>
  <c r="S5" i="31" s="1"/>
  <c r="R5" i="25"/>
  <c r="N7" i="26"/>
  <c r="M7" i="25"/>
  <c r="Y5" i="26"/>
  <c r="Y17" i="25"/>
  <c r="Y39" i="25" s="1"/>
  <c r="X6" i="26"/>
  <c r="X6" i="31" s="1"/>
  <c r="W6" i="25"/>
  <c r="S7" i="26"/>
  <c r="S7" i="31" s="1"/>
  <c r="R7" i="25"/>
  <c r="X7" i="26"/>
  <c r="X7" i="31" s="1"/>
  <c r="W7" i="25"/>
  <c r="S8" i="26"/>
  <c r="S8" i="31" s="1"/>
  <c r="R8" i="25"/>
  <c r="X8" i="26"/>
  <c r="X8" i="31" s="1"/>
  <c r="W8" i="25"/>
  <c r="S9" i="26"/>
  <c r="S9" i="31" s="1"/>
  <c r="R9" i="25"/>
  <c r="S10" i="26"/>
  <c r="S10" i="31" s="1"/>
  <c r="R10" i="25"/>
  <c r="R11" i="25"/>
  <c r="S11" i="26"/>
  <c r="S11" i="31" s="1"/>
  <c r="R12" i="25"/>
  <c r="S12" i="26"/>
  <c r="S12" i="31" s="1"/>
  <c r="R13" i="25"/>
  <c r="S13" i="26"/>
  <c r="S13" i="31" s="1"/>
  <c r="R14" i="25"/>
  <c r="S14" i="26"/>
  <c r="S14" i="31" s="1"/>
  <c r="R15" i="25"/>
  <c r="S15" i="26"/>
  <c r="S15" i="31" s="1"/>
  <c r="R16" i="25"/>
  <c r="S16" i="26"/>
  <c r="S16" i="31" s="1"/>
  <c r="X16" i="26"/>
  <c r="X16" i="31" s="1"/>
  <c r="W16" i="25"/>
  <c r="N5" i="26"/>
  <c r="M5" i="25"/>
  <c r="G6" i="26"/>
  <c r="H6" i="31" s="1"/>
  <c r="AX13" i="13"/>
  <c r="N17" i="24"/>
  <c r="N39" i="24" s="1"/>
  <c r="Y40" i="23"/>
  <c r="G5" i="26"/>
  <c r="H5" i="31" s="1"/>
  <c r="X5" i="26"/>
  <c r="X5" i="31" s="1"/>
  <c r="W5" i="25"/>
  <c r="N6" i="26"/>
  <c r="M6" i="25"/>
  <c r="S6" i="26"/>
  <c r="S6" i="31" s="1"/>
  <c r="R6" i="25"/>
  <c r="G8" i="26"/>
  <c r="H8" i="31" s="1"/>
  <c r="N8" i="26"/>
  <c r="M8" i="25"/>
  <c r="N16" i="26"/>
  <c r="M16" i="25"/>
  <c r="N14" i="26"/>
  <c r="M14" i="25"/>
  <c r="Y48" i="32"/>
  <c r="P2" i="32"/>
  <c r="O48" i="14"/>
  <c r="R175" i="21" l="1"/>
  <c r="Q180" i="21" s="1"/>
  <c r="G177" i="32"/>
  <c r="O177" i="32" s="1"/>
  <c r="G9" i="26"/>
  <c r="H9" i="31" s="1"/>
  <c r="R178" i="32"/>
  <c r="C9" i="26"/>
  <c r="D9" i="31" s="1"/>
  <c r="C5" i="26"/>
  <c r="D5" i="31" s="1"/>
  <c r="G107" i="24"/>
  <c r="K178" i="22"/>
  <c r="G178" i="22"/>
  <c r="C179" i="22" s="1"/>
  <c r="G7" i="26"/>
  <c r="H7" i="31" s="1"/>
  <c r="C7" i="26"/>
  <c r="D7" i="31" s="1"/>
  <c r="C17" i="25"/>
  <c r="C39" i="25" s="1"/>
  <c r="C87" i="25" s="1"/>
  <c r="G17" i="25"/>
  <c r="G39" i="25" s="1"/>
  <c r="G105" i="25" s="1"/>
  <c r="G48" i="23"/>
  <c r="G49" i="23"/>
  <c r="U2" i="32"/>
  <c r="W2" i="32" s="1"/>
  <c r="C8" i="26"/>
  <c r="D8" i="31" s="1"/>
  <c r="C6" i="26"/>
  <c r="D6" i="31" s="1"/>
  <c r="O49" i="14"/>
  <c r="Q49" i="14" s="1"/>
  <c r="AU13" i="13"/>
  <c r="G42" i="24"/>
  <c r="C87" i="24"/>
  <c r="AT14" i="13"/>
  <c r="AX14" i="13"/>
  <c r="G44" i="23"/>
  <c r="Y40" i="24"/>
  <c r="N14" i="31"/>
  <c r="L14" i="27"/>
  <c r="M14" i="26"/>
  <c r="K14" i="27" s="1"/>
  <c r="N16" i="31"/>
  <c r="L16" i="27"/>
  <c r="M16" i="26"/>
  <c r="K16" i="27" s="1"/>
  <c r="N8" i="31"/>
  <c r="M8" i="26"/>
  <c r="K8" i="27" s="1"/>
  <c r="L8" i="27"/>
  <c r="G8" i="31"/>
  <c r="H8" i="28" s="1"/>
  <c r="F8" i="27"/>
  <c r="G7" i="31"/>
  <c r="H7" i="28" s="1"/>
  <c r="S6" i="28"/>
  <c r="S6" i="29" s="1"/>
  <c r="X5" i="28"/>
  <c r="N17" i="25"/>
  <c r="N39" i="25" s="1"/>
  <c r="X16" i="28"/>
  <c r="R15" i="26"/>
  <c r="R15" i="31" s="1"/>
  <c r="Q15" i="27"/>
  <c r="P15" i="27" s="1"/>
  <c r="S15" i="28"/>
  <c r="S15" i="29" s="1"/>
  <c r="R13" i="26"/>
  <c r="R13" i="31" s="1"/>
  <c r="Q13" i="27"/>
  <c r="P13" i="27" s="1"/>
  <c r="S13" i="28"/>
  <c r="S13" i="29" s="1"/>
  <c r="R11" i="26"/>
  <c r="R11" i="31" s="1"/>
  <c r="Q11" i="27"/>
  <c r="P11" i="27" s="1"/>
  <c r="S11" i="28"/>
  <c r="S11" i="29" s="1"/>
  <c r="R10" i="26"/>
  <c r="R10" i="31" s="1"/>
  <c r="Q10" i="27"/>
  <c r="P10" i="27" s="1"/>
  <c r="S9" i="28"/>
  <c r="S9" i="29" s="1"/>
  <c r="W8" i="26"/>
  <c r="W8" i="31" s="1"/>
  <c r="V8" i="27"/>
  <c r="U8" i="27" s="1"/>
  <c r="S8" i="28"/>
  <c r="S8" i="29" s="1"/>
  <c r="W7" i="26"/>
  <c r="W7" i="31" s="1"/>
  <c r="V7" i="27"/>
  <c r="U7" i="27" s="1"/>
  <c r="S7" i="28"/>
  <c r="S7" i="29" s="1"/>
  <c r="W6" i="26"/>
  <c r="W6" i="31" s="1"/>
  <c r="V6" i="27"/>
  <c r="U6" i="27" s="1"/>
  <c r="Q5" i="27"/>
  <c r="P5" i="27" s="1"/>
  <c r="R5" i="26"/>
  <c r="R5" i="31" s="1"/>
  <c r="V15" i="27"/>
  <c r="U15" i="27" s="1"/>
  <c r="W15" i="26"/>
  <c r="W15" i="31" s="1"/>
  <c r="X14" i="28"/>
  <c r="V13" i="27"/>
  <c r="U13" i="27" s="1"/>
  <c r="W13" i="26"/>
  <c r="W13" i="31" s="1"/>
  <c r="X12" i="28"/>
  <c r="V11" i="27"/>
  <c r="U11" i="27" s="1"/>
  <c r="W11" i="26"/>
  <c r="W11" i="31" s="1"/>
  <c r="X10" i="28"/>
  <c r="V9" i="27"/>
  <c r="U9" i="27" s="1"/>
  <c r="W9" i="26"/>
  <c r="W9" i="31" s="1"/>
  <c r="Q6" i="27"/>
  <c r="P6" i="27" s="1"/>
  <c r="R6" i="26"/>
  <c r="R6" i="31" s="1"/>
  <c r="N6" i="31"/>
  <c r="M6" i="26"/>
  <c r="K6" i="27" s="1"/>
  <c r="L6" i="27"/>
  <c r="W5" i="26"/>
  <c r="W5" i="31" s="1"/>
  <c r="V5" i="27"/>
  <c r="U5" i="27" s="1"/>
  <c r="G5" i="31"/>
  <c r="H5" i="28" s="1"/>
  <c r="F5" i="27"/>
  <c r="AV14" i="13"/>
  <c r="G6" i="31"/>
  <c r="H6" i="28" s="1"/>
  <c r="F6" i="27"/>
  <c r="N5" i="31"/>
  <c r="M5" i="26"/>
  <c r="L5" i="27"/>
  <c r="V16" i="27"/>
  <c r="U16" i="27" s="1"/>
  <c r="W16" i="26"/>
  <c r="W16" i="31" s="1"/>
  <c r="R16" i="26"/>
  <c r="R16" i="31" s="1"/>
  <c r="Q16" i="27"/>
  <c r="P16" i="27" s="1"/>
  <c r="S16" i="28"/>
  <c r="S16" i="29" s="1"/>
  <c r="R14" i="26"/>
  <c r="R14" i="31" s="1"/>
  <c r="Q14" i="27"/>
  <c r="P14" i="27" s="1"/>
  <c r="S14" i="28"/>
  <c r="S14" i="29" s="1"/>
  <c r="R12" i="26"/>
  <c r="R12" i="31" s="1"/>
  <c r="Q12" i="27"/>
  <c r="P12" i="27" s="1"/>
  <c r="S12" i="28"/>
  <c r="S12" i="29" s="1"/>
  <c r="S10" i="28"/>
  <c r="S10" i="29" s="1"/>
  <c r="R9" i="26"/>
  <c r="R9" i="31" s="1"/>
  <c r="Q9" i="27"/>
  <c r="P9" i="27" s="1"/>
  <c r="X8" i="28"/>
  <c r="Q8" i="27"/>
  <c r="P8" i="27" s="1"/>
  <c r="R8" i="26"/>
  <c r="R8" i="31" s="1"/>
  <c r="X7" i="28"/>
  <c r="Q7" i="27"/>
  <c r="P7" i="27" s="1"/>
  <c r="R7" i="26"/>
  <c r="R7" i="31" s="1"/>
  <c r="X6" i="28"/>
  <c r="W5" i="27"/>
  <c r="W17" i="27" s="1"/>
  <c r="W39" i="27" s="1"/>
  <c r="Y5" i="31"/>
  <c r="Y17" i="26"/>
  <c r="Y39" i="26" s="1"/>
  <c r="N7" i="31"/>
  <c r="M7" i="26"/>
  <c r="K7" i="27" s="1"/>
  <c r="L7" i="27"/>
  <c r="S5" i="28"/>
  <c r="X15" i="28"/>
  <c r="V14" i="27"/>
  <c r="U14" i="27" s="1"/>
  <c r="W14" i="26"/>
  <c r="W14" i="31" s="1"/>
  <c r="X13" i="28"/>
  <c r="V12" i="27"/>
  <c r="U12" i="27" s="1"/>
  <c r="W12" i="26"/>
  <c r="W12" i="31" s="1"/>
  <c r="X11" i="28"/>
  <c r="V10" i="27"/>
  <c r="U10" i="27" s="1"/>
  <c r="W10" i="26"/>
  <c r="W10" i="31" s="1"/>
  <c r="X9" i="28"/>
  <c r="N15" i="31"/>
  <c r="L15" i="27"/>
  <c r="M15" i="26"/>
  <c r="K15" i="27" s="1"/>
  <c r="N13" i="31"/>
  <c r="L13" i="27"/>
  <c r="M13" i="26"/>
  <c r="K13" i="27" s="1"/>
  <c r="N12" i="31"/>
  <c r="L12" i="27"/>
  <c r="M12" i="26"/>
  <c r="K12" i="27" s="1"/>
  <c r="N11" i="31"/>
  <c r="L11" i="27"/>
  <c r="M11" i="26"/>
  <c r="K11" i="27" s="1"/>
  <c r="N10" i="31"/>
  <c r="L10" i="27"/>
  <c r="M10" i="26"/>
  <c r="K10" i="27" s="1"/>
  <c r="N9" i="31"/>
  <c r="L9" i="27"/>
  <c r="M9" i="26"/>
  <c r="K9" i="27" s="1"/>
  <c r="G9" i="31"/>
  <c r="H9" i="28" s="1"/>
  <c r="F9" i="27"/>
  <c r="W48" i="14"/>
  <c r="G49" i="24" l="1"/>
  <c r="C178" i="24"/>
  <c r="K178" i="24" s="1"/>
  <c r="G17" i="26"/>
  <c r="G39" i="26" s="1"/>
  <c r="G105" i="26" s="1"/>
  <c r="C5" i="27"/>
  <c r="S180" i="21"/>
  <c r="G107" i="25"/>
  <c r="F175" i="32"/>
  <c r="Q181" i="32" s="1"/>
  <c r="R178" i="14" s="1"/>
  <c r="C5" i="31"/>
  <c r="D5" i="28" s="1"/>
  <c r="F7" i="27"/>
  <c r="F17" i="27" s="1"/>
  <c r="F39" i="27" s="1"/>
  <c r="C9" i="27"/>
  <c r="C9" i="31"/>
  <c r="D9" i="28" s="1"/>
  <c r="AT15" i="13"/>
  <c r="C6" i="31"/>
  <c r="D6" i="28" s="1"/>
  <c r="C6" i="27"/>
  <c r="C8" i="27"/>
  <c r="G107" i="26"/>
  <c r="C8" i="31"/>
  <c r="D8" i="28" s="1"/>
  <c r="G178" i="23"/>
  <c r="C179" i="23" s="1"/>
  <c r="K178" i="23"/>
  <c r="C17" i="26"/>
  <c r="C39" i="26" s="1"/>
  <c r="C87" i="26" s="1"/>
  <c r="G42" i="25"/>
  <c r="C7" i="31"/>
  <c r="D7" i="28" s="1"/>
  <c r="C7" i="27"/>
  <c r="W49" i="14"/>
  <c r="U2" i="14" s="1"/>
  <c r="W2" i="14" s="1"/>
  <c r="G44" i="24"/>
  <c r="AU14" i="13"/>
  <c r="G48" i="24"/>
  <c r="N9" i="28"/>
  <c r="M9" i="31"/>
  <c r="N11" i="28"/>
  <c r="M11" i="31"/>
  <c r="N13" i="28"/>
  <c r="M13" i="31"/>
  <c r="N7" i="28"/>
  <c r="M7" i="31"/>
  <c r="Y5" i="28"/>
  <c r="Y17" i="31"/>
  <c r="Y39" i="31" s="1"/>
  <c r="X7" i="29"/>
  <c r="W7" i="28"/>
  <c r="N5" i="28"/>
  <c r="M5" i="31"/>
  <c r="G6" i="28"/>
  <c r="H6" i="29" s="1"/>
  <c r="G5" i="28"/>
  <c r="H5" i="29" s="1"/>
  <c r="G17" i="31"/>
  <c r="G39" i="31" s="1"/>
  <c r="G105" i="31" s="1"/>
  <c r="AV15" i="13"/>
  <c r="M8" i="31"/>
  <c r="N8" i="28"/>
  <c r="N16" i="28"/>
  <c r="M16" i="31"/>
  <c r="G9" i="28"/>
  <c r="H9" i="29" s="1"/>
  <c r="N10" i="28"/>
  <c r="M10" i="31"/>
  <c r="N12" i="28"/>
  <c r="M12" i="31"/>
  <c r="N15" i="28"/>
  <c r="M15" i="31"/>
  <c r="X9" i="29"/>
  <c r="W9" i="28"/>
  <c r="X11" i="29"/>
  <c r="W11" i="28"/>
  <c r="X13" i="29"/>
  <c r="W13" i="28"/>
  <c r="X15" i="29"/>
  <c r="W15" i="28"/>
  <c r="S5" i="29"/>
  <c r="R5" i="28"/>
  <c r="X6" i="29"/>
  <c r="W6" i="28"/>
  <c r="X8" i="29"/>
  <c r="W8" i="28"/>
  <c r="R10" i="28"/>
  <c r="R12" i="28"/>
  <c r="R14" i="28"/>
  <c r="R16" i="28"/>
  <c r="K5" i="27"/>
  <c r="L17" i="27" s="1"/>
  <c r="L39" i="27" s="1"/>
  <c r="L126" i="27" s="1"/>
  <c r="N17" i="26"/>
  <c r="N39" i="26" s="1"/>
  <c r="N6" i="28"/>
  <c r="M6" i="31"/>
  <c r="X10" i="29"/>
  <c r="W10" i="28"/>
  <c r="X12" i="29"/>
  <c r="W12" i="28"/>
  <c r="X14" i="29"/>
  <c r="W14" i="28"/>
  <c r="R7" i="28"/>
  <c r="R8" i="28"/>
  <c r="R9" i="28"/>
  <c r="R11" i="28"/>
  <c r="R13" i="28"/>
  <c r="R15" i="28"/>
  <c r="X16" i="29"/>
  <c r="W16" i="28"/>
  <c r="AX15" i="13"/>
  <c r="Y40" i="25"/>
  <c r="X5" i="29"/>
  <c r="W5" i="28"/>
  <c r="R6" i="28"/>
  <c r="G7" i="28"/>
  <c r="H7" i="29" s="1"/>
  <c r="G8" i="28"/>
  <c r="H8" i="29" s="1"/>
  <c r="N14" i="28"/>
  <c r="M14" i="31"/>
  <c r="O48" i="22"/>
  <c r="Y48" i="14"/>
  <c r="P2" i="14"/>
  <c r="G178" i="24" l="1"/>
  <c r="G49" i="25"/>
  <c r="C178" i="25"/>
  <c r="K178" i="25" s="1"/>
  <c r="C9" i="28"/>
  <c r="D9" i="29" s="1"/>
  <c r="C5" i="28"/>
  <c r="D5" i="29" s="1"/>
  <c r="C179" i="24"/>
  <c r="R175" i="32"/>
  <c r="Q180" i="32" s="1"/>
  <c r="C17" i="27"/>
  <c r="C39" i="27" s="1"/>
  <c r="F42" i="27" s="1"/>
  <c r="C6" i="28"/>
  <c r="D6" i="29" s="1"/>
  <c r="C8" i="28"/>
  <c r="D8" i="29" s="1"/>
  <c r="AU15" i="13"/>
  <c r="O49" i="22"/>
  <c r="W49" i="22" s="1"/>
  <c r="Y49" i="22" s="1"/>
  <c r="C17" i="31"/>
  <c r="C39" i="31" s="1"/>
  <c r="C87" i="31" s="1"/>
  <c r="G107" i="31"/>
  <c r="G48" i="25"/>
  <c r="C7" i="28"/>
  <c r="D7" i="29" s="1"/>
  <c r="AT16" i="13"/>
  <c r="Y49" i="14"/>
  <c r="G178" i="25"/>
  <c r="G42" i="26"/>
  <c r="AX16" i="13"/>
  <c r="G44" i="25"/>
  <c r="Y40" i="26"/>
  <c r="W40" i="27" s="1"/>
  <c r="N14" i="29"/>
  <c r="M14" i="28"/>
  <c r="G7" i="29"/>
  <c r="H7" i="30" s="1"/>
  <c r="S6" i="30"/>
  <c r="R6" i="29"/>
  <c r="X5" i="30"/>
  <c r="W5" i="29"/>
  <c r="X16" i="30"/>
  <c r="W16" i="29"/>
  <c r="S15" i="30"/>
  <c r="R15" i="29"/>
  <c r="S13" i="30"/>
  <c r="R13" i="29"/>
  <c r="S11" i="30"/>
  <c r="R11" i="29"/>
  <c r="S9" i="30"/>
  <c r="R9" i="29"/>
  <c r="S8" i="30"/>
  <c r="R8" i="29"/>
  <c r="S7" i="30"/>
  <c r="R7" i="29"/>
  <c r="X14" i="30"/>
  <c r="W14" i="29"/>
  <c r="X12" i="30"/>
  <c r="W12" i="29"/>
  <c r="X10" i="30"/>
  <c r="W10" i="29"/>
  <c r="N6" i="29"/>
  <c r="M6" i="28"/>
  <c r="S16" i="30"/>
  <c r="R16" i="29"/>
  <c r="S14" i="30"/>
  <c r="R14" i="29"/>
  <c r="S12" i="30"/>
  <c r="R12" i="29"/>
  <c r="S10" i="30"/>
  <c r="R10" i="29"/>
  <c r="X8" i="30"/>
  <c r="W8" i="29"/>
  <c r="X6" i="30"/>
  <c r="W6" i="29"/>
  <c r="S5" i="30"/>
  <c r="R5" i="29"/>
  <c r="X15" i="30"/>
  <c r="W15" i="29"/>
  <c r="X13" i="30"/>
  <c r="W13" i="29"/>
  <c r="X11" i="30"/>
  <c r="W11" i="29"/>
  <c r="X9" i="30"/>
  <c r="W9" i="29"/>
  <c r="N15" i="29"/>
  <c r="M15" i="28"/>
  <c r="N12" i="29"/>
  <c r="M12" i="28"/>
  <c r="N10" i="29"/>
  <c r="M10" i="28"/>
  <c r="G9" i="29"/>
  <c r="H9" i="30" s="1"/>
  <c r="N16" i="29"/>
  <c r="M16" i="28"/>
  <c r="N17" i="31"/>
  <c r="N39" i="31" s="1"/>
  <c r="G8" i="29"/>
  <c r="H8" i="30" s="1"/>
  <c r="AV16" i="13"/>
  <c r="N8" i="29"/>
  <c r="M8" i="28"/>
  <c r="G5" i="29"/>
  <c r="H5" i="30" s="1"/>
  <c r="G17" i="28"/>
  <c r="G39" i="28" s="1"/>
  <c r="G105" i="28" s="1"/>
  <c r="C5" i="29"/>
  <c r="D5" i="30" s="1"/>
  <c r="G6" i="29"/>
  <c r="H6" i="30" s="1"/>
  <c r="N5" i="29"/>
  <c r="M5" i="28"/>
  <c r="X7" i="30"/>
  <c r="W7" i="29"/>
  <c r="Y5" i="29"/>
  <c r="Y17" i="28"/>
  <c r="Y39" i="28" s="1"/>
  <c r="N7" i="29"/>
  <c r="M7" i="28"/>
  <c r="N13" i="29"/>
  <c r="M13" i="28"/>
  <c r="N11" i="29"/>
  <c r="M11" i="28"/>
  <c r="N9" i="29"/>
  <c r="M9" i="28"/>
  <c r="W48" i="22"/>
  <c r="C9" i="29" l="1"/>
  <c r="D9" i="30" s="1"/>
  <c r="G49" i="26"/>
  <c r="C178" i="26"/>
  <c r="K178" i="26" s="1"/>
  <c r="C179" i="25"/>
  <c r="G177" i="14"/>
  <c r="O177" i="14" s="1"/>
  <c r="F175" i="14" s="1"/>
  <c r="S180" i="32"/>
  <c r="C6" i="29"/>
  <c r="D6" i="30" s="1"/>
  <c r="AT17" i="13"/>
  <c r="C8" i="29"/>
  <c r="D8" i="30" s="1"/>
  <c r="U2" i="22"/>
  <c r="W2" i="22" s="1"/>
  <c r="O49" i="23"/>
  <c r="Q49" i="23" s="1"/>
  <c r="Q49" i="22"/>
  <c r="G42" i="31"/>
  <c r="C7" i="29"/>
  <c r="D7" i="30" s="1"/>
  <c r="C17" i="28"/>
  <c r="C39" i="28" s="1"/>
  <c r="C87" i="28" s="1"/>
  <c r="AU16" i="13"/>
  <c r="G107" i="28"/>
  <c r="G48" i="26"/>
  <c r="G44" i="26"/>
  <c r="Y40" i="31"/>
  <c r="W10" i="30"/>
  <c r="W12" i="30"/>
  <c r="W14" i="30"/>
  <c r="R7" i="30"/>
  <c r="R8" i="30"/>
  <c r="R9" i="30"/>
  <c r="R11" i="30"/>
  <c r="R13" i="30"/>
  <c r="R15" i="30"/>
  <c r="W16" i="30"/>
  <c r="W5" i="30"/>
  <c r="N17" i="28"/>
  <c r="N39" i="28" s="1"/>
  <c r="AV17" i="13"/>
  <c r="F48" i="27"/>
  <c r="F44" i="27"/>
  <c r="C126" i="27"/>
  <c r="F49" i="27"/>
  <c r="N16" i="30"/>
  <c r="M16" i="29"/>
  <c r="G9" i="30"/>
  <c r="N10" i="30"/>
  <c r="M10" i="29"/>
  <c r="N12" i="30"/>
  <c r="M12" i="29"/>
  <c r="N15" i="30"/>
  <c r="M15" i="29"/>
  <c r="W9" i="30"/>
  <c r="W11" i="30"/>
  <c r="W13" i="30"/>
  <c r="W15" i="30"/>
  <c r="R5" i="30"/>
  <c r="W6" i="30"/>
  <c r="W8" i="30"/>
  <c r="R10" i="30"/>
  <c r="R12" i="30"/>
  <c r="R14" i="30"/>
  <c r="R16" i="30"/>
  <c r="N9" i="30"/>
  <c r="M9" i="29"/>
  <c r="N11" i="30"/>
  <c r="M11" i="29"/>
  <c r="N13" i="30"/>
  <c r="M13" i="29"/>
  <c r="N7" i="30"/>
  <c r="M7" i="29"/>
  <c r="Y5" i="30"/>
  <c r="Y17" i="29"/>
  <c r="Y39" i="29" s="1"/>
  <c r="W7" i="30"/>
  <c r="N5" i="30"/>
  <c r="M5" i="29"/>
  <c r="C6" i="30"/>
  <c r="G6" i="30"/>
  <c r="C5" i="30"/>
  <c r="G5" i="30"/>
  <c r="G17" i="29"/>
  <c r="G39" i="29" s="1"/>
  <c r="G105" i="29" s="1"/>
  <c r="N8" i="30"/>
  <c r="M8" i="29"/>
  <c r="G8" i="30"/>
  <c r="AX17" i="13"/>
  <c r="N6" i="30"/>
  <c r="M6" i="29"/>
  <c r="R6" i="30"/>
  <c r="C7" i="30"/>
  <c r="G7" i="30"/>
  <c r="C9" i="30"/>
  <c r="N14" i="30"/>
  <c r="M14" i="29"/>
  <c r="Y48" i="22"/>
  <c r="P2" i="22"/>
  <c r="O48" i="23"/>
  <c r="G178" i="26" l="1"/>
  <c r="G49" i="31"/>
  <c r="C178" i="31"/>
  <c r="K178" i="31" s="1"/>
  <c r="AU17" i="13"/>
  <c r="C179" i="26"/>
  <c r="Q181" i="14"/>
  <c r="R178" i="22" s="1"/>
  <c r="R175" i="14"/>
  <c r="Q180" i="14" s="1"/>
  <c r="C17" i="29"/>
  <c r="C39" i="29" s="1"/>
  <c r="C87" i="29" s="1"/>
  <c r="C8" i="30"/>
  <c r="C17" i="30" s="1"/>
  <c r="C39" i="30" s="1"/>
  <c r="C87" i="30" s="1"/>
  <c r="G44" i="31"/>
  <c r="G48" i="31"/>
  <c r="AX18" i="13"/>
  <c r="W49" i="23"/>
  <c r="Y49" i="23" s="1"/>
  <c r="AT18" i="13"/>
  <c r="G42" i="28"/>
  <c r="G107" i="29"/>
  <c r="Y17" i="30"/>
  <c r="Y39" i="30" s="1"/>
  <c r="Y40" i="28"/>
  <c r="M7" i="30"/>
  <c r="M13" i="30"/>
  <c r="M14" i="30"/>
  <c r="M15" i="30"/>
  <c r="M12" i="30"/>
  <c r="M10" i="30"/>
  <c r="M16" i="30"/>
  <c r="M6" i="30"/>
  <c r="G17" i="30"/>
  <c r="G39" i="30" s="1"/>
  <c r="G105" i="30" s="1"/>
  <c r="N17" i="29"/>
  <c r="N39" i="29" s="1"/>
  <c r="M11" i="30"/>
  <c r="M9" i="30"/>
  <c r="G44" i="28"/>
  <c r="M8" i="30"/>
  <c r="M5" i="30"/>
  <c r="F126" i="27"/>
  <c r="O128" i="27" s="1"/>
  <c r="P135" i="27" s="1"/>
  <c r="AV18" i="13"/>
  <c r="W48" i="23"/>
  <c r="G49" i="28" l="1"/>
  <c r="C178" i="28"/>
  <c r="AX19" i="13"/>
  <c r="G177" i="22"/>
  <c r="O177" i="22" s="1"/>
  <c r="F175" i="22" s="1"/>
  <c r="S180" i="14"/>
  <c r="O49" i="24"/>
  <c r="Q49" i="24" s="1"/>
  <c r="AT19" i="13"/>
  <c r="G42" i="29"/>
  <c r="G178" i="31"/>
  <c r="C179" i="31" s="1"/>
  <c r="K178" i="28"/>
  <c r="AU18" i="13"/>
  <c r="U2" i="23"/>
  <c r="W2" i="23" s="1"/>
  <c r="G48" i="28"/>
  <c r="G107" i="30"/>
  <c r="Y40" i="29"/>
  <c r="I126" i="27"/>
  <c r="P126" i="27" s="1"/>
  <c r="N17" i="30"/>
  <c r="N39" i="30" s="1"/>
  <c r="AX20" i="13" s="1"/>
  <c r="AV19" i="13"/>
  <c r="G42" i="30"/>
  <c r="AT20" i="13"/>
  <c r="O48" i="24"/>
  <c r="Y48" i="23"/>
  <c r="P2" i="23"/>
  <c r="G49" i="29" l="1"/>
  <c r="C178" i="29"/>
  <c r="K178" i="29" s="1"/>
  <c r="G49" i="30"/>
  <c r="C178" i="30"/>
  <c r="K178" i="30" s="1"/>
  <c r="G178" i="28"/>
  <c r="G44" i="29"/>
  <c r="AU19" i="13"/>
  <c r="W49" i="24"/>
  <c r="Y49" i="24" s="1"/>
  <c r="C179" i="28"/>
  <c r="Q181" i="22"/>
  <c r="R178" i="23" s="1"/>
  <c r="R175" i="22"/>
  <c r="Q180" i="22" s="1"/>
  <c r="G48" i="29"/>
  <c r="Y40" i="30"/>
  <c r="AV20" i="13"/>
  <c r="AU20" i="13" s="1"/>
  <c r="G44" i="30"/>
  <c r="G48" i="30"/>
  <c r="W48" i="24"/>
  <c r="U2" i="24" l="1"/>
  <c r="W2" i="24" s="1"/>
  <c r="G178" i="29"/>
  <c r="C179" i="29" s="1"/>
  <c r="O49" i="25"/>
  <c r="Q49" i="25" s="1"/>
  <c r="G178" i="30"/>
  <c r="S180" i="22"/>
  <c r="G177" i="23"/>
  <c r="O177" i="23" s="1"/>
  <c r="F175" i="23" s="1"/>
  <c r="O48" i="25"/>
  <c r="Y48" i="24"/>
  <c r="P2" i="24"/>
  <c r="W49" i="25" l="1"/>
  <c r="U2" i="25" s="1"/>
  <c r="W2" i="25" s="1"/>
  <c r="C179" i="30"/>
  <c r="Q181" i="23"/>
  <c r="R178" i="24" s="1"/>
  <c r="R175" i="23"/>
  <c r="Q180" i="23" s="1"/>
  <c r="Y49" i="25"/>
  <c r="O49" i="26"/>
  <c r="Q49" i="26" s="1"/>
  <c r="W48" i="25"/>
  <c r="G177" i="24" l="1"/>
  <c r="O177" i="24" s="1"/>
  <c r="F175" i="24" s="1"/>
  <c r="S180" i="23"/>
  <c r="W49" i="26"/>
  <c r="Y49" i="26" s="1"/>
  <c r="Y48" i="25"/>
  <c r="P2" i="25"/>
  <c r="O48" i="26"/>
  <c r="M49" i="27" l="1"/>
  <c r="U49" i="27" s="1"/>
  <c r="W49" i="27" s="1"/>
  <c r="O49" i="31"/>
  <c r="W49" i="31" s="1"/>
  <c r="Y49" i="31" s="1"/>
  <c r="U2" i="26"/>
  <c r="W2" i="26" s="1"/>
  <c r="Q181" i="24"/>
  <c r="R178" i="25" s="1"/>
  <c r="R175" i="24"/>
  <c r="Q180" i="24" s="1"/>
  <c r="S2" i="27"/>
  <c r="W48" i="26"/>
  <c r="U2" i="31" l="1"/>
  <c r="W2" i="31" s="1"/>
  <c r="Q49" i="31"/>
  <c r="O49" i="28"/>
  <c r="W49" i="28" s="1"/>
  <c r="S180" i="24"/>
  <c r="G177" i="25"/>
  <c r="O177" i="25" s="1"/>
  <c r="F175" i="25" s="1"/>
  <c r="O48" i="31"/>
  <c r="M48" i="27"/>
  <c r="Y48" i="26"/>
  <c r="P2" i="26"/>
  <c r="Q49" i="28" l="1"/>
  <c r="Q181" i="25"/>
  <c r="R178" i="26" s="1"/>
  <c r="J128" i="27" s="1"/>
  <c r="R175" i="25"/>
  <c r="Q180" i="25" s="1"/>
  <c r="U2" i="28"/>
  <c r="W2" i="28" s="1"/>
  <c r="O49" i="29"/>
  <c r="Y49" i="28"/>
  <c r="W48" i="31"/>
  <c r="U48" i="27"/>
  <c r="J130" i="27"/>
  <c r="O130" i="27" s="1"/>
  <c r="O134" i="27" s="1"/>
  <c r="S180" i="25" l="1"/>
  <c r="G177" i="26"/>
  <c r="O177" i="26" s="1"/>
  <c r="F175" i="26" s="1"/>
  <c r="Q49" i="29"/>
  <c r="W49" i="29"/>
  <c r="Y48" i="31"/>
  <c r="P2" i="31"/>
  <c r="O48" i="28"/>
  <c r="W48" i="27"/>
  <c r="N2" i="27"/>
  <c r="Q181" i="26" l="1"/>
  <c r="R178" i="31" s="1"/>
  <c r="R175" i="26"/>
  <c r="Q180" i="26" s="1"/>
  <c r="Y49" i="29"/>
  <c r="O49" i="30"/>
  <c r="U2" i="29"/>
  <c r="W2" i="29" s="1"/>
  <c r="W48" i="28"/>
  <c r="G177" i="31" l="1"/>
  <c r="O177" i="31" s="1"/>
  <c r="F175" i="31" s="1"/>
  <c r="S180" i="26"/>
  <c r="Q49" i="30"/>
  <c r="W49" i="30"/>
  <c r="O48" i="29"/>
  <c r="Y48" i="28"/>
  <c r="P2" i="28"/>
  <c r="Q181" i="31" l="1"/>
  <c r="R175" i="31"/>
  <c r="Q180" i="31" s="1"/>
  <c r="Y49" i="30"/>
  <c r="U2" i="30"/>
  <c r="W2" i="30" s="1"/>
  <c r="W48" i="29"/>
  <c r="G177" i="28" l="1"/>
  <c r="O177" i="28" s="1"/>
  <c r="F175" i="28" s="1"/>
  <c r="S180" i="31"/>
  <c r="Y48" i="29"/>
  <c r="P2" i="29"/>
  <c r="O48" i="30"/>
  <c r="Q181" i="28" l="1"/>
  <c r="R178" i="29" s="1"/>
  <c r="R175" i="28"/>
  <c r="Q180" i="28" s="1"/>
  <c r="W48" i="30"/>
  <c r="S180" i="28" l="1"/>
  <c r="G177" i="29"/>
  <c r="O177" i="29" s="1"/>
  <c r="F175" i="29" s="1"/>
  <c r="Y48" i="30"/>
  <c r="P2" i="30"/>
  <c r="Q181" i="29" l="1"/>
  <c r="R178" i="30" s="1"/>
  <c r="R175" i="29"/>
  <c r="Q180" i="29" s="1"/>
  <c r="C89" i="21"/>
  <c r="C91" i="21" s="1"/>
  <c r="C89" i="32"/>
  <c r="S180" i="29" l="1"/>
  <c r="G177" i="30"/>
  <c r="O177" i="30" s="1"/>
  <c r="F175" i="30" s="1"/>
  <c r="C91" i="32"/>
  <c r="C89" i="14" s="1"/>
  <c r="C89" i="22" s="1"/>
  <c r="C89" i="23" s="1"/>
  <c r="C89" i="24" s="1"/>
  <c r="C89" i="25" s="1"/>
  <c r="C89" i="26" s="1"/>
  <c r="C89" i="31" s="1"/>
  <c r="C89" i="28" s="1"/>
  <c r="C89" i="29" s="1"/>
  <c r="C89" i="30" s="1"/>
  <c r="Q181" i="30" l="1"/>
  <c r="R175" i="30"/>
  <c r="Q180" i="30" s="1"/>
  <c r="S180" i="30"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צבי</author>
    <author>מכון</author>
  </authors>
  <commentList>
    <comment ref="N2" authorId="0" shapeId="0" xr:uid="{00000000-0006-0000-0100-000001000000}">
      <text>
        <r>
          <rPr>
            <b/>
            <sz val="10"/>
            <color indexed="81"/>
            <rFont val="Tahoma"/>
            <family val="2"/>
          </rPr>
          <t>סכום בסימן מינוס - ובצבע ירוק פירושו זכות ונתינת יתר למעשר.</t>
        </r>
      </text>
    </comment>
    <comment ref="B3" authorId="0" shapeId="0" xr:uid="{00000000-0006-0000-0100-000002000000}">
      <text>
        <r>
          <rPr>
            <b/>
            <sz val="9"/>
            <color indexed="81"/>
            <rFont val="Tahoma"/>
            <family val="2"/>
          </rPr>
          <t xml:space="preserve">
</t>
        </r>
        <r>
          <rPr>
            <b/>
            <sz val="10"/>
            <color indexed="81"/>
            <rFont val="Tahoma"/>
            <family val="2"/>
          </rPr>
          <t xml:space="preserve">אפשר להעתיק את כל איזור הקבוע מסוף השנה שעברה ולהדביק לתוך תוכנה חדשה זו, דבר שיחסוך עבודה וגם ייצור רצף והמשכיות לגבי כל החישובים.
הוראות מדוייקות תמצאו בלשונית למטה "הדבק" הממוקם ליד הלשונית "הוראות והמחשה". </t>
        </r>
        <r>
          <rPr>
            <b/>
            <sz val="9"/>
            <color indexed="81"/>
            <rFont val="Tahoma"/>
            <family val="2"/>
          </rPr>
          <t xml:space="preserve">
שימו לב!  בתאים בעלי רקע רשת-צבעוני מזינים את הקבוע והכל עובר לחודשים הבאים. בתאים לבנים מזינים הכנסות קבועות אבל הסכומים הם לא קבועים, והם לא אמורים לעבור הלאה.
</t>
        </r>
      </text>
    </comment>
    <comment ref="F3" authorId="0" shapeId="0" xr:uid="{00000000-0006-0000-0100-000003000000}">
      <text>
        <r>
          <rPr>
            <b/>
            <sz val="9"/>
            <color indexed="81"/>
            <rFont val="Tahoma"/>
            <family val="2"/>
          </rPr>
          <t xml:space="preserve">
בתאים בעלי רקע רשת-צבעוני מזינים את הקבוע והכל עובר לחודשים הבאים. בתאים לבנים מזינים את ההוצאות הקבועות אבל  הסכומים הם לא קבועים והם לא אמורים לעבור לחודשים הבאים.
סימני השאלה מזכירים לבדוק האם הסכומים שהעבירו משנה שעברה עדיין תקפים. במידה וכן, רצוי למחוק אותם ידנית.</t>
        </r>
      </text>
    </comment>
    <comment ref="Y3" authorId="0" shapeId="0" xr:uid="{00000000-0006-0000-0100-000004000000}">
      <text>
        <r>
          <rPr>
            <b/>
            <sz val="9"/>
            <color indexed="81"/>
            <rFont val="Tahoma"/>
            <family val="2"/>
          </rPr>
          <t xml:space="preserve">
מוגש לצורך מעקב בלבד. אין בזה נפק"מ לגבי מעשר.</t>
        </r>
        <r>
          <rPr>
            <sz val="9"/>
            <color indexed="81"/>
            <rFont val="Tahoma"/>
            <family val="2"/>
          </rPr>
          <t xml:space="preserve">
</t>
        </r>
      </text>
    </comment>
    <comment ref="N4" authorId="1" shapeId="0" xr:uid="{00000000-0006-0000-0100-000005000000}">
      <text>
        <r>
          <rPr>
            <b/>
            <sz val="11"/>
            <color indexed="81"/>
            <rFont val="Tahoma"/>
            <family val="2"/>
          </rPr>
          <t xml:space="preserve">
מספר החיובים מתעדכן אוטומטית ויורד כל חודש. 
</t>
        </r>
        <r>
          <rPr>
            <sz val="11"/>
            <color indexed="81"/>
            <rFont val="Tahoma"/>
            <family val="2"/>
          </rPr>
          <t xml:space="preserve">סימן V  בירוק, מראה שמדובר בהוראת קבע "זמנית" שהיא עדיין פעילה. כשההו"ק מסתיימת שם המטרה הופכת לאדום </t>
        </r>
        <r>
          <rPr>
            <b/>
            <sz val="11"/>
            <color indexed="81"/>
            <rFont val="Tahoma"/>
            <family val="2"/>
          </rPr>
          <t>וסכום החיוב נמחק אוטומטית כדי שלא יכנס לחישובים.</t>
        </r>
        <r>
          <rPr>
            <b/>
            <sz val="9"/>
            <color indexed="81"/>
            <rFont val="Tahoma"/>
            <family val="2"/>
          </rPr>
          <t xml:space="preserve"> </t>
        </r>
        <r>
          <rPr>
            <sz val="8"/>
            <color indexed="81"/>
            <rFont val="Tahoma"/>
            <family val="2"/>
          </rPr>
          <t xml:space="preserve"> [מספר החיובים שמקלידים רואים רק לאחר לחיצה על אנטר וכיו"ב]</t>
        </r>
      </text>
    </comment>
    <comment ref="S4" authorId="0" shapeId="0" xr:uid="{00000000-0006-0000-0100-000006000000}">
      <text>
        <r>
          <rPr>
            <b/>
            <sz val="11"/>
            <color indexed="81"/>
            <rFont val="Tahoma"/>
            <family val="2"/>
          </rPr>
          <t xml:space="preserve">
מספר החיובים מתעדכן אוטומטית ויורד כל חודש. </t>
        </r>
        <r>
          <rPr>
            <sz val="11"/>
            <color indexed="81"/>
            <rFont val="Tahoma"/>
            <family val="2"/>
          </rPr>
          <t xml:space="preserve">
סימן </t>
        </r>
        <r>
          <rPr>
            <b/>
            <sz val="11"/>
            <color indexed="81"/>
            <rFont val="Tahoma"/>
            <family val="2"/>
          </rPr>
          <t>V</t>
        </r>
        <r>
          <rPr>
            <sz val="11"/>
            <color indexed="81"/>
            <rFont val="Tahoma"/>
            <family val="2"/>
          </rPr>
          <t xml:space="preserve">  בירוק, מראה שמדובר בהוראת קבע "זמנית" שהיא עדיין פעילה. כשההו"ק מסתיימת שם המטרה הופכת לאדום </t>
        </r>
        <r>
          <rPr>
            <b/>
            <sz val="11"/>
            <color indexed="81"/>
            <rFont val="Tahoma"/>
            <family val="2"/>
          </rPr>
          <t xml:space="preserve">וסכום החיוב נמחק אוטומטית כדי שלא יכנס לחישובים. </t>
        </r>
        <r>
          <rPr>
            <sz val="8"/>
            <color indexed="81"/>
            <rFont val="Tahoma"/>
            <family val="2"/>
          </rPr>
          <t xml:space="preserve"> [מספר החיובים שמקלידים רואים רק לאחר לחיצה על אנטר וכיו"ב]</t>
        </r>
      </text>
    </comment>
    <comment ref="X4" authorId="0" shapeId="0" xr:uid="{00000000-0006-0000-0100-000007000000}">
      <text>
        <r>
          <rPr>
            <b/>
            <sz val="11"/>
            <color indexed="81"/>
            <rFont val="Tahoma"/>
            <family val="2"/>
          </rPr>
          <t xml:space="preserve">
מספר החיובים מתעדכן אוטומטית ויורד כל חודש. 
</t>
        </r>
        <r>
          <rPr>
            <sz val="11"/>
            <color indexed="81"/>
            <rFont val="Tahoma"/>
            <family val="2"/>
          </rPr>
          <t xml:space="preserve">סימן </t>
        </r>
        <r>
          <rPr>
            <b/>
            <sz val="11"/>
            <color indexed="81"/>
            <rFont val="Tahoma"/>
            <family val="2"/>
          </rPr>
          <t xml:space="preserve">V </t>
        </r>
        <r>
          <rPr>
            <sz val="11"/>
            <color indexed="81"/>
            <rFont val="Tahoma"/>
            <family val="2"/>
          </rPr>
          <t xml:space="preserve"> בירוק, מראה שמדובר בהוראת קבע "זמנית" שהיא עדיין פעילה. כשההו"ק מסתיימת שם ה"מטרה" הופכת לאדום </t>
        </r>
        <r>
          <rPr>
            <b/>
            <sz val="11"/>
            <color indexed="81"/>
            <rFont val="Tahoma"/>
            <family val="2"/>
          </rPr>
          <t xml:space="preserve">וסכום החיוב נמחק אוטומטית כדי שלא יכנס לחישובים.  </t>
        </r>
        <r>
          <rPr>
            <sz val="9"/>
            <color indexed="81"/>
            <rFont val="Tahoma"/>
            <family val="2"/>
          </rPr>
          <t>[מספר החיובים שמקלידים רואים רק לאחר לחיצה על אנטר וכיו"ב]</t>
        </r>
      </text>
    </comment>
    <comment ref="T39" authorId="0" shapeId="0" xr:uid="{00000000-0006-0000-0100-000008000000}">
      <text>
        <r>
          <rPr>
            <b/>
            <sz val="11"/>
            <color indexed="81"/>
            <rFont val="Tahoma"/>
            <family val="2"/>
          </rPr>
          <t>מוגש לצורך מעקב בלבד ואין בזה נפק"מ לגבי מעשר.</t>
        </r>
      </text>
    </comment>
    <comment ref="B44" authorId="0" shapeId="0" xr:uid="{00000000-0006-0000-0100-000009000000}">
      <text>
        <r>
          <rPr>
            <sz val="9"/>
            <color indexed="81"/>
            <rFont val="Tahoma"/>
            <family val="2"/>
          </rPr>
          <t xml:space="preserve"> סכום זה הוא הסך הכל של הטבלה "הפרשת חומש חלקי" שבצד השמאלי של הגליון, והוא נכנס אוטומטית ומשתלב בחישובי </t>
        </r>
        <r>
          <rPr>
            <b/>
            <sz val="9"/>
            <color indexed="81"/>
            <rFont val="Tahoma"/>
            <family val="2"/>
          </rPr>
          <t>מעשר</t>
        </r>
        <r>
          <rPr>
            <sz val="9"/>
            <color indexed="81"/>
            <rFont val="Tahoma"/>
            <family val="2"/>
          </rPr>
          <t xml:space="preserve">.
</t>
        </r>
        <r>
          <rPr>
            <b/>
            <sz val="9"/>
            <color indexed="81"/>
            <rFont val="Tahoma"/>
            <family val="2"/>
          </rPr>
          <t xml:space="preserve">שימו לב: </t>
        </r>
        <r>
          <rPr>
            <sz val="9"/>
            <color indexed="81"/>
            <rFont val="Tahoma"/>
            <family val="2"/>
          </rPr>
          <t>על מפרישי "חומש חלקי" להתמקד בחישובי מעשר ולא בחישובי חומש.</t>
        </r>
      </text>
    </comment>
    <comment ref="E44" authorId="1" shapeId="0" xr:uid="{00000000-0006-0000-0100-00000A000000}">
      <text>
        <r>
          <rPr>
            <sz val="9"/>
            <color indexed="81"/>
            <rFont val="Tahoma"/>
            <family val="2"/>
          </rPr>
          <t xml:space="preserve">
ס"ה ההכנסות החייבות במעשר וחומש חלקי במידה והוזנו סכומים בטבלה המתאימה בצד שמאל של הגליון</t>
        </r>
      </text>
    </comment>
    <comment ref="B48" authorId="0" shapeId="0" xr:uid="{00000000-0006-0000-0100-00000B000000}">
      <text>
        <r>
          <rPr>
            <b/>
            <sz val="9"/>
            <color indexed="81"/>
            <rFont val="Tahoma"/>
            <family val="2"/>
          </rPr>
          <t xml:space="preserve">הסכום מופרש לצדקה כדי לקיים מצות הפרשת מעשר או חומש, אבל בתנאי שיוכלו לחלקו לפי ראות עיני המפריש וגם מתי שירצה כדי שלא לעבור על בל תאחר. 
</t>
        </r>
      </text>
    </comment>
    <comment ref="J48" authorId="0" shapeId="0" xr:uid="{00000000-0006-0000-0100-00000C000000}">
      <text>
        <r>
          <rPr>
            <sz val="11"/>
            <color indexed="81"/>
            <rFont val="Tahoma"/>
            <family val="2"/>
          </rPr>
          <t>ניתן למחוק את הסכום אם רוצים להתחיל בחודש זה מההתחלה.</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צבי</author>
    <author>מכון</author>
  </authors>
  <commentList>
    <comment ref="N2" authorId="0" shapeId="0" xr:uid="{00000000-0006-0000-0C00-000001000000}">
      <text>
        <r>
          <rPr>
            <b/>
            <sz val="10"/>
            <color indexed="81"/>
            <rFont val="Tahoma"/>
            <family val="2"/>
          </rPr>
          <t>סכום בסימן מינוס - ובצבע ירוק פירושו זכות ונתינת יתר למעשר.</t>
        </r>
      </text>
    </comment>
    <comment ref="B3" authorId="0" shapeId="0" xr:uid="{00000000-0006-0000-0C00-000002000000}">
      <text>
        <r>
          <rPr>
            <b/>
            <sz val="9"/>
            <color indexed="81"/>
            <rFont val="Tahoma"/>
            <family val="2"/>
          </rPr>
          <t xml:space="preserve">
בתאים בעלי רקע צבעוני-רשת מזינים את הקבוע והכל עובר לחודשים הבאים. בתאים לבנים מזינים הסכומים הלא קבועים.
כשמשנים את הסכום הקבוע התוכנה מתריעה בחודש הבא בסימן ?   </t>
        </r>
        <r>
          <rPr>
            <sz val="9"/>
            <color indexed="81"/>
            <rFont val="Tahoma"/>
            <family val="2"/>
          </rPr>
          <t>כשאין צורך לעדכן מומלץ למחוק הסימן ידנית.</t>
        </r>
        <r>
          <rPr>
            <b/>
            <sz val="9"/>
            <color indexed="81"/>
            <rFont val="Tahoma"/>
            <family val="2"/>
          </rPr>
          <t xml:space="preserve">
בכל עידכון, הסכום הקבוע הופך למודגש כדי לסמן שכבר עודכן.</t>
        </r>
      </text>
    </comment>
    <comment ref="F3" authorId="0" shapeId="0" xr:uid="{00000000-0006-0000-0C00-000003000000}">
      <text>
        <r>
          <rPr>
            <b/>
            <sz val="9"/>
            <color indexed="81"/>
            <rFont val="Tahoma"/>
            <family val="2"/>
          </rPr>
          <t xml:space="preserve">
בתאים בעלי רקע צבעוני-רשת מזינים את הקבוע והכל עובר לחודשים הבאים. בתאים לבנים מזינים הסכומים הלא קבועים.
כשמשנים את הסכום הקבוע התוכנה מתריעה בחודש הבא בסימן ?  </t>
        </r>
        <r>
          <rPr>
            <sz val="9"/>
            <color indexed="81"/>
            <rFont val="Tahoma"/>
            <family val="2"/>
          </rPr>
          <t>כשאין צורך לעדכן מומלץ למחוק הסימן ידנית.</t>
        </r>
        <r>
          <rPr>
            <b/>
            <sz val="9"/>
            <color indexed="81"/>
            <rFont val="Tahoma"/>
            <family val="2"/>
          </rPr>
          <t xml:space="preserve">
בכל עידכון, הסכום הקבוע הופך למודגש כדי לסמן שכבר עודכן.</t>
        </r>
      </text>
    </comment>
    <comment ref="Y3" authorId="0" shapeId="0" xr:uid="{00000000-0006-0000-0C00-000004000000}">
      <text>
        <r>
          <rPr>
            <b/>
            <sz val="9"/>
            <color indexed="81"/>
            <rFont val="Tahoma"/>
            <family val="2"/>
          </rPr>
          <t xml:space="preserve">
מוגש לצורך מעקב בלבד. אין בזה נפק"מ לגבי מעשר.</t>
        </r>
        <r>
          <rPr>
            <sz val="9"/>
            <color indexed="81"/>
            <rFont val="Tahoma"/>
            <family val="2"/>
          </rPr>
          <t xml:space="preserve">
</t>
        </r>
      </text>
    </comment>
    <comment ref="N4" authorId="1" shapeId="0" xr:uid="{00000000-0006-0000-0C00-000005000000}">
      <text>
        <r>
          <rPr>
            <b/>
            <sz val="11"/>
            <color theme="1"/>
            <rFont val="Tahoma"/>
            <family val="2"/>
          </rPr>
          <t xml:space="preserve">
מספר החיובים מתעדכן אוטומטית ויורד כל חודש. </t>
        </r>
        <r>
          <rPr>
            <sz val="11"/>
            <color theme="1"/>
            <rFont val="Tahoma"/>
            <family val="2"/>
          </rPr>
          <t xml:space="preserve">
סימן V  בירוק, מראה שמדובר בהוראת קבע "זמנית" שהיא עדיין פעילה. כשההו"ק מסתיימת, שם ה"מטרה" הופכת לאדום.</t>
        </r>
        <r>
          <rPr>
            <b/>
            <sz val="11"/>
            <color theme="1"/>
            <rFont val="Tahoma"/>
            <family val="2"/>
          </rPr>
          <t xml:space="preserve"> סכום החיוב נמחק אוטומטית כדי שלא יכנס לחישובים.  </t>
        </r>
        <r>
          <rPr>
            <sz val="9"/>
            <color theme="1"/>
            <rFont val="Tahoma"/>
            <family val="2"/>
          </rPr>
          <t xml:space="preserve"> [מספר החיובים שמקלידים רואים רק לאחר לחיצה על אנטר וכיו"ב]</t>
        </r>
      </text>
    </comment>
    <comment ref="S4" authorId="0" shapeId="0" xr:uid="{00000000-0006-0000-0C00-000006000000}">
      <text>
        <r>
          <rPr>
            <b/>
            <sz val="11"/>
            <color indexed="81"/>
            <rFont val="Tahoma"/>
            <family val="2"/>
          </rPr>
          <t xml:space="preserve">
מספר החיובים מתעדכן אוטומטית ויורד כל חודש. </t>
        </r>
        <r>
          <rPr>
            <sz val="11"/>
            <color indexed="81"/>
            <rFont val="Tahoma"/>
            <family val="2"/>
          </rPr>
          <t xml:space="preserve">
סימן </t>
        </r>
        <r>
          <rPr>
            <b/>
            <sz val="11"/>
            <color indexed="81"/>
            <rFont val="Tahoma"/>
            <family val="2"/>
          </rPr>
          <t>V</t>
        </r>
        <r>
          <rPr>
            <sz val="11"/>
            <color indexed="81"/>
            <rFont val="Tahoma"/>
            <family val="2"/>
          </rPr>
          <t xml:space="preserve">  בירוק, מראה שמדובר בהוראת קבע "זמנית" שהיא עדיין פעילה. כשההו"ק מסתיימת, שם ה"מטרה" הופכת לאדום. </t>
        </r>
        <r>
          <rPr>
            <b/>
            <sz val="11"/>
            <color indexed="81"/>
            <rFont val="Tahoma"/>
            <family val="2"/>
          </rPr>
          <t xml:space="preserve">סכום החיוב נמחק אוטומטית כדי שלא יכנס לחישובים.  
</t>
        </r>
        <r>
          <rPr>
            <sz val="8"/>
            <color indexed="81"/>
            <rFont val="Tahoma"/>
            <family val="2"/>
          </rPr>
          <t xml:space="preserve"> [מספר החיובים שמקלידים רואים רק לאחר לחיצה על אנטר וכיו"ב]</t>
        </r>
      </text>
    </comment>
    <comment ref="X4" authorId="0" shapeId="0" xr:uid="{00000000-0006-0000-0C00-000007000000}">
      <text>
        <r>
          <rPr>
            <b/>
            <sz val="11"/>
            <color indexed="81"/>
            <rFont val="Tahoma"/>
            <family val="2"/>
          </rPr>
          <t xml:space="preserve">
מספר החיובים מתעדכן אוטומטית ויורד כל חודש. 
</t>
        </r>
        <r>
          <rPr>
            <sz val="11"/>
            <color indexed="81"/>
            <rFont val="Tahoma"/>
            <family val="2"/>
          </rPr>
          <t xml:space="preserve">סימן </t>
        </r>
        <r>
          <rPr>
            <b/>
            <sz val="11"/>
            <color indexed="81"/>
            <rFont val="Tahoma"/>
            <family val="2"/>
          </rPr>
          <t xml:space="preserve">V </t>
        </r>
        <r>
          <rPr>
            <sz val="11"/>
            <color indexed="81"/>
            <rFont val="Tahoma"/>
            <family val="2"/>
          </rPr>
          <t xml:space="preserve"> בירוק, מראה שמדובר בהוראת קבע "זמנית" שהיא עדיין פעילה. כשההו"ק מסתיימת, שם ה"מטרה" הופכת לאדום. </t>
        </r>
        <r>
          <rPr>
            <b/>
            <sz val="11"/>
            <color indexed="81"/>
            <rFont val="Tahoma"/>
            <family val="2"/>
          </rPr>
          <t xml:space="preserve">סכום החיוב נמחק אוטומטית כדי שלא יכנס לחישובים.  </t>
        </r>
      </text>
    </comment>
    <comment ref="T39" authorId="0" shapeId="0" xr:uid="{00000000-0006-0000-0C00-000008000000}">
      <text>
        <r>
          <rPr>
            <b/>
            <sz val="11"/>
            <color indexed="81"/>
            <rFont val="Tahoma"/>
            <family val="2"/>
          </rPr>
          <t>מוגש לצורך מעקב בלבד ואין בזה נפק"מ לגבי מעשר.</t>
        </r>
      </text>
    </comment>
    <comment ref="B44" authorId="0" shapeId="0" xr:uid="{00000000-0006-0000-0C00-000009000000}">
      <text>
        <r>
          <rPr>
            <sz val="9"/>
            <color indexed="81"/>
            <rFont val="Tahoma"/>
            <family val="2"/>
          </rPr>
          <t xml:space="preserve"> סכום זה הוא הסך הכל של הטבלה "הפרשת חומש חלקי" שבצד השמאלי של הגליון, והוא נכנס אוטומטית ומשתלב בחישובי </t>
        </r>
        <r>
          <rPr>
            <b/>
            <sz val="9"/>
            <color indexed="81"/>
            <rFont val="Tahoma"/>
            <family val="2"/>
          </rPr>
          <t>מעשר</t>
        </r>
        <r>
          <rPr>
            <sz val="9"/>
            <color indexed="81"/>
            <rFont val="Tahoma"/>
            <family val="2"/>
          </rPr>
          <t xml:space="preserve">.
</t>
        </r>
        <r>
          <rPr>
            <b/>
            <sz val="9"/>
            <color indexed="81"/>
            <rFont val="Tahoma"/>
            <family val="2"/>
          </rPr>
          <t xml:space="preserve">שימו לב: </t>
        </r>
        <r>
          <rPr>
            <sz val="9"/>
            <color indexed="81"/>
            <rFont val="Tahoma"/>
            <family val="2"/>
          </rPr>
          <t>על מפרישי "חומש חלקי" להתמקד בחישובי מעשר ולא בחישובי חומש.</t>
        </r>
      </text>
    </comment>
    <comment ref="E44" authorId="1" shapeId="0" xr:uid="{00000000-0006-0000-0C00-00000A000000}">
      <text>
        <r>
          <rPr>
            <sz val="9"/>
            <color indexed="81"/>
            <rFont val="Tahoma"/>
            <family val="2"/>
          </rPr>
          <t xml:space="preserve">
ס"ה ההכנסות החייבות במעשר וחומש חלקי במידה והוזנו סכומים בטבלה המתאימה בצד שמאל של הגליון</t>
        </r>
      </text>
    </comment>
    <comment ref="B48" authorId="0" shapeId="0" xr:uid="{00000000-0006-0000-0C00-00000B000000}">
      <text>
        <r>
          <rPr>
            <b/>
            <sz val="9"/>
            <color indexed="81"/>
            <rFont val="Tahoma"/>
            <family val="2"/>
          </rPr>
          <t xml:space="preserve">הסכום מופרש לצדקה כדי לקיים מצות הפרשת מעשר או  חומש, אבל בתנאי שיוכלו לחלקו לפי ראות עיני המפריש ומתי שירצה - כדי שלא לעבור על בל תאחר. 
</t>
        </r>
      </text>
    </comment>
    <comment ref="J48" authorId="0" shapeId="0" xr:uid="{00000000-0006-0000-0C00-00000C000000}">
      <text>
        <r>
          <rPr>
            <sz val="11"/>
            <color indexed="81"/>
            <rFont val="Tahoma"/>
            <family val="2"/>
          </rPr>
          <t>ניתן למחוק את הסכום אם רוצים להתחיל בחודש זה מההתחלה.</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צבי</author>
    <author>מכון</author>
  </authors>
  <commentList>
    <comment ref="N2" authorId="0" shapeId="0" xr:uid="{00000000-0006-0000-0D00-000001000000}">
      <text>
        <r>
          <rPr>
            <b/>
            <sz val="10"/>
            <color indexed="81"/>
            <rFont val="Tahoma"/>
            <family val="2"/>
          </rPr>
          <t>סכום בסימן מינוס - ובצבע ירוק פירושו זכות ונתינת יתר למעשר.</t>
        </r>
      </text>
    </comment>
    <comment ref="B3" authorId="0" shapeId="0" xr:uid="{00000000-0006-0000-0D00-000002000000}">
      <text>
        <r>
          <rPr>
            <b/>
            <sz val="9"/>
            <color indexed="81"/>
            <rFont val="Tahoma"/>
            <family val="2"/>
          </rPr>
          <t xml:space="preserve">
בתאים בעלי רקע צבעוני-רשת מזינים את הקבוע והכל עובר לחודשים הבאים. בתאים לבנים מזינים הסכומים הלא קבועים.
כשמשנים את הסכום הקבוע התוכנה מתריעה בחודש הבא בסימן ?   </t>
        </r>
        <r>
          <rPr>
            <sz val="9"/>
            <color indexed="81"/>
            <rFont val="Tahoma"/>
            <family val="2"/>
          </rPr>
          <t>כשאין צורך לעדכן מומלץ למחוק הסימן ידנית.</t>
        </r>
        <r>
          <rPr>
            <b/>
            <sz val="9"/>
            <color indexed="81"/>
            <rFont val="Tahoma"/>
            <family val="2"/>
          </rPr>
          <t xml:space="preserve">
בכל עידכון, הסכום הקבוע הופך למודגש כדי לסמן שכבר עודכן.</t>
        </r>
      </text>
    </comment>
    <comment ref="F3" authorId="0" shapeId="0" xr:uid="{00000000-0006-0000-0D00-000003000000}">
      <text>
        <r>
          <rPr>
            <b/>
            <sz val="9"/>
            <color indexed="81"/>
            <rFont val="Tahoma"/>
            <family val="2"/>
          </rPr>
          <t xml:space="preserve">
בתאים בעלי רקע צבעוני-רשת מזינים את הקבוע והכל עובר לחודשים הבאים. בתאים לבנים מזינים הסכומים הלא קבועים.
כשמשנים את הסכום הקבוע התוכנה מתריעה בחודש הבא בסימן ?   </t>
        </r>
        <r>
          <rPr>
            <sz val="9"/>
            <color indexed="81"/>
            <rFont val="Tahoma"/>
            <family val="2"/>
          </rPr>
          <t>כשאין צורך לעדכן מומלץ למחוק הסימן ידנית.</t>
        </r>
        <r>
          <rPr>
            <b/>
            <sz val="9"/>
            <color indexed="81"/>
            <rFont val="Tahoma"/>
            <family val="2"/>
          </rPr>
          <t xml:space="preserve">
בכל עידכון, הסכום הקבוע הופך למודגש כדי לסמן שכבר עודכן.</t>
        </r>
      </text>
    </comment>
    <comment ref="Y3" authorId="0" shapeId="0" xr:uid="{00000000-0006-0000-0D00-000004000000}">
      <text>
        <r>
          <rPr>
            <b/>
            <sz val="9"/>
            <color indexed="81"/>
            <rFont val="Tahoma"/>
            <family val="2"/>
          </rPr>
          <t xml:space="preserve">
מוגש לצורך מעקב בלבד. אין בזה נפק"מ לגבי מעשר.</t>
        </r>
        <r>
          <rPr>
            <sz val="9"/>
            <color indexed="81"/>
            <rFont val="Tahoma"/>
            <family val="2"/>
          </rPr>
          <t xml:space="preserve">
</t>
        </r>
      </text>
    </comment>
    <comment ref="N4" authorId="1" shapeId="0" xr:uid="{00000000-0006-0000-0D00-000005000000}">
      <text>
        <r>
          <rPr>
            <b/>
            <sz val="11"/>
            <color theme="1"/>
            <rFont val="Tahoma"/>
            <family val="2"/>
          </rPr>
          <t xml:space="preserve">
מספר החיובים מתעדכן אוטומטית ויורד כל חודש. </t>
        </r>
        <r>
          <rPr>
            <sz val="11"/>
            <color theme="1"/>
            <rFont val="Tahoma"/>
            <family val="2"/>
          </rPr>
          <t xml:space="preserve">
סימן V  בירוק, מראה שמדובר בהוראת קבע "זמנית" שהיא עדיין פעילה. כשההו"ק מסתיימת, שם ה"מטרה" הופכת לאדום. </t>
        </r>
        <r>
          <rPr>
            <b/>
            <sz val="11"/>
            <color theme="1"/>
            <rFont val="Tahoma"/>
            <family val="2"/>
          </rPr>
          <t>סכום החיוב נמחק אוטומטית כדי שלא יכנס לחישובים.</t>
        </r>
        <r>
          <rPr>
            <sz val="11"/>
            <color theme="1"/>
            <rFont val="Tahoma"/>
            <family val="2"/>
          </rPr>
          <t xml:space="preserve">  
</t>
        </r>
        <r>
          <rPr>
            <sz val="9"/>
            <color theme="1"/>
            <rFont val="Tahoma"/>
            <family val="2"/>
          </rPr>
          <t xml:space="preserve"> [מספר החיובים שמקלידים רואים רק לאחר לחיצה על אנטר וכיו"ב]</t>
        </r>
      </text>
    </comment>
    <comment ref="S4" authorId="0" shapeId="0" xr:uid="{00000000-0006-0000-0D00-000006000000}">
      <text>
        <r>
          <rPr>
            <b/>
            <sz val="11"/>
            <color indexed="81"/>
            <rFont val="Tahoma"/>
            <family val="2"/>
          </rPr>
          <t xml:space="preserve">
מספר החיובים מתעדכן אוטומטית ויורד כל חודש. </t>
        </r>
        <r>
          <rPr>
            <sz val="11"/>
            <color indexed="81"/>
            <rFont val="Tahoma"/>
            <family val="2"/>
          </rPr>
          <t xml:space="preserve">
סימן </t>
        </r>
        <r>
          <rPr>
            <b/>
            <sz val="11"/>
            <color indexed="81"/>
            <rFont val="Tahoma"/>
            <family val="2"/>
          </rPr>
          <t>V</t>
        </r>
        <r>
          <rPr>
            <sz val="11"/>
            <color indexed="81"/>
            <rFont val="Tahoma"/>
            <family val="2"/>
          </rPr>
          <t xml:space="preserve">  בירוק, מראה שמדובר בהוראת קבע "זמנית" שהיא עדיין פעילה. כשההו"ק מסתיימת, שם ה"מטרה" הופכת לאדום. </t>
        </r>
        <r>
          <rPr>
            <b/>
            <sz val="11"/>
            <color indexed="81"/>
            <rFont val="Tahoma"/>
            <family val="2"/>
          </rPr>
          <t xml:space="preserve">סכום החיוב נמחק אוטומטית כדי שלא יכנס לחישובים.  
</t>
        </r>
        <r>
          <rPr>
            <sz val="8"/>
            <color indexed="81"/>
            <rFont val="Tahoma"/>
            <family val="2"/>
          </rPr>
          <t xml:space="preserve"> [מספר החיובים שמקלידים רואים רק לאחר לחיצה על אנטר וכיו"ב]</t>
        </r>
      </text>
    </comment>
    <comment ref="X4" authorId="0" shapeId="0" xr:uid="{00000000-0006-0000-0D00-000007000000}">
      <text>
        <r>
          <rPr>
            <b/>
            <sz val="11"/>
            <color indexed="81"/>
            <rFont val="Tahoma"/>
            <family val="2"/>
          </rPr>
          <t xml:space="preserve">
מספר החיובים מתעדכן אוטומטית ויורד כל חודש. 
</t>
        </r>
        <r>
          <rPr>
            <sz val="11"/>
            <color indexed="81"/>
            <rFont val="Tahoma"/>
            <family val="2"/>
          </rPr>
          <t xml:space="preserve">סימן </t>
        </r>
        <r>
          <rPr>
            <b/>
            <sz val="11"/>
            <color indexed="81"/>
            <rFont val="Tahoma"/>
            <family val="2"/>
          </rPr>
          <t xml:space="preserve">V </t>
        </r>
        <r>
          <rPr>
            <sz val="11"/>
            <color indexed="81"/>
            <rFont val="Tahoma"/>
            <family val="2"/>
          </rPr>
          <t xml:space="preserve"> בירוק, מראה שמדובר בהוראת קבע "זמנית" שהיא עדיין פעילה. כשההו"ק מסתיימת, שם ה"מטרה" הופכת לאדום. </t>
        </r>
        <r>
          <rPr>
            <b/>
            <sz val="11"/>
            <color indexed="81"/>
            <rFont val="Tahoma"/>
            <family val="2"/>
          </rPr>
          <t xml:space="preserve">סכום החיוב נמחק אוטומטית כדי שלא יכנס לחישובים.  </t>
        </r>
      </text>
    </comment>
    <comment ref="T39" authorId="0" shapeId="0" xr:uid="{00000000-0006-0000-0D00-000008000000}">
      <text>
        <r>
          <rPr>
            <b/>
            <sz val="11"/>
            <color indexed="81"/>
            <rFont val="Tahoma"/>
            <family val="2"/>
          </rPr>
          <t>מוגש לצורך מעקב בלבד ואין בזה נפק"מ לגבי מעשר.</t>
        </r>
      </text>
    </comment>
    <comment ref="B44" authorId="0" shapeId="0" xr:uid="{00000000-0006-0000-0D00-000009000000}">
      <text>
        <r>
          <rPr>
            <sz val="9"/>
            <color indexed="81"/>
            <rFont val="Tahoma"/>
            <family val="2"/>
          </rPr>
          <t xml:space="preserve"> סכום זה הוא הסך הכל של הטבלה "הפרשת חומש חלקי" שבצד השמאלי של הגליון, והוא נכנס אוטומטית ומשתלב בחישובי </t>
        </r>
        <r>
          <rPr>
            <b/>
            <sz val="9"/>
            <color indexed="81"/>
            <rFont val="Tahoma"/>
            <family val="2"/>
          </rPr>
          <t>מעשר</t>
        </r>
        <r>
          <rPr>
            <sz val="9"/>
            <color indexed="81"/>
            <rFont val="Tahoma"/>
            <family val="2"/>
          </rPr>
          <t xml:space="preserve">.
</t>
        </r>
        <r>
          <rPr>
            <b/>
            <sz val="9"/>
            <color indexed="81"/>
            <rFont val="Tahoma"/>
            <family val="2"/>
          </rPr>
          <t xml:space="preserve">שימו לב: </t>
        </r>
        <r>
          <rPr>
            <sz val="9"/>
            <color indexed="81"/>
            <rFont val="Tahoma"/>
            <family val="2"/>
          </rPr>
          <t>על מפרישי "חומש חלקי" להתמקד בחישובי מעשר ולא בחישובי חומש.</t>
        </r>
      </text>
    </comment>
    <comment ref="E44" authorId="1" shapeId="0" xr:uid="{00000000-0006-0000-0D00-00000A000000}">
      <text>
        <r>
          <rPr>
            <sz val="9"/>
            <color indexed="81"/>
            <rFont val="Tahoma"/>
            <family val="2"/>
          </rPr>
          <t xml:space="preserve">
ס"ה ההכנסות החייבות במעשר וחומש חלקי במידה והוזנו סכומים בטבלה המתאימה בצד שמאל של הגליון</t>
        </r>
      </text>
    </comment>
    <comment ref="B48" authorId="0" shapeId="0" xr:uid="{00000000-0006-0000-0D00-00000B000000}">
      <text>
        <r>
          <rPr>
            <b/>
            <sz val="9"/>
            <color indexed="81"/>
            <rFont val="Tahoma"/>
            <family val="2"/>
          </rPr>
          <t xml:space="preserve">הסכום מופרש לצדקה כדי לקיים מצות הפרשת מעשר או חומש, אבל בתנאי שיוכלו לחלקו לפי ראות עיני המפריש ומתי שירצה - כדי שלא לעבור על בל תאחר. 
</t>
        </r>
      </text>
    </comment>
    <comment ref="J48" authorId="0" shapeId="0" xr:uid="{00000000-0006-0000-0D00-00000C000000}">
      <text>
        <r>
          <rPr>
            <sz val="11"/>
            <color indexed="81"/>
            <rFont val="Tahoma"/>
            <family val="2"/>
          </rPr>
          <t>ניתן למחוק את הסכום אם רוצים להתחיל בחודש זה מההתחלה.</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צבי</author>
    <author>מכון</author>
  </authors>
  <commentList>
    <comment ref="N2" authorId="0" shapeId="0" xr:uid="{00000000-0006-0000-0E00-000001000000}">
      <text>
        <r>
          <rPr>
            <b/>
            <sz val="10"/>
            <color indexed="81"/>
            <rFont val="Tahoma"/>
            <family val="2"/>
          </rPr>
          <t>סכום בסימן מינוס - ובצבע ירוק פירושו זכות ונתינת יתר למעשר.</t>
        </r>
      </text>
    </comment>
    <comment ref="S2" authorId="0" shapeId="0" xr:uid="{00000000-0006-0000-0E00-000002000000}">
      <text>
        <r>
          <rPr>
            <b/>
            <sz val="9"/>
            <color indexed="81"/>
            <rFont val="Tahoma"/>
            <family val="2"/>
          </rPr>
          <t>סכום בסימן מינוס - ובצבע ירוק פירושו זכות ונתינת יתר לחומש.</t>
        </r>
      </text>
    </comment>
    <comment ref="B3" authorId="0" shapeId="0" xr:uid="{00000000-0006-0000-0E00-000003000000}">
      <text>
        <r>
          <rPr>
            <b/>
            <sz val="9"/>
            <color indexed="81"/>
            <rFont val="Tahoma"/>
            <family val="2"/>
          </rPr>
          <t xml:space="preserve">
בתאים בעלי רקע צבעוני-רשת מזינים את הקבוע והכל עובר לחודשים הבאים. בתאים לבנים מזינים הסכומים הלא קבועים.
כשמשנים את הסכום הקבוע התוכנה מתריעה בחודש הבא בסימן ?   </t>
        </r>
        <r>
          <rPr>
            <sz val="9"/>
            <color indexed="81"/>
            <rFont val="Tahoma"/>
            <family val="2"/>
          </rPr>
          <t>כשאין צורך לעדכן מומלץ למחוק הסימן ידנית.</t>
        </r>
        <r>
          <rPr>
            <b/>
            <sz val="9"/>
            <color indexed="81"/>
            <rFont val="Tahoma"/>
            <family val="2"/>
          </rPr>
          <t xml:space="preserve">
בכל עידכון, הסכום הקבוע הופך למודגש כדי לסמן שכבר עודכן.</t>
        </r>
      </text>
    </comment>
    <comment ref="F3" authorId="0" shapeId="0" xr:uid="{00000000-0006-0000-0E00-000004000000}">
      <text>
        <r>
          <rPr>
            <b/>
            <sz val="9"/>
            <color indexed="81"/>
            <rFont val="Tahoma"/>
            <family val="2"/>
          </rPr>
          <t xml:space="preserve">
בתאים בעלי רקע צבעוני-רשת מזינים את הקבוע והכל עובר לחודשים הבאים. בתאים לבנים מזינים הסכומים הלא קבועים.
כשמשנים את הסכום הקבוע התוכנה מתריעה בחודש הבא בסימן ?   </t>
        </r>
        <r>
          <rPr>
            <sz val="9"/>
            <color indexed="81"/>
            <rFont val="Tahoma"/>
            <family val="2"/>
          </rPr>
          <t>כשאין צורך לעדכן מומלץ למחוק הסימן ידנית.</t>
        </r>
        <r>
          <rPr>
            <b/>
            <sz val="9"/>
            <color indexed="81"/>
            <rFont val="Tahoma"/>
            <family val="2"/>
          </rPr>
          <t xml:space="preserve">
בכל עידכון, הסכום הקבוע הופך למודגש כדי לסמן שכבר עודכן.</t>
        </r>
      </text>
    </comment>
    <comment ref="Y3" authorId="0" shapeId="0" xr:uid="{00000000-0006-0000-0E00-000005000000}">
      <text>
        <r>
          <rPr>
            <b/>
            <sz val="9"/>
            <color indexed="81"/>
            <rFont val="Tahoma"/>
            <family val="2"/>
          </rPr>
          <t xml:space="preserve">
מוגש לצורך מעקב בלבד. אין בזה נפק"מ לגבי מעשר.</t>
        </r>
        <r>
          <rPr>
            <sz val="9"/>
            <color indexed="81"/>
            <rFont val="Tahoma"/>
            <family val="2"/>
          </rPr>
          <t xml:space="preserve">
</t>
        </r>
      </text>
    </comment>
    <comment ref="N4" authorId="1" shapeId="0" xr:uid="{00000000-0006-0000-0E00-000006000000}">
      <text>
        <r>
          <rPr>
            <b/>
            <sz val="11"/>
            <color theme="1"/>
            <rFont val="Tahoma"/>
            <family val="2"/>
          </rPr>
          <t xml:space="preserve">
מספר החיובים מתעדכן אוטומטית ויורד כל חודש. </t>
        </r>
        <r>
          <rPr>
            <sz val="11"/>
            <color theme="1"/>
            <rFont val="Tahoma"/>
            <family val="2"/>
          </rPr>
          <t xml:space="preserve">
סימן V  בירוק, מראה שמדובר בהוראת קבע "זמנית" שהיא עדיין פעילה. כשההו"ק מסתיימת, שם ה"מטרה" הופכת לאדום. </t>
        </r>
        <r>
          <rPr>
            <b/>
            <sz val="11"/>
            <color theme="1"/>
            <rFont val="Tahoma"/>
            <family val="2"/>
          </rPr>
          <t xml:space="preserve">סכום החיוב נמחק אוטומטית כדי שלא יכנס לחישובים.   </t>
        </r>
        <r>
          <rPr>
            <sz val="9"/>
            <color theme="1"/>
            <rFont val="Tahoma"/>
            <family val="2"/>
          </rPr>
          <t>[מספר החיובים שמקלידים רואים רק לאחר לחיצה על אנטר וכיו"ב]</t>
        </r>
      </text>
    </comment>
    <comment ref="S4" authorId="0" shapeId="0" xr:uid="{00000000-0006-0000-0E00-000007000000}">
      <text>
        <r>
          <rPr>
            <b/>
            <sz val="11"/>
            <color indexed="81"/>
            <rFont val="Tahoma"/>
            <family val="2"/>
          </rPr>
          <t xml:space="preserve">
מספר החיובים מתעדכן אוטומטית ויורד כל חודש. </t>
        </r>
        <r>
          <rPr>
            <sz val="11"/>
            <color indexed="81"/>
            <rFont val="Tahoma"/>
            <family val="2"/>
          </rPr>
          <t xml:space="preserve">
סימן </t>
        </r>
        <r>
          <rPr>
            <b/>
            <sz val="11"/>
            <color indexed="81"/>
            <rFont val="Tahoma"/>
            <family val="2"/>
          </rPr>
          <t>V</t>
        </r>
        <r>
          <rPr>
            <sz val="11"/>
            <color indexed="81"/>
            <rFont val="Tahoma"/>
            <family val="2"/>
          </rPr>
          <t xml:space="preserve">  בירוק, מראה שמדובר בהוראת קבע "זמנית" שהיא עדיין פעילה. כשההו"ק מסתיימת, שם ה"מטרה" הופכת לאדום. </t>
        </r>
        <r>
          <rPr>
            <b/>
            <sz val="11"/>
            <color indexed="81"/>
            <rFont val="Tahoma"/>
            <family val="2"/>
          </rPr>
          <t xml:space="preserve">סכום החיוב נמחק אוטומטית כדי שלא יכנס לחישובים.  
 </t>
        </r>
        <r>
          <rPr>
            <sz val="8"/>
            <color indexed="81"/>
            <rFont val="Tahoma"/>
            <family val="2"/>
          </rPr>
          <t>[מספר החיובים שמקלידים רואים רק לאחר לחיצה על אנטר וכיו"ב]</t>
        </r>
      </text>
    </comment>
    <comment ref="X4" authorId="0" shapeId="0" xr:uid="{00000000-0006-0000-0E00-000008000000}">
      <text>
        <r>
          <rPr>
            <b/>
            <sz val="11"/>
            <color indexed="81"/>
            <rFont val="Tahoma"/>
            <family val="2"/>
          </rPr>
          <t xml:space="preserve">
מספר החיובים מתעדכן אוטומטית ויורד כל חודש. 
</t>
        </r>
        <r>
          <rPr>
            <sz val="11"/>
            <color indexed="81"/>
            <rFont val="Tahoma"/>
            <family val="2"/>
          </rPr>
          <t xml:space="preserve">סימן </t>
        </r>
        <r>
          <rPr>
            <b/>
            <sz val="11"/>
            <color indexed="81"/>
            <rFont val="Tahoma"/>
            <family val="2"/>
          </rPr>
          <t xml:space="preserve">V </t>
        </r>
        <r>
          <rPr>
            <sz val="11"/>
            <color indexed="81"/>
            <rFont val="Tahoma"/>
            <family val="2"/>
          </rPr>
          <t xml:space="preserve"> בירוק, מראה שמדובר בהוראת קבע "זמנית" שהיא עדיין פעילה. כשההו"ק מסתיימת, שם ה"מטרה" הופכת לאדום. </t>
        </r>
        <r>
          <rPr>
            <b/>
            <sz val="11"/>
            <color indexed="81"/>
            <rFont val="Tahoma"/>
            <family val="2"/>
          </rPr>
          <t xml:space="preserve">סכום החיוב נמחק אוטומטית כדי שלא יכנס לחישובים.  </t>
        </r>
      </text>
    </comment>
    <comment ref="T39" authorId="0" shapeId="0" xr:uid="{00000000-0006-0000-0E00-000009000000}">
      <text>
        <r>
          <rPr>
            <b/>
            <sz val="11"/>
            <color indexed="81"/>
            <rFont val="Tahoma"/>
            <family val="2"/>
          </rPr>
          <t>מוגש לצורך מעקב בלבד ואין בזה נפק"מ לגבי מעשר.</t>
        </r>
      </text>
    </comment>
    <comment ref="B44" authorId="0" shapeId="0" xr:uid="{00000000-0006-0000-0E00-00000A000000}">
      <text>
        <r>
          <rPr>
            <sz val="9"/>
            <color indexed="81"/>
            <rFont val="Tahoma"/>
            <family val="2"/>
          </rPr>
          <t xml:space="preserve"> סכום זה הוא הסך הכל של הטבלה "הפרשת חומש חלקי" שבצד השמאלי של הגליון, והוא נכנס אוטומטית ומשתלב בחישובי </t>
        </r>
        <r>
          <rPr>
            <b/>
            <sz val="9"/>
            <color indexed="81"/>
            <rFont val="Tahoma"/>
            <family val="2"/>
          </rPr>
          <t>מעשר</t>
        </r>
        <r>
          <rPr>
            <sz val="9"/>
            <color indexed="81"/>
            <rFont val="Tahoma"/>
            <family val="2"/>
          </rPr>
          <t xml:space="preserve">.
</t>
        </r>
        <r>
          <rPr>
            <b/>
            <sz val="9"/>
            <color indexed="81"/>
            <rFont val="Tahoma"/>
            <family val="2"/>
          </rPr>
          <t xml:space="preserve">שימו לב: </t>
        </r>
        <r>
          <rPr>
            <sz val="9"/>
            <color indexed="81"/>
            <rFont val="Tahoma"/>
            <family val="2"/>
          </rPr>
          <t>על מפרישי "חומש חלקי" להתמקד בחישובי מעשר ולא בחישובי חומש.</t>
        </r>
      </text>
    </comment>
    <comment ref="E44" authorId="1" shapeId="0" xr:uid="{00000000-0006-0000-0E00-00000B000000}">
      <text>
        <r>
          <rPr>
            <sz val="9"/>
            <color indexed="81"/>
            <rFont val="Tahoma"/>
            <family val="2"/>
          </rPr>
          <t xml:space="preserve">
ס"ה ההכנסות החייבות במעשר וחומש חלקי במידה והוזנו סכומים בטבלה המתאימה בצד שמאל של הגליון</t>
        </r>
      </text>
    </comment>
    <comment ref="B48" authorId="0" shapeId="0" xr:uid="{00000000-0006-0000-0E00-00000C000000}">
      <text>
        <r>
          <rPr>
            <b/>
            <sz val="9"/>
            <color indexed="81"/>
            <rFont val="Tahoma"/>
            <family val="2"/>
          </rPr>
          <t xml:space="preserve">הסכום מופרש לצדקה כדי לקיים מצות הפרשת מעשר או חומש, אבל בתנאי שיוכלו לחלקו לפי ראות עיני המפריש ומתי שירצה - כדי שלא לעבור על בל תאחר. 
</t>
        </r>
      </text>
    </comment>
    <comment ref="J48" authorId="0" shapeId="0" xr:uid="{00000000-0006-0000-0E00-00000D000000}">
      <text>
        <r>
          <rPr>
            <sz val="11"/>
            <color indexed="81"/>
            <rFont val="Tahoma"/>
            <family val="2"/>
          </rPr>
          <t>ניתן למחוק את הסכום אם רוצים להתחיל בחודש זה מההתחלה.</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צבי</author>
    <author>מכון</author>
  </authors>
  <commentList>
    <comment ref="N2" authorId="0" shapeId="0" xr:uid="{00000000-0006-0000-0F00-000001000000}">
      <text>
        <r>
          <rPr>
            <b/>
            <sz val="10"/>
            <color indexed="81"/>
            <rFont val="Tahoma"/>
            <family val="2"/>
          </rPr>
          <t>סכום בסימן מינוס - ובצבע ירוק פירושו זכות ונתינת יתר למעשר.</t>
        </r>
      </text>
    </comment>
    <comment ref="B3" authorId="0" shapeId="0" xr:uid="{00000000-0006-0000-0F00-000002000000}">
      <text>
        <r>
          <rPr>
            <b/>
            <sz val="9"/>
            <color indexed="81"/>
            <rFont val="Tahoma"/>
            <family val="2"/>
          </rPr>
          <t xml:space="preserve">
בתאים בעלי רקע רשת-צבעוני מזינים את הקבוע והכל עובר לחודשים הבאים. בתאים לבנים מזינים הסכומים הלא קבועים.
</t>
        </r>
        <r>
          <rPr>
            <b/>
            <sz val="10"/>
            <color indexed="81"/>
            <rFont val="Tahoma"/>
            <family val="2"/>
          </rPr>
          <t xml:space="preserve">כשמשנים את הסכום הקבוע התוכנה מתריעה בחודש הבא בסימן ?   </t>
        </r>
        <r>
          <rPr>
            <sz val="10"/>
            <color indexed="81"/>
            <rFont val="Tahoma"/>
            <family val="2"/>
          </rPr>
          <t>כשאין צורך לעדכן מומלץ למחוק הסימן ידנית.</t>
        </r>
        <r>
          <rPr>
            <b/>
            <sz val="10"/>
            <color indexed="81"/>
            <rFont val="Tahoma"/>
            <family val="2"/>
          </rPr>
          <t xml:space="preserve">
בכל עידכון, הסכום הקבוע הופך למודגש כדי לסמן שכבר עודכן.</t>
        </r>
      </text>
    </comment>
    <comment ref="F3" authorId="0" shapeId="0" xr:uid="{00000000-0006-0000-0F00-000003000000}">
      <text>
        <r>
          <rPr>
            <b/>
            <sz val="9"/>
            <color indexed="81"/>
            <rFont val="Tahoma"/>
            <family val="2"/>
          </rPr>
          <t xml:space="preserve">
בתאים בעלי רקע רשת-צבעוני מזינים את הקבוע והכל עובר לחודשים הבאים. בתאים לבנים מזינים הסכומים הלא קבועים.
כשמשנים את הסכום הקבוע התוכנה מתריעה בחודש הבא בסימן ?  </t>
        </r>
        <r>
          <rPr>
            <sz val="9"/>
            <color indexed="81"/>
            <rFont val="Tahoma"/>
            <family val="2"/>
          </rPr>
          <t xml:space="preserve"> כשאין צורך לעדכן מומלץ למחוק הסימן ידנית.</t>
        </r>
        <r>
          <rPr>
            <b/>
            <sz val="9"/>
            <color indexed="81"/>
            <rFont val="Tahoma"/>
            <family val="2"/>
          </rPr>
          <t xml:space="preserve">
בכל עידכון, הסכום הקבוע הופך למודגש כדי לסמן שכבר עודכן.</t>
        </r>
      </text>
    </comment>
    <comment ref="Y3" authorId="0" shapeId="0" xr:uid="{00000000-0006-0000-0F00-000004000000}">
      <text>
        <r>
          <rPr>
            <b/>
            <sz val="9"/>
            <color indexed="81"/>
            <rFont val="Tahoma"/>
            <family val="2"/>
          </rPr>
          <t xml:space="preserve">
מוגש לצורך מעקב בלבד. אין בזה נפק"מ לגבי מעשר.</t>
        </r>
        <r>
          <rPr>
            <sz val="9"/>
            <color indexed="81"/>
            <rFont val="Tahoma"/>
            <family val="2"/>
          </rPr>
          <t xml:space="preserve">
</t>
        </r>
      </text>
    </comment>
    <comment ref="N4" authorId="1" shapeId="0" xr:uid="{00000000-0006-0000-0F00-000005000000}">
      <text>
        <r>
          <rPr>
            <b/>
            <sz val="11"/>
            <color theme="1"/>
            <rFont val="Tahoma"/>
            <family val="2"/>
          </rPr>
          <t xml:space="preserve">
מספר החיובים מתעדכן אוטומטית ויורד כל חודש.</t>
        </r>
        <r>
          <rPr>
            <sz val="11"/>
            <color theme="1"/>
            <rFont val="Tahoma"/>
            <family val="2"/>
          </rPr>
          <t xml:space="preserve">
סימן V  בירוק, מראה שמדובר בהוראת קבע "זמנית" שהיא עדיין פעילה. כשההו"ק מסתיימת, שם ה"מטרה" הופכת לאדום. </t>
        </r>
        <r>
          <rPr>
            <b/>
            <sz val="11"/>
            <color theme="1"/>
            <rFont val="Tahoma"/>
            <family val="2"/>
          </rPr>
          <t xml:space="preserve">סכום החיוב נמחק אוטומטית כדי שלא יכנס לחישובים.   </t>
        </r>
        <r>
          <rPr>
            <sz val="9"/>
            <color theme="1"/>
            <rFont val="Tahoma"/>
            <family val="2"/>
          </rPr>
          <t>[מספר החיובים שמקלידים רואים רק לאחר לחיצה על אנטר וכיו"ב]</t>
        </r>
      </text>
    </comment>
    <comment ref="S4" authorId="0" shapeId="0" xr:uid="{00000000-0006-0000-0F00-000006000000}">
      <text>
        <r>
          <rPr>
            <b/>
            <sz val="11"/>
            <color indexed="81"/>
            <rFont val="Tahoma"/>
            <family val="2"/>
          </rPr>
          <t xml:space="preserve">
</t>
        </r>
        <r>
          <rPr>
            <b/>
            <sz val="10"/>
            <color indexed="81"/>
            <rFont val="Tahoma"/>
            <family val="2"/>
          </rPr>
          <t xml:space="preserve">מספר החיובים מתעדכן אוטומטית ויורד כל חודש. </t>
        </r>
        <r>
          <rPr>
            <sz val="10"/>
            <color indexed="81"/>
            <rFont val="Tahoma"/>
            <family val="2"/>
          </rPr>
          <t xml:space="preserve">
סימן </t>
        </r>
        <r>
          <rPr>
            <b/>
            <sz val="10"/>
            <color indexed="81"/>
            <rFont val="Tahoma"/>
            <family val="2"/>
          </rPr>
          <t>V</t>
        </r>
        <r>
          <rPr>
            <sz val="10"/>
            <color indexed="81"/>
            <rFont val="Tahoma"/>
            <family val="2"/>
          </rPr>
          <t xml:space="preserve">  בירוק, מראה שמדובר בהוראת קבע "זמנית" שהיא עדיין פעילה. כשההו"ק מסתיימת, שם ה"מטרה" הופכת לאדום.  </t>
        </r>
        <r>
          <rPr>
            <b/>
            <sz val="10"/>
            <color indexed="81"/>
            <rFont val="Tahoma"/>
            <family val="2"/>
          </rPr>
          <t xml:space="preserve">סכום החיוב נמחק אוטומטית כדי שלא יכנס לחישובים.  
 </t>
        </r>
        <r>
          <rPr>
            <sz val="8"/>
            <color indexed="81"/>
            <rFont val="Tahoma"/>
            <family val="2"/>
          </rPr>
          <t>[מספר החיובים שמקלידים רואים רק לאחר לחיצה על אנטר וכיו"ב]</t>
        </r>
      </text>
    </comment>
    <comment ref="X4" authorId="0" shapeId="0" xr:uid="{00000000-0006-0000-0F00-000007000000}">
      <text>
        <r>
          <rPr>
            <b/>
            <sz val="11"/>
            <color indexed="81"/>
            <rFont val="Tahoma"/>
            <family val="2"/>
          </rPr>
          <t xml:space="preserve">
</t>
        </r>
        <r>
          <rPr>
            <b/>
            <sz val="10"/>
            <color indexed="81"/>
            <rFont val="Tahoma"/>
            <family val="2"/>
          </rPr>
          <t xml:space="preserve">מספר החיובים מתעדכן אוטומטית ויורד כל חודש. 
</t>
        </r>
        <r>
          <rPr>
            <sz val="10"/>
            <color indexed="81"/>
            <rFont val="Tahoma"/>
            <family val="2"/>
          </rPr>
          <t xml:space="preserve">סימן </t>
        </r>
        <r>
          <rPr>
            <b/>
            <sz val="10"/>
            <color indexed="81"/>
            <rFont val="Tahoma"/>
            <family val="2"/>
          </rPr>
          <t xml:space="preserve">V </t>
        </r>
        <r>
          <rPr>
            <sz val="10"/>
            <color indexed="81"/>
            <rFont val="Tahoma"/>
            <family val="2"/>
          </rPr>
          <t xml:space="preserve"> בירוק, מראה שמדובר בהוראת קבע "זמנית" שהיא עדיין פעילה. כשההו"ק מסתיימת, שם ה"מטרה" הופכת לאדום.  </t>
        </r>
        <r>
          <rPr>
            <b/>
            <sz val="10"/>
            <color indexed="81"/>
            <rFont val="Tahoma"/>
            <family val="2"/>
          </rPr>
          <t xml:space="preserve">סכום החיוב נמחק אוטומטית כדי שלא יכנס לחישובים.  
</t>
        </r>
        <r>
          <rPr>
            <sz val="8"/>
            <color indexed="81"/>
            <rFont val="Tahoma"/>
            <family val="2"/>
          </rPr>
          <t xml:space="preserve"> [מספר החיובים שמקלידים רואים רק לאחר לחיצה על אנטר וכיו"ב]</t>
        </r>
      </text>
    </comment>
    <comment ref="T39" authorId="0" shapeId="0" xr:uid="{00000000-0006-0000-0F00-000008000000}">
      <text>
        <r>
          <rPr>
            <b/>
            <sz val="10"/>
            <color indexed="81"/>
            <rFont val="Tahoma"/>
            <family val="2"/>
          </rPr>
          <t>מוגש לצורך מעקב בלבד ואין בזה נפק"מ לגבי מעשר.</t>
        </r>
      </text>
    </comment>
    <comment ref="B44" authorId="0" shapeId="0" xr:uid="{00000000-0006-0000-0F00-000009000000}">
      <text>
        <r>
          <rPr>
            <sz val="9"/>
            <color indexed="81"/>
            <rFont val="Tahoma"/>
            <family val="2"/>
          </rPr>
          <t xml:space="preserve"> סכום זה הוא הסך הכל של הטבלה "הפרשת חומש חלקי" שבצד השמאלי של הגליון, והוא נכנס אוטומטית ומשתלב בחישובי </t>
        </r>
        <r>
          <rPr>
            <b/>
            <sz val="9"/>
            <color indexed="81"/>
            <rFont val="Tahoma"/>
            <family val="2"/>
          </rPr>
          <t>מעשר</t>
        </r>
        <r>
          <rPr>
            <sz val="9"/>
            <color indexed="81"/>
            <rFont val="Tahoma"/>
            <family val="2"/>
          </rPr>
          <t xml:space="preserve">.
</t>
        </r>
        <r>
          <rPr>
            <b/>
            <sz val="9"/>
            <color indexed="81"/>
            <rFont val="Tahoma"/>
            <family val="2"/>
          </rPr>
          <t xml:space="preserve">שימו לב: </t>
        </r>
        <r>
          <rPr>
            <sz val="9"/>
            <color indexed="81"/>
            <rFont val="Tahoma"/>
            <family val="2"/>
          </rPr>
          <t>על מפרישי "חומש חלקי" להתמקד בחישובי מעשר ולא בחישובי חומש.</t>
        </r>
      </text>
    </comment>
    <comment ref="E44" authorId="1" shapeId="0" xr:uid="{00000000-0006-0000-0F00-00000A000000}">
      <text>
        <r>
          <rPr>
            <sz val="9"/>
            <color indexed="81"/>
            <rFont val="Tahoma"/>
            <family val="2"/>
          </rPr>
          <t xml:space="preserve">
ס"ה ההכנסות החייבות במעשר וחומש חלקי במידה והוזנו סכומים בטבלה המתאימה בצד שמאל של הגליון</t>
        </r>
      </text>
    </comment>
    <comment ref="B48" authorId="0" shapeId="0" xr:uid="{00000000-0006-0000-0F00-00000B000000}">
      <text>
        <r>
          <rPr>
            <b/>
            <sz val="9"/>
            <color indexed="81"/>
            <rFont val="Tahoma"/>
            <family val="2"/>
          </rPr>
          <t xml:space="preserve">הסכום מופרש לצדקה כדי לקיים מצות הפרשת מעשר או חומש, אבל בתנאי שיוכלו לחלקו לפי ראות עיני המפריש ומתי שירצה - כדי שלא לעבור על בל תאחר. 
</t>
        </r>
      </text>
    </comment>
    <comment ref="J48" authorId="0" shapeId="0" xr:uid="{00000000-0006-0000-0F00-00000C000000}">
      <text>
        <r>
          <rPr>
            <sz val="10"/>
            <color indexed="81"/>
            <rFont val="Tahoma"/>
            <family val="2"/>
          </rPr>
          <t>ניתן למחוק את הסכום אם רוצים להתחיל בחודש זה מההתחלה.</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צבי</author>
    <author>מכון</author>
    <author>PC</author>
  </authors>
  <commentList>
    <comment ref="L2" authorId="0" shapeId="0" xr:uid="{00000000-0006-0000-1000-000001000000}">
      <text>
        <r>
          <rPr>
            <b/>
            <sz val="10"/>
            <color indexed="81"/>
            <rFont val="Tahoma"/>
            <family val="2"/>
          </rPr>
          <t>סכום בסימן מינוס - ובצבע ירוק פירושו זכות ונתינת יתר למעשר.</t>
        </r>
      </text>
    </comment>
    <comment ref="Q2" authorId="0" shapeId="0" xr:uid="{00000000-0006-0000-1000-000002000000}">
      <text>
        <r>
          <rPr>
            <b/>
            <sz val="9"/>
            <color indexed="81"/>
            <rFont val="Tahoma"/>
            <family val="2"/>
          </rPr>
          <t>סכום בסימן מינוס - ובצבע ירוק פירושו זכות ונתינת יתר לחומש.</t>
        </r>
      </text>
    </comment>
    <comment ref="B3" authorId="0" shapeId="0" xr:uid="{00000000-0006-0000-1000-000003000000}">
      <text>
        <r>
          <rPr>
            <b/>
            <sz val="9"/>
            <color indexed="81"/>
            <rFont val="Tahoma"/>
            <family val="2"/>
          </rPr>
          <t xml:space="preserve">
למען הסדר הטוב, מומלץ לרשום גם את ההכנסות הקבועות שהסכומים בהן משתנים, לאחר רישום ההכנסות הקבועות בעלות סכומים קבועים.</t>
        </r>
      </text>
    </comment>
    <comment ref="E3" authorId="0" shapeId="0" xr:uid="{00000000-0006-0000-1000-000004000000}">
      <text>
        <r>
          <rPr>
            <b/>
            <sz val="9"/>
            <color indexed="81"/>
            <rFont val="Tahoma"/>
            <family val="2"/>
          </rPr>
          <t xml:space="preserve">
למען הסדר הטוב, מומלץ לרשום גם את ההוצאות הקבועות שהסכומים בהן משתנים, לאחר רישום ההוצאות הקבועות בעלות סכומים קבועים.</t>
        </r>
      </text>
    </comment>
    <comment ref="W3" authorId="0" shapeId="0" xr:uid="{00000000-0006-0000-1000-000005000000}">
      <text>
        <r>
          <rPr>
            <b/>
            <sz val="9"/>
            <color indexed="81"/>
            <rFont val="Tahoma"/>
            <family val="2"/>
          </rPr>
          <t xml:space="preserve">
מוגש לצורך מעקב בלבד. אין בזה נפק"מ לגבי מעשר.</t>
        </r>
        <r>
          <rPr>
            <sz val="9"/>
            <color indexed="81"/>
            <rFont val="Tahoma"/>
            <family val="2"/>
          </rPr>
          <t xml:space="preserve">
</t>
        </r>
      </text>
    </comment>
    <comment ref="I4" authorId="0" shapeId="0" xr:uid="{00000000-0006-0000-1000-000006000000}">
      <text>
        <r>
          <rPr>
            <sz val="11"/>
            <color indexed="81"/>
            <rFont val="Tahoma"/>
            <family val="2"/>
          </rPr>
          <t xml:space="preserve">מסמנים את צורת התרומה. </t>
        </r>
        <r>
          <rPr>
            <b/>
            <sz val="11"/>
            <color indexed="81"/>
            <rFont val="Tahoma"/>
            <family val="2"/>
          </rPr>
          <t>מ</t>
        </r>
        <r>
          <rPr>
            <sz val="11"/>
            <color indexed="81"/>
            <rFont val="Tahoma"/>
            <family val="2"/>
          </rPr>
          <t>זומן, 
הוראת קבע ב</t>
        </r>
        <r>
          <rPr>
            <b/>
            <sz val="11"/>
            <color indexed="81"/>
            <rFont val="Tahoma"/>
            <family val="2"/>
          </rPr>
          <t>א</t>
        </r>
        <r>
          <rPr>
            <sz val="11"/>
            <color indexed="81"/>
            <rFont val="Tahoma"/>
            <family val="2"/>
          </rPr>
          <t>שראי, הוראת קבע ב</t>
        </r>
        <r>
          <rPr>
            <b/>
            <sz val="11"/>
            <color indexed="81"/>
            <rFont val="Tahoma"/>
            <family val="2"/>
          </rPr>
          <t>ב</t>
        </r>
        <r>
          <rPr>
            <sz val="11"/>
            <color indexed="81"/>
            <rFont val="Tahoma"/>
            <family val="2"/>
          </rPr>
          <t xml:space="preserve">נק </t>
        </r>
      </text>
    </comment>
    <comment ref="K4" authorId="1" shapeId="0" xr:uid="{00000000-0006-0000-1000-000007000000}">
      <text>
        <r>
          <rPr>
            <b/>
            <sz val="9"/>
            <color indexed="81"/>
            <rFont val="Tahoma"/>
            <family val="2"/>
          </rPr>
          <t>סכום החיוב עובר גם לחודשים הבאים ומשתלב בחישובים, עד שמוחקים אותו ידנית.</t>
        </r>
      </text>
    </comment>
    <comment ref="N4" authorId="0" shapeId="0" xr:uid="{00000000-0006-0000-1000-000008000000}">
      <text>
        <r>
          <rPr>
            <sz val="11"/>
            <color indexed="81"/>
            <rFont val="Tahoma"/>
            <family val="2"/>
          </rPr>
          <t xml:space="preserve">מסמנים את צורת התרומה. 
</t>
        </r>
        <r>
          <rPr>
            <b/>
            <sz val="11"/>
            <color indexed="81"/>
            <rFont val="Tahoma"/>
            <family val="2"/>
          </rPr>
          <t>מ</t>
        </r>
        <r>
          <rPr>
            <sz val="11"/>
            <color indexed="81"/>
            <rFont val="Tahoma"/>
            <family val="2"/>
          </rPr>
          <t>זומן,  
הוראת קבע ב</t>
        </r>
        <r>
          <rPr>
            <b/>
            <sz val="11"/>
            <color indexed="81"/>
            <rFont val="Tahoma"/>
            <family val="2"/>
          </rPr>
          <t>א</t>
        </r>
        <r>
          <rPr>
            <sz val="11"/>
            <color indexed="81"/>
            <rFont val="Tahoma"/>
            <family val="2"/>
          </rPr>
          <t>שראי, הוראת קבע ב</t>
        </r>
        <r>
          <rPr>
            <b/>
            <sz val="11"/>
            <color indexed="81"/>
            <rFont val="Tahoma"/>
            <family val="2"/>
          </rPr>
          <t>ב</t>
        </r>
        <r>
          <rPr>
            <sz val="11"/>
            <color indexed="81"/>
            <rFont val="Tahoma"/>
            <family val="2"/>
          </rPr>
          <t xml:space="preserve">נק. </t>
        </r>
      </text>
    </comment>
    <comment ref="Q4" authorId="0" shapeId="0" xr:uid="{00000000-0006-0000-1000-000009000000}">
      <text>
        <r>
          <rPr>
            <b/>
            <sz val="11"/>
            <color indexed="81"/>
            <rFont val="Tahoma"/>
            <family val="2"/>
          </rPr>
          <t xml:space="preserve">
מספר החיובים מתעדכן אוטומטית ויורד כל חודש. </t>
        </r>
        <r>
          <rPr>
            <sz val="11"/>
            <color indexed="81"/>
            <rFont val="Tahoma"/>
            <family val="2"/>
          </rPr>
          <t xml:space="preserve">
סימן </t>
        </r>
        <r>
          <rPr>
            <b/>
            <sz val="11"/>
            <color indexed="81"/>
            <rFont val="Tahoma"/>
            <family val="2"/>
          </rPr>
          <t>V</t>
        </r>
        <r>
          <rPr>
            <sz val="11"/>
            <color indexed="81"/>
            <rFont val="Tahoma"/>
            <family val="2"/>
          </rPr>
          <t xml:space="preserve">  בירוק, מראה שמדובר בהוראת קבע "זמנית" שהיא עדיין פעילה. סימן </t>
        </r>
        <r>
          <rPr>
            <b/>
            <sz val="11"/>
            <color indexed="81"/>
            <rFont val="Tahoma"/>
            <family val="2"/>
          </rPr>
          <t>X</t>
        </r>
        <r>
          <rPr>
            <sz val="11"/>
            <color indexed="81"/>
            <rFont val="Tahoma"/>
            <family val="2"/>
          </rPr>
          <t xml:space="preserve"> באדום, מראה שהוראת הקבע הסתיימה. </t>
        </r>
        <r>
          <rPr>
            <b/>
            <sz val="11"/>
            <color indexed="81"/>
            <rFont val="Tahoma"/>
            <family val="2"/>
          </rPr>
          <t xml:space="preserve">סכום החיוב נמחק אוטומטית כדי שלא יכנס לחישובים.  </t>
        </r>
      </text>
    </comment>
    <comment ref="S4" authorId="0" shapeId="0" xr:uid="{00000000-0006-0000-1000-00000A000000}">
      <text>
        <r>
          <rPr>
            <sz val="11"/>
            <color indexed="81"/>
            <rFont val="Tahoma"/>
            <family val="2"/>
          </rPr>
          <t xml:space="preserve">מסמנים את צורת התרומה. 
</t>
        </r>
        <r>
          <rPr>
            <b/>
            <sz val="11"/>
            <color indexed="81"/>
            <rFont val="Tahoma"/>
            <family val="2"/>
          </rPr>
          <t>מ</t>
        </r>
        <r>
          <rPr>
            <sz val="11"/>
            <color indexed="81"/>
            <rFont val="Tahoma"/>
            <family val="2"/>
          </rPr>
          <t>זומן, 
הוראת קבע ב</t>
        </r>
        <r>
          <rPr>
            <b/>
            <sz val="11"/>
            <color indexed="81"/>
            <rFont val="Tahoma"/>
            <family val="2"/>
          </rPr>
          <t>א</t>
        </r>
        <r>
          <rPr>
            <sz val="11"/>
            <color indexed="81"/>
            <rFont val="Tahoma"/>
            <family val="2"/>
          </rPr>
          <t>שראי, הוראת קבע ב</t>
        </r>
        <r>
          <rPr>
            <b/>
            <sz val="11"/>
            <color indexed="81"/>
            <rFont val="Tahoma"/>
            <family val="2"/>
          </rPr>
          <t>ב</t>
        </r>
        <r>
          <rPr>
            <sz val="11"/>
            <color indexed="81"/>
            <rFont val="Tahoma"/>
            <family val="2"/>
          </rPr>
          <t xml:space="preserve">נק. </t>
        </r>
      </text>
    </comment>
    <comment ref="V4" authorId="0" shapeId="0" xr:uid="{00000000-0006-0000-1000-00000B000000}">
      <text>
        <r>
          <rPr>
            <b/>
            <sz val="11"/>
            <color indexed="81"/>
            <rFont val="Tahoma"/>
            <family val="2"/>
          </rPr>
          <t xml:space="preserve">
מספר החיובים מתעדכן אוטומטית ויורד כל חודש. 
</t>
        </r>
        <r>
          <rPr>
            <sz val="11"/>
            <color indexed="81"/>
            <rFont val="Tahoma"/>
            <family val="2"/>
          </rPr>
          <t xml:space="preserve">סימן </t>
        </r>
        <r>
          <rPr>
            <b/>
            <sz val="11"/>
            <color indexed="81"/>
            <rFont val="Tahoma"/>
            <family val="2"/>
          </rPr>
          <t xml:space="preserve">V </t>
        </r>
        <r>
          <rPr>
            <sz val="11"/>
            <color indexed="81"/>
            <rFont val="Tahoma"/>
            <family val="2"/>
          </rPr>
          <t xml:space="preserve"> בירוק, מראה שמדובר בהוראת קבע "זמנית" שהיא עדיין פעילה. סימן </t>
        </r>
        <r>
          <rPr>
            <b/>
            <sz val="11"/>
            <color indexed="81"/>
            <rFont val="Tahoma"/>
            <family val="2"/>
          </rPr>
          <t>X</t>
        </r>
        <r>
          <rPr>
            <sz val="11"/>
            <color indexed="81"/>
            <rFont val="Tahoma"/>
            <family val="2"/>
          </rPr>
          <t xml:space="preserve"> באדום, מראה שהוראת הקבע הסתיימה. </t>
        </r>
        <r>
          <rPr>
            <b/>
            <sz val="11"/>
            <color indexed="81"/>
            <rFont val="Tahoma"/>
            <family val="2"/>
          </rPr>
          <t xml:space="preserve">סכום החיוב נמחק אוטומטית כדי שלא יכנס לחישובים.  </t>
        </r>
      </text>
    </comment>
    <comment ref="R39" authorId="0" shapeId="0" xr:uid="{00000000-0006-0000-1000-00000C000000}">
      <text>
        <r>
          <rPr>
            <b/>
            <sz val="11"/>
            <color indexed="81"/>
            <rFont val="Tahoma"/>
            <family val="2"/>
          </rPr>
          <t>מוגש לצורך מעקב בלבד ואין בזה נפק"מ לגבי מעשר.</t>
        </r>
      </text>
    </comment>
    <comment ref="B44" authorId="0" shapeId="0" xr:uid="{00000000-0006-0000-1000-00000D000000}">
      <text>
        <r>
          <rPr>
            <sz val="9"/>
            <color indexed="81"/>
            <rFont val="Tahoma"/>
            <family val="2"/>
          </rPr>
          <t xml:space="preserve"> סכום זה הוא הסך הכל של הטבלה "הפרשת חומש חלקי" שבצד השמאלי של הגליון, והוא נכנס אוטומטית ומשתלב בחישובי </t>
        </r>
        <r>
          <rPr>
            <b/>
            <sz val="9"/>
            <color indexed="81"/>
            <rFont val="Tahoma"/>
            <family val="2"/>
          </rPr>
          <t>מעשר</t>
        </r>
        <r>
          <rPr>
            <sz val="9"/>
            <color indexed="81"/>
            <rFont val="Tahoma"/>
            <family val="2"/>
          </rPr>
          <t xml:space="preserve">.
</t>
        </r>
        <r>
          <rPr>
            <b/>
            <sz val="9"/>
            <color indexed="81"/>
            <rFont val="Tahoma"/>
            <family val="2"/>
          </rPr>
          <t xml:space="preserve">שימו לב: </t>
        </r>
        <r>
          <rPr>
            <sz val="9"/>
            <color indexed="81"/>
            <rFont val="Tahoma"/>
            <family val="2"/>
          </rPr>
          <t>על מפרישי "חומש חלקי" להתמקד בחישובי מעשר ולא בחישובי חומש.</t>
        </r>
      </text>
    </comment>
    <comment ref="D44" authorId="1" shapeId="0" xr:uid="{00000000-0006-0000-1000-00000E000000}">
      <text>
        <r>
          <rPr>
            <sz val="9"/>
            <color indexed="81"/>
            <rFont val="Tahoma"/>
            <family val="2"/>
          </rPr>
          <t xml:space="preserve">
ס"ה ההכנסות החייבות במעשר וחומש חלקי במידה והוזנו סכומים בטבלה המתאימה בצד שמאל של הגליון</t>
        </r>
      </text>
    </comment>
    <comment ref="B48" authorId="0" shapeId="0" xr:uid="{00000000-0006-0000-1000-00000F000000}">
      <text>
        <r>
          <rPr>
            <b/>
            <sz val="9"/>
            <color indexed="81"/>
            <rFont val="Tahoma"/>
            <family val="2"/>
          </rPr>
          <t xml:space="preserve">הסכום מופרש לצדקה כדי לקיים מצות הפרשת מעשר, אבל בתנאי שיוכלו לחלקו לפי ראות עיני המפריש ומתי שירצה - כדי שלא לעבור על בל תאחר. 
</t>
        </r>
      </text>
    </comment>
    <comment ref="F48" authorId="1" shapeId="0" xr:uid="{00000000-0006-0000-1000-000010000000}">
      <text>
        <r>
          <rPr>
            <b/>
            <sz val="9"/>
            <color indexed="81"/>
            <rFont val="Tahoma"/>
            <family val="2"/>
          </rPr>
          <t xml:space="preserve">סכום זה כולל גם חומש חלקי לנוהגים להפריש.
</t>
        </r>
        <r>
          <rPr>
            <sz val="9"/>
            <color indexed="81"/>
            <rFont val="Tahoma"/>
            <family val="2"/>
          </rPr>
          <t>[הסכומים לקוחים מהטבלה הקטנה בצד שמאל במדה והוזנו שם]</t>
        </r>
      </text>
    </comment>
    <comment ref="H48" authorId="0" shapeId="0" xr:uid="{00000000-0006-0000-1000-000011000000}">
      <text>
        <r>
          <rPr>
            <sz val="11"/>
            <color indexed="81"/>
            <rFont val="Tahoma"/>
            <family val="2"/>
          </rPr>
          <t>ניתן למחוק את הסכום אם רוצים להתחיל בחודש זה מההתחלה.</t>
        </r>
      </text>
    </comment>
    <comment ref="U48" authorId="0" shapeId="0" xr:uid="{00000000-0006-0000-1000-000012000000}">
      <text>
        <r>
          <rPr>
            <sz val="9"/>
            <color indexed="81"/>
            <rFont val="Tahoma"/>
            <family val="2"/>
          </rPr>
          <t>סכום זה כולל גם את התוספת של "חומש חלקי" מהטבלה למעלה.</t>
        </r>
      </text>
    </comment>
    <comment ref="B49" authorId="2" shapeId="0" xr:uid="{00000000-0006-0000-1000-000013000000}">
      <text>
        <r>
          <rPr>
            <b/>
            <sz val="9"/>
            <color indexed="81"/>
            <rFont val="Tahoma"/>
            <family val="2"/>
          </rPr>
          <t>הסכום מופרש לחומש כדי לקיים מצות הפרשת חומש, אבל בתנאי שיוכל המפריש לחלקו כראות עיניו ומתי שירצה כדי שלא לעבור על "בל תאחר".</t>
        </r>
        <r>
          <rPr>
            <sz val="9"/>
            <color indexed="81"/>
            <rFont val="Tahoma"/>
            <family val="2"/>
          </rPr>
          <t xml:space="preserve">
</t>
        </r>
      </text>
    </comment>
    <comment ref="U49" authorId="2" shapeId="0" xr:uid="{00000000-0006-0000-1000-000014000000}">
      <text>
        <r>
          <rPr>
            <sz val="9"/>
            <color indexed="81"/>
            <rFont val="Tahoma"/>
            <family val="2"/>
          </rPr>
          <t>סכום זה כולל גם את התרומות שנרשמו בטבלה "הקלות מיוחדות למפרישי חומש"</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צבי</author>
    <author>מכון</author>
  </authors>
  <commentList>
    <comment ref="N2" authorId="0" shapeId="0" xr:uid="{00000000-0006-0000-0200-000001000000}">
      <text>
        <r>
          <rPr>
            <b/>
            <sz val="10"/>
            <color indexed="81"/>
            <rFont val="Tahoma"/>
            <family val="2"/>
          </rPr>
          <t>סכום בסימן מינוס - ובצבע ירוק פירושו זכות ונתינת יתר למעשר.</t>
        </r>
      </text>
    </comment>
    <comment ref="B3" authorId="0" shapeId="0" xr:uid="{00000000-0006-0000-0200-000002000000}">
      <text>
        <r>
          <rPr>
            <b/>
            <sz val="9"/>
            <color indexed="81"/>
            <rFont val="Tahoma"/>
            <family val="2"/>
          </rPr>
          <t xml:space="preserve">
בתאים בעלי רקע צבעוני-רשת מזינים את הקבוע והכל עובר לחודשים הבאים. בתאים לבנים מזינים הסכומים הלא קבועים.
כשמשנים את הסכום הקבוע התוכנה מתריעה בחודש הבא בסימן ?  </t>
        </r>
        <r>
          <rPr>
            <sz val="9"/>
            <color indexed="81"/>
            <rFont val="Tahoma"/>
            <family val="2"/>
          </rPr>
          <t xml:space="preserve">כשאין צורך לעדכן מומלץ למחוק הסימן ידנית.
</t>
        </r>
        <r>
          <rPr>
            <b/>
            <sz val="9"/>
            <color indexed="81"/>
            <rFont val="Tahoma"/>
            <family val="2"/>
          </rPr>
          <t xml:space="preserve">
בכל עידכון, הסכום הקבוע הופך למודגש כדי לסמן שכבר עודכן.</t>
        </r>
      </text>
    </comment>
    <comment ref="F3" authorId="0" shapeId="0" xr:uid="{00000000-0006-0000-0200-000003000000}">
      <text>
        <r>
          <rPr>
            <b/>
            <sz val="9"/>
            <color indexed="81"/>
            <rFont val="Tahoma"/>
            <family val="2"/>
          </rPr>
          <t xml:space="preserve">
בתאים בעלי רקע צבעוני-רשת מזינים את הקבוע והכל עובר לחודשים הבאים. בתאים לבנים מזינים הסכומים הלא קבועים.
כשמשנים את הסכום הקבוע התוכנה מתריעה בחודש הבא בסימן ?. </t>
        </r>
        <r>
          <rPr>
            <sz val="9"/>
            <color indexed="81"/>
            <rFont val="Tahoma"/>
            <family val="2"/>
          </rPr>
          <t>כשאין צורך לעדכן מומלץ למחוק הסימן ידנית.</t>
        </r>
        <r>
          <rPr>
            <b/>
            <sz val="9"/>
            <color indexed="81"/>
            <rFont val="Tahoma"/>
            <family val="2"/>
          </rPr>
          <t xml:space="preserve">
בכל עידכון, הסכום הקבוע הופך למודגש כדי לסמן שכבר עודכן.</t>
        </r>
      </text>
    </comment>
    <comment ref="Y3" authorId="0" shapeId="0" xr:uid="{00000000-0006-0000-0200-000004000000}">
      <text>
        <r>
          <rPr>
            <b/>
            <sz val="9"/>
            <color indexed="81"/>
            <rFont val="Tahoma"/>
            <family val="2"/>
          </rPr>
          <t xml:space="preserve">
מוגש לצורך מעקב בלבד. אין בזה נפק"מ לגבי מעשר.</t>
        </r>
        <r>
          <rPr>
            <sz val="9"/>
            <color indexed="81"/>
            <rFont val="Tahoma"/>
            <family val="2"/>
          </rPr>
          <t xml:space="preserve">
</t>
        </r>
      </text>
    </comment>
    <comment ref="N4" authorId="1" shapeId="0" xr:uid="{00000000-0006-0000-0200-000005000000}">
      <text>
        <r>
          <rPr>
            <b/>
            <sz val="11"/>
            <color theme="1"/>
            <rFont val="Tahoma"/>
            <family val="2"/>
          </rPr>
          <t xml:space="preserve">
מספר החיובים מתעדכן אוטומטית ויורד כל חודש.</t>
        </r>
        <r>
          <rPr>
            <sz val="11"/>
            <color theme="1"/>
            <rFont val="Tahoma"/>
            <family val="2"/>
          </rPr>
          <t xml:space="preserve">
סימן V  בירוק, מראה שמדובר בהוראת קבע "זמנית" שהיא עדיין פעילה. כשההו"ק מסתיימת, שם ה"מטרה" הופכת לאדום ו</t>
        </r>
        <r>
          <rPr>
            <b/>
            <sz val="11"/>
            <color theme="1"/>
            <rFont val="Tahoma"/>
            <family val="2"/>
          </rPr>
          <t xml:space="preserve">סכום החיוב נמחק אוטומטית כדי שלא יכנס לחישובים. </t>
        </r>
        <r>
          <rPr>
            <b/>
            <sz val="9"/>
            <color theme="1"/>
            <rFont val="Tahoma"/>
            <family val="2"/>
          </rPr>
          <t xml:space="preserve"> </t>
        </r>
        <r>
          <rPr>
            <sz val="9"/>
            <color theme="1"/>
            <rFont val="Tahoma"/>
            <family val="2"/>
          </rPr>
          <t>[מספר החיובים שמקלידים רואים רק לאחר לחיצה על אנטר וכיו"ב]</t>
        </r>
      </text>
    </comment>
    <comment ref="S4" authorId="0" shapeId="0" xr:uid="{00000000-0006-0000-0200-000006000000}">
      <text>
        <r>
          <rPr>
            <b/>
            <sz val="11"/>
            <color indexed="81"/>
            <rFont val="Tahoma"/>
            <family val="2"/>
          </rPr>
          <t xml:space="preserve">
מספר החיובים מתעדכן אוטומטית ויורד כל חודש. </t>
        </r>
        <r>
          <rPr>
            <sz val="11"/>
            <color indexed="81"/>
            <rFont val="Tahoma"/>
            <family val="2"/>
          </rPr>
          <t xml:space="preserve">
סימן </t>
        </r>
        <r>
          <rPr>
            <b/>
            <sz val="11"/>
            <color indexed="81"/>
            <rFont val="Tahoma"/>
            <family val="2"/>
          </rPr>
          <t>V</t>
        </r>
        <r>
          <rPr>
            <sz val="11"/>
            <color indexed="81"/>
            <rFont val="Tahoma"/>
            <family val="2"/>
          </rPr>
          <t xml:space="preserve">  בירוק, מראה שמדובר בהוראת קבע "זמנית" שהיא עדיין פעילה. כשההו"ק מסתיימת, שם ה"מטרה" הופכת לאדום. </t>
        </r>
        <r>
          <rPr>
            <b/>
            <sz val="11"/>
            <color indexed="81"/>
            <rFont val="Tahoma"/>
            <family val="2"/>
          </rPr>
          <t xml:space="preserve">סכום החיוב נמחק אוטומטית כדי שלא יכנס לחישובים.  </t>
        </r>
        <r>
          <rPr>
            <sz val="8"/>
            <color indexed="81"/>
            <rFont val="Tahoma"/>
            <family val="2"/>
          </rPr>
          <t xml:space="preserve"> [מספר החיובים שמקלידים רואים רק לאחר לחיצה על אנטר וכיו"ב]</t>
        </r>
      </text>
    </comment>
    <comment ref="X4" authorId="0" shapeId="0" xr:uid="{00000000-0006-0000-0200-000007000000}">
      <text>
        <r>
          <rPr>
            <b/>
            <sz val="11"/>
            <color indexed="81"/>
            <rFont val="Tahoma"/>
            <family val="2"/>
          </rPr>
          <t xml:space="preserve">
מספר החיובים מתעדכן אוטומטית ויורד כל חודש. 
</t>
        </r>
        <r>
          <rPr>
            <sz val="11"/>
            <color indexed="81"/>
            <rFont val="Tahoma"/>
            <family val="2"/>
          </rPr>
          <t xml:space="preserve">סימן </t>
        </r>
        <r>
          <rPr>
            <b/>
            <sz val="11"/>
            <color indexed="81"/>
            <rFont val="Tahoma"/>
            <family val="2"/>
          </rPr>
          <t xml:space="preserve">V </t>
        </r>
        <r>
          <rPr>
            <sz val="11"/>
            <color indexed="81"/>
            <rFont val="Tahoma"/>
            <family val="2"/>
          </rPr>
          <t xml:space="preserve"> בירוק, מראה שמדובר בהוראת קבע "זמנית" שהיא עדיין פעילה. כשההו"ק מסתיימת, שם ה"מטרה" הופכת לאדום. </t>
        </r>
        <r>
          <rPr>
            <b/>
            <sz val="11"/>
            <color indexed="81"/>
            <rFont val="Tahoma"/>
            <family val="2"/>
          </rPr>
          <t xml:space="preserve">סכום החיוב נמחק אוטומטית כדי שלא יכנס לחישובים.  </t>
        </r>
      </text>
    </comment>
    <comment ref="T39" authorId="0" shapeId="0" xr:uid="{00000000-0006-0000-0200-000008000000}">
      <text>
        <r>
          <rPr>
            <b/>
            <sz val="11"/>
            <color indexed="81"/>
            <rFont val="Tahoma"/>
            <family val="2"/>
          </rPr>
          <t>מוגש לצורך מעקב בלבד ואין בזה נפק"מ לגבי מעשר.</t>
        </r>
      </text>
    </comment>
    <comment ref="B44" authorId="0" shapeId="0" xr:uid="{00000000-0006-0000-0200-000009000000}">
      <text>
        <r>
          <rPr>
            <sz val="9"/>
            <color indexed="81"/>
            <rFont val="Tahoma"/>
            <family val="2"/>
          </rPr>
          <t xml:space="preserve"> סכום זה הוא הסך הכל של הטבלה "הפרשת חומש חלקי" שבצד השמאלי של הגליון, והוא נכנס אוטומטית ומשתלב בחישובי </t>
        </r>
        <r>
          <rPr>
            <b/>
            <sz val="9"/>
            <color indexed="81"/>
            <rFont val="Tahoma"/>
            <family val="2"/>
          </rPr>
          <t>מעשר</t>
        </r>
        <r>
          <rPr>
            <sz val="9"/>
            <color indexed="81"/>
            <rFont val="Tahoma"/>
            <family val="2"/>
          </rPr>
          <t xml:space="preserve">.
</t>
        </r>
        <r>
          <rPr>
            <b/>
            <sz val="9"/>
            <color indexed="81"/>
            <rFont val="Tahoma"/>
            <family val="2"/>
          </rPr>
          <t xml:space="preserve">שימו לב: </t>
        </r>
        <r>
          <rPr>
            <sz val="9"/>
            <color indexed="81"/>
            <rFont val="Tahoma"/>
            <family val="2"/>
          </rPr>
          <t>על מפרישי "חומש חלקי" להתמקד בחישובי מעשר ולא בחישובי חומש.</t>
        </r>
      </text>
    </comment>
    <comment ref="E44" authorId="1" shapeId="0" xr:uid="{00000000-0006-0000-0200-00000A000000}">
      <text>
        <r>
          <rPr>
            <sz val="9"/>
            <color indexed="81"/>
            <rFont val="Tahoma"/>
            <family val="2"/>
          </rPr>
          <t xml:space="preserve">
ס"ה ההכנסות החייבות במעשר וחומש חלקי במידה והוזנו סכומים בטבלה המתאימה בצד שמאל של הגליון</t>
        </r>
      </text>
    </comment>
    <comment ref="B48" authorId="0" shapeId="0" xr:uid="{00000000-0006-0000-0200-00000B000000}">
      <text>
        <r>
          <rPr>
            <b/>
            <sz val="9"/>
            <color indexed="81"/>
            <rFont val="Tahoma"/>
            <family val="2"/>
          </rPr>
          <t xml:space="preserve">הסכום מופרש לצדקה כדי לקיים מצות הפרשת מעשר או חומש, אבל בתנאי שיוכלו לחלקו לפי ראות עיני המפריש ומתי שירצה - כדי שלא לעבור על בל תאחר. 
</t>
        </r>
      </text>
    </comment>
    <comment ref="J48" authorId="0" shapeId="0" xr:uid="{00000000-0006-0000-0200-00000C000000}">
      <text>
        <r>
          <rPr>
            <sz val="11"/>
            <color indexed="81"/>
            <rFont val="Tahoma"/>
            <family val="2"/>
          </rPr>
          <t>ניתן למחוק את הסכום אם רוצים להתחיל בחודש זה מההתחלה.</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צבי</author>
    <author>מכון</author>
  </authors>
  <commentList>
    <comment ref="N2" authorId="0" shapeId="0" xr:uid="{00000000-0006-0000-0300-000001000000}">
      <text>
        <r>
          <rPr>
            <b/>
            <sz val="10"/>
            <color indexed="81"/>
            <rFont val="Tahoma"/>
            <family val="2"/>
          </rPr>
          <t>סכום בסימן מינוס - ובצבע ירוק פירושו זכות ונתינת יתר למעשר.</t>
        </r>
      </text>
    </comment>
    <comment ref="B3" authorId="0" shapeId="0" xr:uid="{00000000-0006-0000-0300-000002000000}">
      <text>
        <r>
          <rPr>
            <b/>
            <sz val="9"/>
            <color indexed="81"/>
            <rFont val="Tahoma"/>
            <family val="2"/>
          </rPr>
          <t xml:space="preserve">
בתאים בעלי רקע צבעוני-רשת מזינים את הקבוע והכל עובר לחודשים הבאים. בתאים לבנים מזינים הסכומים הלא קבועים.
כשמשנים את הסכום הקבוע התוכנה מתריעה בחודש הבא בסימן ?  </t>
        </r>
        <r>
          <rPr>
            <sz val="9"/>
            <color indexed="81"/>
            <rFont val="Tahoma"/>
            <family val="2"/>
          </rPr>
          <t>כשאין צורך לעדכן מומלץ למחוק הסימן ידנית.</t>
        </r>
        <r>
          <rPr>
            <b/>
            <sz val="9"/>
            <color indexed="81"/>
            <rFont val="Tahoma"/>
            <family val="2"/>
          </rPr>
          <t xml:space="preserve">
בכל עידכון, הסכום הקבוע הופך למודגש כדי לסמן שכבר עודכן.</t>
        </r>
      </text>
    </comment>
    <comment ref="F3" authorId="0" shapeId="0" xr:uid="{00000000-0006-0000-0300-000003000000}">
      <text>
        <r>
          <rPr>
            <b/>
            <sz val="9"/>
            <color indexed="81"/>
            <rFont val="Tahoma"/>
            <family val="2"/>
          </rPr>
          <t xml:space="preserve">
בתאים בעלי רקע צבעוני-רשת מזינים את הקבוע והכל עובר לחודשים הבאים. בתאים לבנים מזינים הסכומים הלא קבועים.
כשמשנים את הסכום הקבוע התוכנה מתריעה בחודש הבא בסימן ?  </t>
        </r>
        <r>
          <rPr>
            <sz val="9"/>
            <color indexed="81"/>
            <rFont val="Tahoma"/>
            <family val="2"/>
          </rPr>
          <t>כשאין צורך לעדכן מומלץ למחוק הסימן ידנית.</t>
        </r>
        <r>
          <rPr>
            <b/>
            <sz val="9"/>
            <color indexed="81"/>
            <rFont val="Tahoma"/>
            <family val="2"/>
          </rPr>
          <t xml:space="preserve">
בכל עידכון, הסכום הקבוע הופך למודגש כדי לסמן שכבר עודכן.</t>
        </r>
      </text>
    </comment>
    <comment ref="Y3" authorId="0" shapeId="0" xr:uid="{00000000-0006-0000-0300-000004000000}">
      <text>
        <r>
          <rPr>
            <b/>
            <sz val="9"/>
            <color indexed="81"/>
            <rFont val="Tahoma"/>
            <family val="2"/>
          </rPr>
          <t xml:space="preserve">
מוגש לצורך מעקב בלבד. אין בזה נפק"מ לגבי מעשר.</t>
        </r>
        <r>
          <rPr>
            <sz val="9"/>
            <color indexed="81"/>
            <rFont val="Tahoma"/>
            <family val="2"/>
          </rPr>
          <t xml:space="preserve">
</t>
        </r>
      </text>
    </comment>
    <comment ref="N4" authorId="1" shapeId="0" xr:uid="{00000000-0006-0000-0300-000005000000}">
      <text>
        <r>
          <rPr>
            <b/>
            <sz val="11"/>
            <color theme="1"/>
            <rFont val="Tahoma"/>
            <family val="2"/>
          </rPr>
          <t xml:space="preserve">
מספר החיובים מתעדכן אוטומטית ויורד כל חודש. </t>
        </r>
        <r>
          <rPr>
            <sz val="11"/>
            <color theme="1"/>
            <rFont val="Tahoma"/>
            <family val="2"/>
          </rPr>
          <t xml:space="preserve">
סימן V  בירוק, מראה שמדובר בהוראת קבע "זמנית" שהיא עדיין פעילה. כשההו"ק מסתיימת, שם ה"מטרה" הופכת לאדום. </t>
        </r>
        <r>
          <rPr>
            <b/>
            <sz val="11"/>
            <color theme="1"/>
            <rFont val="Tahoma"/>
            <family val="2"/>
          </rPr>
          <t xml:space="preserve">סכום החיוב נמחק אוטומטית כדי שלא יכנס לחישובים.   </t>
        </r>
        <r>
          <rPr>
            <sz val="9"/>
            <color theme="1"/>
            <rFont val="Tahoma"/>
            <family val="2"/>
          </rPr>
          <t>[מספר החיובים שמקלידים רואים רק לאחר לחיצה על אנטר וכיו"ב]</t>
        </r>
      </text>
    </comment>
    <comment ref="S4" authorId="0" shapeId="0" xr:uid="{00000000-0006-0000-0300-000006000000}">
      <text>
        <r>
          <rPr>
            <b/>
            <sz val="11"/>
            <color indexed="81"/>
            <rFont val="Tahoma"/>
            <family val="2"/>
          </rPr>
          <t xml:space="preserve">
מספר החיובים מתעדכן אוטומטית ויורד כל חודש. </t>
        </r>
        <r>
          <rPr>
            <sz val="11"/>
            <color indexed="81"/>
            <rFont val="Tahoma"/>
            <family val="2"/>
          </rPr>
          <t xml:space="preserve">
סימן </t>
        </r>
        <r>
          <rPr>
            <b/>
            <sz val="11"/>
            <color indexed="81"/>
            <rFont val="Tahoma"/>
            <family val="2"/>
          </rPr>
          <t>V</t>
        </r>
        <r>
          <rPr>
            <sz val="11"/>
            <color indexed="81"/>
            <rFont val="Tahoma"/>
            <family val="2"/>
          </rPr>
          <t xml:space="preserve">  בירוק, מראה שמדובר בהוראת קבע "זמנית" שהיא עדיין פעילה. כשההו"ק מסתיימת, שם ה"מטרה" הופכת לאדום. </t>
        </r>
        <r>
          <rPr>
            <b/>
            <sz val="11"/>
            <color indexed="81"/>
            <rFont val="Tahoma"/>
            <family val="2"/>
          </rPr>
          <t xml:space="preserve">סכום החיוב נמחק אוטומטית כדי שלא יכנס לחישובים.  </t>
        </r>
        <r>
          <rPr>
            <sz val="8"/>
            <color indexed="81"/>
            <rFont val="Tahoma"/>
            <family val="2"/>
          </rPr>
          <t xml:space="preserve"> [מספר החיובים שמקלידים רואים רק לאחר לחיצה על אנטר וכיו"ב]</t>
        </r>
      </text>
    </comment>
    <comment ref="X4" authorId="0" shapeId="0" xr:uid="{00000000-0006-0000-0300-000007000000}">
      <text>
        <r>
          <rPr>
            <b/>
            <sz val="11"/>
            <color indexed="81"/>
            <rFont val="Tahoma"/>
            <family val="2"/>
          </rPr>
          <t xml:space="preserve">
מספר החיובים מתעדכן אוטומטית ויורד כל חודש. 
</t>
        </r>
        <r>
          <rPr>
            <sz val="11"/>
            <color indexed="81"/>
            <rFont val="Tahoma"/>
            <family val="2"/>
          </rPr>
          <t xml:space="preserve">סימן </t>
        </r>
        <r>
          <rPr>
            <b/>
            <sz val="11"/>
            <color indexed="81"/>
            <rFont val="Tahoma"/>
            <family val="2"/>
          </rPr>
          <t xml:space="preserve">V </t>
        </r>
        <r>
          <rPr>
            <sz val="11"/>
            <color indexed="81"/>
            <rFont val="Tahoma"/>
            <family val="2"/>
          </rPr>
          <t xml:space="preserve"> בירוק, מראה שמדובר בהוראת קבע "זמנית" שהיא עדיין פעילה. כשההו"ק מסתיימת, שם ה"מטרה" הופכת לאדום. </t>
        </r>
        <r>
          <rPr>
            <b/>
            <sz val="11"/>
            <color indexed="81"/>
            <rFont val="Tahoma"/>
            <family val="2"/>
          </rPr>
          <t xml:space="preserve">סכום החיוב נמחק אוטומטית כדי שלא יכנס לחישובים.  </t>
        </r>
      </text>
    </comment>
    <comment ref="T39" authorId="0" shapeId="0" xr:uid="{00000000-0006-0000-0300-000008000000}">
      <text>
        <r>
          <rPr>
            <b/>
            <sz val="11"/>
            <color indexed="81"/>
            <rFont val="Tahoma"/>
            <family val="2"/>
          </rPr>
          <t>מוגש לצורך מעקב בלבד ואין בזה נפק"מ לגבי מעשר.</t>
        </r>
      </text>
    </comment>
    <comment ref="B44" authorId="0" shapeId="0" xr:uid="{00000000-0006-0000-0300-000009000000}">
      <text>
        <r>
          <rPr>
            <sz val="9"/>
            <color indexed="81"/>
            <rFont val="Tahoma"/>
            <family val="2"/>
          </rPr>
          <t xml:space="preserve"> סכום זה הוא הסך הכל של הטבלה "הפרשת חומש חלקי" שבצד השמאלי של הגליון, והוא נכנס אוטומטית ומשתלב בחישובי </t>
        </r>
        <r>
          <rPr>
            <b/>
            <sz val="9"/>
            <color indexed="81"/>
            <rFont val="Tahoma"/>
            <family val="2"/>
          </rPr>
          <t>מעשר</t>
        </r>
        <r>
          <rPr>
            <sz val="9"/>
            <color indexed="81"/>
            <rFont val="Tahoma"/>
            <family val="2"/>
          </rPr>
          <t xml:space="preserve">.
</t>
        </r>
        <r>
          <rPr>
            <b/>
            <sz val="9"/>
            <color indexed="81"/>
            <rFont val="Tahoma"/>
            <family val="2"/>
          </rPr>
          <t xml:space="preserve">שימו לב: </t>
        </r>
        <r>
          <rPr>
            <sz val="9"/>
            <color indexed="81"/>
            <rFont val="Tahoma"/>
            <family val="2"/>
          </rPr>
          <t>על מפרישי "חומש חלקי" להתמקד בחישובי מעשר ולא בחישובי חומש.</t>
        </r>
      </text>
    </comment>
    <comment ref="E44" authorId="1" shapeId="0" xr:uid="{00000000-0006-0000-0300-00000A000000}">
      <text>
        <r>
          <rPr>
            <sz val="9"/>
            <color indexed="81"/>
            <rFont val="Tahoma"/>
            <family val="2"/>
          </rPr>
          <t xml:space="preserve">
ס"ה ההכנסות החייבות במעשר וחומש חלקי במידה והוזנו סכומים בטבלה המתאימה בצד שמאל של הגליון</t>
        </r>
      </text>
    </comment>
    <comment ref="B48" authorId="0" shapeId="0" xr:uid="{00000000-0006-0000-0300-00000B000000}">
      <text>
        <r>
          <rPr>
            <b/>
            <sz val="9"/>
            <color indexed="81"/>
            <rFont val="Tahoma"/>
            <family val="2"/>
          </rPr>
          <t xml:space="preserve">הסכום מופרש לצדקה כדי לקיים מצות הפרשת מעשר או חומש, אבל בתנאי שיוכלו לחלקו לפי ראות עיני המפריש ומתי שירצה - כדי שלא לעבור על בל תאחר. 
</t>
        </r>
      </text>
    </comment>
    <comment ref="J48" authorId="0" shapeId="0" xr:uid="{00000000-0006-0000-0300-00000C000000}">
      <text>
        <r>
          <rPr>
            <sz val="11"/>
            <color indexed="81"/>
            <rFont val="Tahoma"/>
            <family val="2"/>
          </rPr>
          <t>ניתן למחוק את הסכום אם רוצים להתחיל בחודש זה מההתחלה.</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צבי</author>
    <author>מכון</author>
  </authors>
  <commentList>
    <comment ref="N2" authorId="0" shapeId="0" xr:uid="{00000000-0006-0000-0400-000001000000}">
      <text>
        <r>
          <rPr>
            <b/>
            <sz val="10"/>
            <color indexed="81"/>
            <rFont val="Tahoma"/>
            <family val="2"/>
          </rPr>
          <t>סכום בסימן מינוס - ובצבע ירוק פירושו זכות ונתינת יתר למעשר.</t>
        </r>
      </text>
    </comment>
    <comment ref="B3" authorId="0" shapeId="0" xr:uid="{00000000-0006-0000-0400-000002000000}">
      <text>
        <r>
          <rPr>
            <b/>
            <sz val="9"/>
            <color indexed="81"/>
            <rFont val="Tahoma"/>
            <family val="2"/>
          </rPr>
          <t xml:space="preserve">
בתאים בעלי רקע צבעוני-רשת מזינים את הקבוע והכל עובר לחודשים הבאים. בתאים לבנים מזינים הסכומים הלא קבועים.
כשמשנים את הסכום הקבוע התוכנה מתריעה בחודש הבא בסימן ?  </t>
        </r>
        <r>
          <rPr>
            <sz val="9"/>
            <color indexed="81"/>
            <rFont val="Tahoma"/>
            <family val="2"/>
          </rPr>
          <t>כשאין צורך לעדכן מומלץ למחוק הסימן ידנית.</t>
        </r>
        <r>
          <rPr>
            <b/>
            <sz val="9"/>
            <color indexed="81"/>
            <rFont val="Tahoma"/>
            <family val="2"/>
          </rPr>
          <t xml:space="preserve">
בכל עידכון, הסכום הקבוע הופך למודגש כדי לסמן שכבר עודכן.</t>
        </r>
      </text>
    </comment>
    <comment ref="F3" authorId="0" shapeId="0" xr:uid="{00000000-0006-0000-0400-000003000000}">
      <text>
        <r>
          <rPr>
            <b/>
            <sz val="9"/>
            <color indexed="81"/>
            <rFont val="Tahoma"/>
            <family val="2"/>
          </rPr>
          <t xml:space="preserve">
בתאים בעלי רקע צבעוני-רשת מזינים את הקבוע והכל עובר לחודשים הבאים. בתאים לבנים מזינים הסכומים הלא קבועים.
כשמשנים את הסכום הקבוע התוכנה מתריעה בחודש הבא בסימן ?  </t>
        </r>
        <r>
          <rPr>
            <sz val="9"/>
            <color indexed="81"/>
            <rFont val="Tahoma"/>
            <family val="2"/>
          </rPr>
          <t>כשאין צורך לעדכן מומלץ למחוק הסימן ידנית.</t>
        </r>
        <r>
          <rPr>
            <b/>
            <sz val="9"/>
            <color indexed="81"/>
            <rFont val="Tahoma"/>
            <family val="2"/>
          </rPr>
          <t xml:space="preserve">
בכל עידכון, הסכום הקבוע הופך למודגש כדי לסמן שכבר עודכן.</t>
        </r>
      </text>
    </comment>
    <comment ref="Y3" authorId="0" shapeId="0" xr:uid="{00000000-0006-0000-0400-000004000000}">
      <text>
        <r>
          <rPr>
            <b/>
            <sz val="9"/>
            <color indexed="81"/>
            <rFont val="Tahoma"/>
            <family val="2"/>
          </rPr>
          <t xml:space="preserve">
מוגש לצורך מעקב בלבד. אין בזה נפק"מ לגבי מעשר.</t>
        </r>
        <r>
          <rPr>
            <sz val="9"/>
            <color indexed="81"/>
            <rFont val="Tahoma"/>
            <family val="2"/>
          </rPr>
          <t xml:space="preserve">
</t>
        </r>
      </text>
    </comment>
    <comment ref="N4" authorId="1" shapeId="0" xr:uid="{00000000-0006-0000-0400-000005000000}">
      <text>
        <r>
          <rPr>
            <b/>
            <sz val="11"/>
            <color theme="1"/>
            <rFont val="Tahoma"/>
            <family val="2"/>
          </rPr>
          <t xml:space="preserve">
מספר החיובים מתעדכן אוטומטית ויורד כל חודש. </t>
        </r>
        <r>
          <rPr>
            <sz val="11"/>
            <color theme="1"/>
            <rFont val="Tahoma"/>
            <family val="2"/>
          </rPr>
          <t xml:space="preserve">
סימן V  בירוק, מראה שמדובר בהוראת קבע "זמנית" שהיא עדיין פעילה. כשההו"ק מסתיימת, שם ה"מטרה" הופכת לאדום. </t>
        </r>
        <r>
          <rPr>
            <b/>
            <sz val="11"/>
            <color theme="1"/>
            <rFont val="Tahoma"/>
            <family val="2"/>
          </rPr>
          <t xml:space="preserve">סכום החיוב נמחק אוטומטית כדי שלא יכנס לחישובים. </t>
        </r>
        <r>
          <rPr>
            <sz val="11"/>
            <color theme="1"/>
            <rFont val="Tahoma"/>
            <family val="2"/>
          </rPr>
          <t xml:space="preserve">  </t>
        </r>
        <r>
          <rPr>
            <sz val="9"/>
            <color theme="1"/>
            <rFont val="Tahoma"/>
            <family val="2"/>
          </rPr>
          <t>[מספר החיובים שמקלידים רואים רק לאחר לחיצה על אנטר וכיו"ב]</t>
        </r>
      </text>
    </comment>
    <comment ref="S4" authorId="0" shapeId="0" xr:uid="{00000000-0006-0000-0400-000006000000}">
      <text>
        <r>
          <rPr>
            <b/>
            <sz val="11"/>
            <color indexed="81"/>
            <rFont val="Tahoma"/>
            <family val="2"/>
          </rPr>
          <t xml:space="preserve">
מספר החיובים מתעדכן אוטומטית ויורד כל חודש. </t>
        </r>
        <r>
          <rPr>
            <sz val="11"/>
            <color indexed="81"/>
            <rFont val="Tahoma"/>
            <family val="2"/>
          </rPr>
          <t xml:space="preserve">
סימן </t>
        </r>
        <r>
          <rPr>
            <b/>
            <sz val="11"/>
            <color indexed="81"/>
            <rFont val="Tahoma"/>
            <family val="2"/>
          </rPr>
          <t>V</t>
        </r>
        <r>
          <rPr>
            <sz val="11"/>
            <color indexed="81"/>
            <rFont val="Tahoma"/>
            <family val="2"/>
          </rPr>
          <t xml:space="preserve">  בירוק, מראה שמדובר בהוראת קבע "זמנית" שהיא עדיין פעילה. כשההו"ק מסתיימת, שם ה"מטרה" הופכת לאדום. </t>
        </r>
        <r>
          <rPr>
            <b/>
            <sz val="11"/>
            <color indexed="81"/>
            <rFont val="Tahoma"/>
            <family val="2"/>
          </rPr>
          <t xml:space="preserve">סכום החיוב נמחק אוטומטית כדי שלא יכנס לחישובים.  
</t>
        </r>
        <r>
          <rPr>
            <sz val="8"/>
            <color indexed="81"/>
            <rFont val="Tahoma"/>
            <family val="2"/>
          </rPr>
          <t xml:space="preserve"> [מספר החיובים שמקלידים רואים רק לאחר לחיצה על אנטר וכיו"ב]</t>
        </r>
      </text>
    </comment>
    <comment ref="X4" authorId="0" shapeId="0" xr:uid="{00000000-0006-0000-0400-000007000000}">
      <text>
        <r>
          <rPr>
            <b/>
            <sz val="11"/>
            <color indexed="81"/>
            <rFont val="Tahoma"/>
            <family val="2"/>
          </rPr>
          <t xml:space="preserve">
מספר החיובים מתעדכן אוטומטית ויורד כל חודש. 
</t>
        </r>
        <r>
          <rPr>
            <sz val="11"/>
            <color indexed="81"/>
            <rFont val="Tahoma"/>
            <family val="2"/>
          </rPr>
          <t xml:space="preserve">סימן </t>
        </r>
        <r>
          <rPr>
            <b/>
            <sz val="11"/>
            <color indexed="81"/>
            <rFont val="Tahoma"/>
            <family val="2"/>
          </rPr>
          <t xml:space="preserve">V </t>
        </r>
        <r>
          <rPr>
            <sz val="11"/>
            <color indexed="81"/>
            <rFont val="Tahoma"/>
            <family val="2"/>
          </rPr>
          <t xml:space="preserve"> בירוק, מראה שמדובר בהוראת קבע "זמנית" שהיא עדיין פעילה. כשההו"ק מסתיימת, שם ה"מטרה" הופכת לאדום.  </t>
        </r>
        <r>
          <rPr>
            <b/>
            <sz val="11"/>
            <color indexed="81"/>
            <rFont val="Tahoma"/>
            <family val="2"/>
          </rPr>
          <t xml:space="preserve">סכום החיוב נמחק אוטומטית כדי שלא יכנס לחישובים.  </t>
        </r>
      </text>
    </comment>
    <comment ref="T39" authorId="0" shapeId="0" xr:uid="{00000000-0006-0000-0400-000008000000}">
      <text>
        <r>
          <rPr>
            <b/>
            <sz val="11"/>
            <color indexed="81"/>
            <rFont val="Tahoma"/>
            <family val="2"/>
          </rPr>
          <t>מוגש לצורך מעקב בלבד ואין בזה נפק"מ לגבי מעשר.</t>
        </r>
      </text>
    </comment>
    <comment ref="B44" authorId="0" shapeId="0" xr:uid="{00000000-0006-0000-0400-000009000000}">
      <text>
        <r>
          <rPr>
            <sz val="9"/>
            <color indexed="81"/>
            <rFont val="Tahoma"/>
            <family val="2"/>
          </rPr>
          <t xml:space="preserve"> סכום זה הוא הסך הכל של הטבלה "הפרשת חומש חלקי" שבצד השמאלי של הגליון, והוא נכנס אוטומטית ומשתלב בחישובי </t>
        </r>
        <r>
          <rPr>
            <b/>
            <sz val="9"/>
            <color indexed="81"/>
            <rFont val="Tahoma"/>
            <family val="2"/>
          </rPr>
          <t>מעשר</t>
        </r>
        <r>
          <rPr>
            <sz val="9"/>
            <color indexed="81"/>
            <rFont val="Tahoma"/>
            <family val="2"/>
          </rPr>
          <t xml:space="preserve">.
</t>
        </r>
        <r>
          <rPr>
            <b/>
            <sz val="9"/>
            <color indexed="81"/>
            <rFont val="Tahoma"/>
            <family val="2"/>
          </rPr>
          <t xml:space="preserve">שימו לב: </t>
        </r>
        <r>
          <rPr>
            <sz val="9"/>
            <color indexed="81"/>
            <rFont val="Tahoma"/>
            <family val="2"/>
          </rPr>
          <t>על מפרישי "חומש חלקי" להתמקד בחישובי מעשר ולא בחישובי חומש.</t>
        </r>
      </text>
    </comment>
    <comment ref="E44" authorId="1" shapeId="0" xr:uid="{00000000-0006-0000-0400-00000A000000}">
      <text>
        <r>
          <rPr>
            <sz val="9"/>
            <color indexed="81"/>
            <rFont val="Tahoma"/>
            <family val="2"/>
          </rPr>
          <t xml:space="preserve">
ס"ה ההכנסות החייבות במעשר וחומש חלקי במידה והוזנו סכומים בטבלה המתאימה בצד שמאל של הגליון</t>
        </r>
      </text>
    </comment>
    <comment ref="B48" authorId="0" shapeId="0" xr:uid="{00000000-0006-0000-0400-00000B000000}">
      <text>
        <r>
          <rPr>
            <b/>
            <sz val="9"/>
            <color indexed="81"/>
            <rFont val="Tahoma"/>
            <family val="2"/>
          </rPr>
          <t xml:space="preserve">הסכום מופרש לצדקה כדי לקיים מצות הפרשת מעשר או חומש, אבל בתנאי שיוכלו לחלקו לפי ראות עיני המפריש ומתי שירצה - כדי שלא לעבור על בל תאחר. 
</t>
        </r>
      </text>
    </comment>
    <comment ref="J48" authorId="0" shapeId="0" xr:uid="{00000000-0006-0000-0400-00000C000000}">
      <text>
        <r>
          <rPr>
            <sz val="11"/>
            <color indexed="81"/>
            <rFont val="Tahoma"/>
            <family val="2"/>
          </rPr>
          <t>ניתן למחוק את הסכום אם רוצים להתחיל בחודש זה מההתחלה.</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צבי</author>
    <author>מכון</author>
  </authors>
  <commentList>
    <comment ref="N2" authorId="0" shapeId="0" xr:uid="{00000000-0006-0000-0500-000001000000}">
      <text>
        <r>
          <rPr>
            <b/>
            <sz val="10"/>
            <color indexed="81"/>
            <rFont val="Tahoma"/>
            <family val="2"/>
          </rPr>
          <t>סכום בסימן מינוס - ובצבע ירוק פירושו זכות ונתינת יתר למעשר.</t>
        </r>
      </text>
    </comment>
    <comment ref="B3" authorId="0" shapeId="0" xr:uid="{00000000-0006-0000-0500-000002000000}">
      <text>
        <r>
          <rPr>
            <b/>
            <sz val="9"/>
            <color indexed="81"/>
            <rFont val="Tahoma"/>
            <family val="2"/>
          </rPr>
          <t xml:space="preserve">
בתאים בעלי רקע צבעוני-רשת מזינים את הקבוע והכל עובר לחודשים הבאים. בתאים לבנים מזינים הסכומים הלא קבועים.
כשמשנים את הסכום הקבוע התוכנה מתריעה בחודש הבא בסימן ?  </t>
        </r>
        <r>
          <rPr>
            <sz val="9"/>
            <color indexed="81"/>
            <rFont val="Tahoma"/>
            <family val="2"/>
          </rPr>
          <t>כשאין צורך לעדכן מומלץ למחוק הסימן ידנית.</t>
        </r>
        <r>
          <rPr>
            <b/>
            <sz val="9"/>
            <color indexed="81"/>
            <rFont val="Tahoma"/>
            <family val="2"/>
          </rPr>
          <t xml:space="preserve">
בכל עידכון, הסכום הקבוע הופך למודגש כדי לסמן שכבר עודכן.</t>
        </r>
      </text>
    </comment>
    <comment ref="F3" authorId="0" shapeId="0" xr:uid="{00000000-0006-0000-0500-000003000000}">
      <text>
        <r>
          <rPr>
            <b/>
            <sz val="9"/>
            <color indexed="81"/>
            <rFont val="Tahoma"/>
            <family val="2"/>
          </rPr>
          <t xml:space="preserve">
בתאים בעלי רקע צבעוני-רשת מזינים את הקבוע והכל עובר לחודשים הבאים. בתאים לבנים מזינים הסכומים הלא קבועים.
כשמשנים את הסכום הקבוע התוכנה מתריעה בחודש הבא בסימן ?  </t>
        </r>
        <r>
          <rPr>
            <sz val="9"/>
            <color indexed="81"/>
            <rFont val="Tahoma"/>
            <family val="2"/>
          </rPr>
          <t>כשאין צורך לעדכן מומלץ למחוק הסימן ידנית.</t>
        </r>
        <r>
          <rPr>
            <b/>
            <sz val="9"/>
            <color indexed="81"/>
            <rFont val="Tahoma"/>
            <family val="2"/>
          </rPr>
          <t xml:space="preserve">
בכל עידכון, הסכום הקבוע הופך למודגש כדי לסמן שכבר עודכן.</t>
        </r>
      </text>
    </comment>
    <comment ref="Y3" authorId="0" shapeId="0" xr:uid="{00000000-0006-0000-0500-000004000000}">
      <text>
        <r>
          <rPr>
            <b/>
            <sz val="9"/>
            <color indexed="81"/>
            <rFont val="Tahoma"/>
            <family val="2"/>
          </rPr>
          <t xml:space="preserve">
מוגש לצורך מעקב בלבד. אין בזה נפק"מ לגבי מעשר.</t>
        </r>
        <r>
          <rPr>
            <sz val="9"/>
            <color indexed="81"/>
            <rFont val="Tahoma"/>
            <family val="2"/>
          </rPr>
          <t xml:space="preserve">
</t>
        </r>
      </text>
    </comment>
    <comment ref="N4" authorId="1" shapeId="0" xr:uid="{00000000-0006-0000-0500-000005000000}">
      <text>
        <r>
          <rPr>
            <b/>
            <sz val="11"/>
            <color theme="1"/>
            <rFont val="Tahoma"/>
            <family val="2"/>
          </rPr>
          <t xml:space="preserve">
מספר החיובים מתעדכן אוטומטית ויורד כל חודש. </t>
        </r>
        <r>
          <rPr>
            <sz val="11"/>
            <color theme="1"/>
            <rFont val="Tahoma"/>
            <family val="2"/>
          </rPr>
          <t xml:space="preserve">
סימן V  בירוק, מראה שמדובר בהוראת קבע "זמנית" שהיא עדיין פעילה. כשההו"ק מסתיימת, שם ה"מטרה" הופכת לאדום. סכום החיוב נמחק אוטומטית כדי שלא יכנס לחישובים.   </t>
        </r>
        <r>
          <rPr>
            <sz val="9"/>
            <color theme="1"/>
            <rFont val="Tahoma"/>
            <family val="2"/>
          </rPr>
          <t xml:space="preserve">[מספר החיובים שמקלידים רואים רק לאחר לחיצה על אנטר וכיו"ב]
</t>
        </r>
      </text>
    </comment>
    <comment ref="S4" authorId="0" shapeId="0" xr:uid="{00000000-0006-0000-0500-000006000000}">
      <text>
        <r>
          <rPr>
            <b/>
            <sz val="11"/>
            <color indexed="81"/>
            <rFont val="Tahoma"/>
            <family val="2"/>
          </rPr>
          <t xml:space="preserve">
מספר החיובים מתעדכן אוטומטית ויורד כל חודש. </t>
        </r>
        <r>
          <rPr>
            <sz val="11"/>
            <color indexed="81"/>
            <rFont val="Tahoma"/>
            <family val="2"/>
          </rPr>
          <t xml:space="preserve">
סימן </t>
        </r>
        <r>
          <rPr>
            <b/>
            <sz val="11"/>
            <color indexed="81"/>
            <rFont val="Tahoma"/>
            <family val="2"/>
          </rPr>
          <t>V</t>
        </r>
        <r>
          <rPr>
            <sz val="11"/>
            <color indexed="81"/>
            <rFont val="Tahoma"/>
            <family val="2"/>
          </rPr>
          <t xml:space="preserve">  בירוק, מראה שמדובר בהוראת קבע "זמנית" שהיא עדיין פעילה. כשההו"ק מסתיימת, שם ה"מטרה" הופכת לאדום. </t>
        </r>
        <r>
          <rPr>
            <b/>
            <sz val="11"/>
            <color indexed="81"/>
            <rFont val="Tahoma"/>
            <family val="2"/>
          </rPr>
          <t xml:space="preserve">סכום החיוב נמחק אוטומטית כדי שלא יכנס לחישובים.  
</t>
        </r>
        <r>
          <rPr>
            <sz val="8"/>
            <color indexed="81"/>
            <rFont val="Tahoma"/>
            <family val="2"/>
          </rPr>
          <t xml:space="preserve"> [מספר החיובים שמקלידים רואים רק לאחר לחיצה על אנטר וכיו"ב]</t>
        </r>
      </text>
    </comment>
    <comment ref="X4" authorId="0" shapeId="0" xr:uid="{00000000-0006-0000-0500-000007000000}">
      <text>
        <r>
          <rPr>
            <b/>
            <sz val="11"/>
            <color indexed="81"/>
            <rFont val="Tahoma"/>
            <family val="2"/>
          </rPr>
          <t xml:space="preserve">
מספר החיובים מתעדכן אוטומטית ויורד כל חודש. 
</t>
        </r>
        <r>
          <rPr>
            <sz val="11"/>
            <color indexed="81"/>
            <rFont val="Tahoma"/>
            <family val="2"/>
          </rPr>
          <t xml:space="preserve">סימן </t>
        </r>
        <r>
          <rPr>
            <b/>
            <sz val="11"/>
            <color indexed="81"/>
            <rFont val="Tahoma"/>
            <family val="2"/>
          </rPr>
          <t xml:space="preserve">V </t>
        </r>
        <r>
          <rPr>
            <sz val="11"/>
            <color indexed="81"/>
            <rFont val="Tahoma"/>
            <family val="2"/>
          </rPr>
          <t xml:space="preserve"> בירוק, מראה שמדובר בהוראת קבע "זמנית" שהיא עדיין פעילה. כשההו"ק מסתיימת, שם ה"מטרה" הופכת לאדום.  </t>
        </r>
        <r>
          <rPr>
            <b/>
            <sz val="11"/>
            <color indexed="81"/>
            <rFont val="Tahoma"/>
            <family val="2"/>
          </rPr>
          <t xml:space="preserve">סכום החיוב נמחק אוטומטית כדי שלא יכנס לחישובים.  </t>
        </r>
      </text>
    </comment>
    <comment ref="T39" authorId="0" shapeId="0" xr:uid="{00000000-0006-0000-0500-000008000000}">
      <text>
        <r>
          <rPr>
            <b/>
            <sz val="11"/>
            <color indexed="81"/>
            <rFont val="Tahoma"/>
            <family val="2"/>
          </rPr>
          <t>מוגש לצורך מעקב בלבד ואין בזה נפק"מ לגבי מעשר.</t>
        </r>
      </text>
    </comment>
    <comment ref="B44" authorId="0" shapeId="0" xr:uid="{00000000-0006-0000-0500-000009000000}">
      <text>
        <r>
          <rPr>
            <sz val="9"/>
            <color indexed="81"/>
            <rFont val="Tahoma"/>
            <family val="2"/>
          </rPr>
          <t xml:space="preserve"> סכום זה הוא הסך הכל של הטבלה "הפרשת חומש חלקי" שבצד השמאלי של הגליון, והוא נכנס אוטומטית ומשתלב בחישובי </t>
        </r>
        <r>
          <rPr>
            <b/>
            <sz val="9"/>
            <color indexed="81"/>
            <rFont val="Tahoma"/>
            <family val="2"/>
          </rPr>
          <t>מעשר</t>
        </r>
        <r>
          <rPr>
            <sz val="9"/>
            <color indexed="81"/>
            <rFont val="Tahoma"/>
            <family val="2"/>
          </rPr>
          <t xml:space="preserve">.
</t>
        </r>
        <r>
          <rPr>
            <b/>
            <sz val="9"/>
            <color indexed="81"/>
            <rFont val="Tahoma"/>
            <family val="2"/>
          </rPr>
          <t xml:space="preserve">שימו לב: </t>
        </r>
        <r>
          <rPr>
            <sz val="9"/>
            <color indexed="81"/>
            <rFont val="Tahoma"/>
            <family val="2"/>
          </rPr>
          <t>על מפרישי "חומש חלקי" להתמקד בחישובי מעשר ולא בחישובי חומש.</t>
        </r>
      </text>
    </comment>
    <comment ref="E44" authorId="1" shapeId="0" xr:uid="{00000000-0006-0000-0500-00000A000000}">
      <text>
        <r>
          <rPr>
            <sz val="9"/>
            <color indexed="81"/>
            <rFont val="Tahoma"/>
            <family val="2"/>
          </rPr>
          <t xml:space="preserve">
ס"ה ההכנסות החייבות במעשר וחומש חלקי במידה והוזנו סכומים בטבלה המתאימה בצד שמאל של הגליון</t>
        </r>
      </text>
    </comment>
    <comment ref="B48" authorId="0" shapeId="0" xr:uid="{00000000-0006-0000-0500-00000B000000}">
      <text>
        <r>
          <rPr>
            <b/>
            <sz val="9"/>
            <color indexed="81"/>
            <rFont val="Tahoma"/>
            <family val="2"/>
          </rPr>
          <t xml:space="preserve">הסכום מופרש לצדקה כדי לקיים מצות הפרשת מעשר או חומש, אבל בתנאי שיוכלו לחלקו לפי ראות עיני המפריש ומתי שירצה - כדי שלא לעבור על בל תאחר. 
</t>
        </r>
      </text>
    </comment>
    <comment ref="J48" authorId="0" shapeId="0" xr:uid="{00000000-0006-0000-0500-00000C000000}">
      <text>
        <r>
          <rPr>
            <sz val="11"/>
            <color indexed="81"/>
            <rFont val="Tahoma"/>
            <family val="2"/>
          </rPr>
          <t>ניתן למחוק את הסכום אם רוצים להתחיל בחודש זה מההתחלה.</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צבי</author>
    <author>מכון</author>
  </authors>
  <commentList>
    <comment ref="N2" authorId="0" shapeId="0" xr:uid="{00000000-0006-0000-0600-000001000000}">
      <text>
        <r>
          <rPr>
            <b/>
            <sz val="10"/>
            <color indexed="81"/>
            <rFont val="Tahoma"/>
            <family val="2"/>
          </rPr>
          <t>סכום בסימן מינוס - ובצבע ירוק פירושו זכות ונתינת יתר למעשר.</t>
        </r>
      </text>
    </comment>
    <comment ref="B3" authorId="0" shapeId="0" xr:uid="{00000000-0006-0000-0600-000002000000}">
      <text>
        <r>
          <rPr>
            <b/>
            <sz val="9"/>
            <color indexed="81"/>
            <rFont val="Tahoma"/>
            <family val="2"/>
          </rPr>
          <t xml:space="preserve">
בתאים בעלי רקע צבעוני-רשת מזינים את הקבוע והכל עובר לחודשים הבאים. בתאים לבנים מזינים הסכומים הלא קבועים.
כשמשנים את הסכום הקבוע התוכנה מתריעה בחודש הבא בסימן ?   </t>
        </r>
        <r>
          <rPr>
            <sz val="9"/>
            <color indexed="81"/>
            <rFont val="Tahoma"/>
            <family val="2"/>
          </rPr>
          <t>כשאין צורך לעדכן מומלץ למחוק הסימן ידנית.</t>
        </r>
        <r>
          <rPr>
            <b/>
            <sz val="9"/>
            <color indexed="81"/>
            <rFont val="Tahoma"/>
            <family val="2"/>
          </rPr>
          <t xml:space="preserve">
בכל עידכון, הסכום הקבוע הופך למודגש כדי לסמן שכבר עודכן.</t>
        </r>
      </text>
    </comment>
    <comment ref="F3" authorId="0" shapeId="0" xr:uid="{00000000-0006-0000-0600-000003000000}">
      <text>
        <r>
          <rPr>
            <b/>
            <sz val="9"/>
            <color indexed="81"/>
            <rFont val="Tahoma"/>
            <family val="2"/>
          </rPr>
          <t xml:space="preserve">
בתאים בעלי רקע צבעוני-רשת מזינים את הקבוע והכל עובר לחודשים הבאים. בתאים לבנים מזינים הסכומים הלא קבועים.
כשמשנים את הסכום הקבוע התוכנה מתריעה בחודש הבא בסימן ?  </t>
        </r>
        <r>
          <rPr>
            <sz val="9"/>
            <color indexed="81"/>
            <rFont val="Tahoma"/>
            <family val="2"/>
          </rPr>
          <t>כשאין צורך לעדכן מומלץ למחוק הסימן ידנית.</t>
        </r>
        <r>
          <rPr>
            <b/>
            <sz val="9"/>
            <color indexed="81"/>
            <rFont val="Tahoma"/>
            <family val="2"/>
          </rPr>
          <t xml:space="preserve">
בכל עידכון, הסכום הקבוע הופך למודגש כדי לסמן שכבר עודכן.</t>
        </r>
      </text>
    </comment>
    <comment ref="Y3" authorId="0" shapeId="0" xr:uid="{00000000-0006-0000-0600-000004000000}">
      <text>
        <r>
          <rPr>
            <b/>
            <sz val="9"/>
            <color indexed="81"/>
            <rFont val="Tahoma"/>
            <family val="2"/>
          </rPr>
          <t xml:space="preserve">
מוגש לצורך מעקב בלבד. אין בזה נפק"מ לגבי מעשר.</t>
        </r>
        <r>
          <rPr>
            <sz val="9"/>
            <color indexed="81"/>
            <rFont val="Tahoma"/>
            <family val="2"/>
          </rPr>
          <t xml:space="preserve">
</t>
        </r>
      </text>
    </comment>
    <comment ref="N4" authorId="1" shapeId="0" xr:uid="{00000000-0006-0000-0600-000005000000}">
      <text>
        <r>
          <rPr>
            <b/>
            <sz val="11"/>
            <color theme="1"/>
            <rFont val="Tahoma"/>
            <family val="2"/>
          </rPr>
          <t xml:space="preserve">
מספר החיובים מתעדכן אוטומטית ויורד כל חודש.</t>
        </r>
        <r>
          <rPr>
            <sz val="11"/>
            <color theme="1"/>
            <rFont val="Tahoma"/>
            <family val="2"/>
          </rPr>
          <t xml:space="preserve"> 
סימן V  בירוק, מראה שמדובר בהוראת קבע "זמנית" שהיא עדיין פעילה. כשההו"ק מסתיימת, שם ה"מטרה" הופכת לאדום. </t>
        </r>
        <r>
          <rPr>
            <b/>
            <sz val="11"/>
            <color theme="1"/>
            <rFont val="Tahoma"/>
            <family val="2"/>
          </rPr>
          <t>סכום החיוב נמחק אוטומטית כדי שלא יכנס לחישובים.</t>
        </r>
        <r>
          <rPr>
            <sz val="11"/>
            <color theme="1"/>
            <rFont val="Tahoma"/>
            <family val="2"/>
          </rPr>
          <t xml:space="preserve">   </t>
        </r>
        <r>
          <rPr>
            <sz val="9"/>
            <color theme="1"/>
            <rFont val="Tahoma"/>
            <family val="2"/>
          </rPr>
          <t>[מספר החיובים שמקלידים רואים רק לאחר לחיצה על אנטר וכיו"ב]</t>
        </r>
      </text>
    </comment>
    <comment ref="S4" authorId="0" shapeId="0" xr:uid="{00000000-0006-0000-0600-000006000000}">
      <text>
        <r>
          <rPr>
            <b/>
            <sz val="11"/>
            <color indexed="81"/>
            <rFont val="Tahoma"/>
            <family val="2"/>
          </rPr>
          <t xml:space="preserve">
מספר החיובים מתעדכן אוטומטית ויורד כל חודש. </t>
        </r>
        <r>
          <rPr>
            <sz val="11"/>
            <color indexed="81"/>
            <rFont val="Tahoma"/>
            <family val="2"/>
          </rPr>
          <t xml:space="preserve">
סימן </t>
        </r>
        <r>
          <rPr>
            <b/>
            <sz val="11"/>
            <color indexed="81"/>
            <rFont val="Tahoma"/>
            <family val="2"/>
          </rPr>
          <t>V</t>
        </r>
        <r>
          <rPr>
            <sz val="11"/>
            <color indexed="81"/>
            <rFont val="Tahoma"/>
            <family val="2"/>
          </rPr>
          <t xml:space="preserve">  בירוק, מראה שמדובר בהוראת קבע "זמנית" שהיא עדיין פעילה. כשההו"ק מסתיימת, שם ה"מטרה" הופכת לאדום. </t>
        </r>
        <r>
          <rPr>
            <b/>
            <sz val="11"/>
            <color indexed="81"/>
            <rFont val="Tahoma"/>
            <family val="2"/>
          </rPr>
          <t xml:space="preserve">סכום החיוב נמחק אוטומטית כדי שלא יכנס לחישובים.  
</t>
        </r>
        <r>
          <rPr>
            <sz val="8"/>
            <color indexed="81"/>
            <rFont val="Tahoma"/>
            <family val="2"/>
          </rPr>
          <t xml:space="preserve"> [מספר החיובים שמקלידים רואים רק לאחר לחיצה על אנטר וכיו"ב]</t>
        </r>
      </text>
    </comment>
    <comment ref="X4" authorId="0" shapeId="0" xr:uid="{00000000-0006-0000-0600-000007000000}">
      <text>
        <r>
          <rPr>
            <b/>
            <sz val="11"/>
            <color indexed="81"/>
            <rFont val="Tahoma"/>
            <family val="2"/>
          </rPr>
          <t xml:space="preserve">
מספר החיובים מתעדכן אוטומטית ויורד כל חודש. 
</t>
        </r>
        <r>
          <rPr>
            <sz val="11"/>
            <color indexed="81"/>
            <rFont val="Tahoma"/>
            <family val="2"/>
          </rPr>
          <t xml:space="preserve">סימן </t>
        </r>
        <r>
          <rPr>
            <b/>
            <sz val="11"/>
            <color indexed="81"/>
            <rFont val="Tahoma"/>
            <family val="2"/>
          </rPr>
          <t xml:space="preserve">V </t>
        </r>
        <r>
          <rPr>
            <sz val="11"/>
            <color indexed="81"/>
            <rFont val="Tahoma"/>
            <family val="2"/>
          </rPr>
          <t xml:space="preserve"> בירוק, מראה שמדובר בהוראת קבע "זמנית" שהיא עדיין פעילה. כשההו"ק מסתיימת, שם ה"מטרה" הופכת לאדום.  </t>
        </r>
        <r>
          <rPr>
            <b/>
            <sz val="11"/>
            <color indexed="81"/>
            <rFont val="Tahoma"/>
            <family val="2"/>
          </rPr>
          <t xml:space="preserve">סכום החיוב נמחק אוטומטית כדי שלא יכנס לחישובים.  </t>
        </r>
      </text>
    </comment>
    <comment ref="T39" authorId="0" shapeId="0" xr:uid="{00000000-0006-0000-0600-000008000000}">
      <text>
        <r>
          <rPr>
            <b/>
            <sz val="11"/>
            <color indexed="81"/>
            <rFont val="Tahoma"/>
            <family val="2"/>
          </rPr>
          <t>מוגש לצורך מעקב בלבד ואין בזה נפק"מ לגבי מעשר.</t>
        </r>
      </text>
    </comment>
    <comment ref="B44" authorId="0" shapeId="0" xr:uid="{00000000-0006-0000-0600-000009000000}">
      <text>
        <r>
          <rPr>
            <sz val="9"/>
            <color indexed="81"/>
            <rFont val="Tahoma"/>
            <family val="2"/>
          </rPr>
          <t xml:space="preserve"> סכום זה הוא הסך הכל של הטבלה "הפרשת חומש חלקי" שבצד השמאלי של הגליון, והוא נכנס אוטומטית ומשתלב בחישובי </t>
        </r>
        <r>
          <rPr>
            <b/>
            <sz val="9"/>
            <color indexed="81"/>
            <rFont val="Tahoma"/>
            <family val="2"/>
          </rPr>
          <t>מעשר</t>
        </r>
        <r>
          <rPr>
            <sz val="9"/>
            <color indexed="81"/>
            <rFont val="Tahoma"/>
            <family val="2"/>
          </rPr>
          <t xml:space="preserve">.
</t>
        </r>
        <r>
          <rPr>
            <b/>
            <sz val="9"/>
            <color indexed="81"/>
            <rFont val="Tahoma"/>
            <family val="2"/>
          </rPr>
          <t xml:space="preserve">שימו לב: </t>
        </r>
        <r>
          <rPr>
            <sz val="9"/>
            <color indexed="81"/>
            <rFont val="Tahoma"/>
            <family val="2"/>
          </rPr>
          <t>על מפרישי "חומש חלקי" להתמקד בחישובי מעשר ולא בחישובי חומש.</t>
        </r>
      </text>
    </comment>
    <comment ref="E44" authorId="1" shapeId="0" xr:uid="{00000000-0006-0000-0600-00000A000000}">
      <text>
        <r>
          <rPr>
            <sz val="9"/>
            <color indexed="81"/>
            <rFont val="Tahoma"/>
            <family val="2"/>
          </rPr>
          <t xml:space="preserve">
ס"ה ההכנסות החייבות במעשר וחומש חלקי במידה והוזנו סכומים בטבלה המתאימה בצד שמאל של הגליון</t>
        </r>
      </text>
    </comment>
    <comment ref="B48" authorId="0" shapeId="0" xr:uid="{00000000-0006-0000-0600-00000B000000}">
      <text>
        <r>
          <rPr>
            <b/>
            <sz val="9"/>
            <color indexed="81"/>
            <rFont val="Tahoma"/>
            <family val="2"/>
          </rPr>
          <t xml:space="preserve">הסכום מופרש לצדקה כדי לקיים מצות הפרשת מעשר או חומש, אבל בתנאי שיוכלו לחלקו לפי ראות עיני המפריש ומתי שירצה - כדי שלא לעבור על בל תאחר. 
</t>
        </r>
      </text>
    </comment>
    <comment ref="J48" authorId="0" shapeId="0" xr:uid="{00000000-0006-0000-0600-00000C000000}">
      <text>
        <r>
          <rPr>
            <sz val="11"/>
            <color indexed="81"/>
            <rFont val="Tahoma"/>
            <family val="2"/>
          </rPr>
          <t>ניתן למחוק את הסכום אם רוצים להתחיל בחודש זה מההתחלה.</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צבי</author>
  </authors>
  <commentList>
    <comment ref="B3" authorId="0" shapeId="0" xr:uid="{00000000-0006-0000-0700-000001000000}">
      <text>
        <r>
          <rPr>
            <b/>
            <sz val="9"/>
            <color indexed="81"/>
            <rFont val="Tahoma"/>
            <family val="2"/>
          </rPr>
          <t xml:space="preserve">
</t>
        </r>
        <r>
          <rPr>
            <b/>
            <sz val="10"/>
            <color indexed="81"/>
            <rFont val="Tahoma"/>
            <family val="2"/>
          </rPr>
          <t xml:space="preserve">בתא הממוסגר בצהוב בצד ימין ניתן להדביק את </t>
        </r>
        <r>
          <rPr>
            <b/>
            <u/>
            <sz val="10"/>
            <color indexed="81"/>
            <rFont val="Tahoma"/>
            <family val="2"/>
          </rPr>
          <t xml:space="preserve">כל איזור הקבוע </t>
        </r>
        <r>
          <rPr>
            <b/>
            <sz val="10"/>
            <color indexed="81"/>
            <rFont val="Tahoma"/>
            <family val="2"/>
          </rPr>
          <t>שהעתיקו מחודש אדר של השנה הקודמת - הכנסות, הוצאות ותרומות.</t>
        </r>
        <r>
          <rPr>
            <b/>
            <sz val="9"/>
            <color indexed="81"/>
            <rFont val="Tahoma"/>
            <family val="2"/>
          </rPr>
          <t xml:space="preserve"> </t>
        </r>
        <r>
          <rPr>
            <sz val="9"/>
            <color indexed="81"/>
            <rFont val="Tahoma"/>
            <family val="2"/>
          </rPr>
          <t xml:space="preserve">ע"י ההדבקה בתא זה יעבור כל ה"קבוע" במקומות הרלוונטיים, וימשיך גם לחודשים הבאים. </t>
        </r>
        <r>
          <rPr>
            <b/>
            <sz val="9"/>
            <color indexed="81"/>
            <rFont val="Tahoma"/>
            <family val="2"/>
          </rPr>
          <t xml:space="preserve">
</t>
        </r>
        <r>
          <rPr>
            <b/>
            <u/>
            <sz val="9"/>
            <color indexed="81"/>
            <rFont val="Tahoma"/>
            <family val="2"/>
          </rPr>
          <t xml:space="preserve">אין להשתמש בהדבקה  רגילה!  </t>
        </r>
        <r>
          <rPr>
            <b/>
            <sz val="9"/>
            <color indexed="81"/>
            <rFont val="Tahoma"/>
            <family val="2"/>
          </rPr>
          <t xml:space="preserve"> יש לבחור מתוך התפריט הנפתח בלחצן הימיני של העכבר, ההדבקה ע"י  האייקון השני מימין המסומן בספרות - 123 ומדביק רק "ערכים".
שימו לב!  רק הסכומים שנכנסו לתאים בעלי רקע רשת-צבעוני עוברים  לחודשים הבאים.</t>
        </r>
        <r>
          <rPr>
            <b/>
            <u/>
            <sz val="9"/>
            <color indexed="81"/>
            <rFont val="Tahoma"/>
            <family val="2"/>
          </rPr>
          <t xml:space="preserve"> אבל הנכנסים לתאים לבנים נחשבים לסכומים לא קבועים,  והם אינם עוברים לחודשים הבאים.
</t>
        </r>
      </text>
    </comment>
    <comment ref="F3" authorId="0" shapeId="0" xr:uid="{00000000-0006-0000-0700-000002000000}">
      <text>
        <r>
          <rPr>
            <b/>
            <sz val="9"/>
            <color indexed="81"/>
            <rFont val="Tahoma"/>
            <family val="2"/>
          </rPr>
          <t xml:space="preserve">
בתא הממוסגר בצהוב בצד ימין ניתן להדביק את כל איזור הקבוע שהעתיקו מחודש אדר של השנה הקודמת - הכנסות, הוצאות ותרומות. </t>
        </r>
        <r>
          <rPr>
            <sz val="9"/>
            <color indexed="81"/>
            <rFont val="Tahoma"/>
            <family val="2"/>
          </rPr>
          <t xml:space="preserve">ע"י ההדבקה בתא זה יעבור כל ה"קבוע" במקומות הרלוונטיים, וימשיך גם לחודשים הבאים. 
</t>
        </r>
        <r>
          <rPr>
            <b/>
            <sz val="9"/>
            <color indexed="81"/>
            <rFont val="Tahoma"/>
            <family val="2"/>
          </rPr>
          <t xml:space="preserve">
</t>
        </r>
        <r>
          <rPr>
            <b/>
            <u/>
            <sz val="9"/>
            <color indexed="81"/>
            <rFont val="Tahoma"/>
            <family val="2"/>
          </rPr>
          <t xml:space="preserve">אין להשתמש בהדבקה  רגילה! </t>
        </r>
        <r>
          <rPr>
            <b/>
            <sz val="9"/>
            <color indexed="81"/>
            <rFont val="Tahoma"/>
            <family val="2"/>
          </rPr>
          <t xml:space="preserve">  יש לבחור מתוך התפריט הנפתח בלחצן הימיני של העכבר, ההדבקה דרך האייקון השני מימין המסומן בספרות - 123 ומדביק רק "ערכים".
</t>
        </r>
        <r>
          <rPr>
            <b/>
            <u/>
            <sz val="9"/>
            <color indexed="81"/>
            <rFont val="Tahoma"/>
            <family val="2"/>
          </rPr>
          <t>שימו לב!  הסכומים שנכנסו לתאים בעלי רקע רשת-צבעוני עוברים  לחודשים הבאים.</t>
        </r>
        <r>
          <rPr>
            <b/>
            <sz val="9"/>
            <color indexed="81"/>
            <rFont val="Tahoma"/>
            <family val="2"/>
          </rPr>
          <t xml:space="preserve"> אבל הנכנסים לתאים לבנים נחשבים לסכומים לא קבועים,  והם אינם עוברים לחודשים הבאים.
</t>
        </r>
      </text>
    </comment>
    <comment ref="B5" authorId="0" shapeId="0" xr:uid="{00000000-0006-0000-0700-000003000000}">
      <text>
        <r>
          <rPr>
            <sz val="9"/>
            <color indexed="81"/>
            <rFont val="Tahoma"/>
            <family val="2"/>
          </rPr>
          <t xml:space="preserve">לתוך תא זה מדביקים את כל איזור הקבוע שהעתיקו מהחוברת של השנה שעברה.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צבי</author>
    <author>מכון</author>
  </authors>
  <commentList>
    <comment ref="N2" authorId="0" shapeId="0" xr:uid="{00000000-0006-0000-0A00-000001000000}">
      <text>
        <r>
          <rPr>
            <b/>
            <sz val="10"/>
            <color indexed="81"/>
            <rFont val="Tahoma"/>
            <family val="2"/>
          </rPr>
          <t>סכום בסימן מינוס - ובצבע ירוק פירושו זכות ונתינת יתר למעשר.</t>
        </r>
      </text>
    </comment>
    <comment ref="B3" authorId="0" shapeId="0" xr:uid="{00000000-0006-0000-0A00-000002000000}">
      <text>
        <r>
          <rPr>
            <b/>
            <sz val="9"/>
            <color indexed="81"/>
            <rFont val="Tahoma"/>
            <family val="2"/>
          </rPr>
          <t xml:space="preserve">
בתאים בעלי רקע צבעוני-רשת מזינים את הקבוע והכל עובר לחודשים הבאים. בתאים לבנים מזינים הסכומים הלא קבועים.
כשמשנים את הסכום הקבוע התוכנה מתריעה בחודש הבא בסימן ?   </t>
        </r>
        <r>
          <rPr>
            <sz val="9"/>
            <color indexed="81"/>
            <rFont val="Tahoma"/>
            <family val="2"/>
          </rPr>
          <t>כשאין צורך לעדכן מומלץ למחוק הסימן ידנית.</t>
        </r>
        <r>
          <rPr>
            <b/>
            <sz val="9"/>
            <color indexed="81"/>
            <rFont val="Tahoma"/>
            <family val="2"/>
          </rPr>
          <t xml:space="preserve">
בכל עידכון, הסכום הקבוע הופך למודגש כדי לסמן שכבר עודכן.</t>
        </r>
      </text>
    </comment>
    <comment ref="F3" authorId="0" shapeId="0" xr:uid="{00000000-0006-0000-0A00-000003000000}">
      <text>
        <r>
          <rPr>
            <b/>
            <sz val="9"/>
            <color indexed="81"/>
            <rFont val="Tahoma"/>
            <family val="2"/>
          </rPr>
          <t xml:space="preserve">
בתאים בעלי רקע צבעוני-רשת מזינים את הקבוע והכל עובר לחודשים הבאים. בתאים לבנים מזינים הסכומים הלא קבועים.
כשמשנים את הסכום הקבוע התוכנה מתריעה בחודש הבא בסימן ?  </t>
        </r>
        <r>
          <rPr>
            <sz val="9"/>
            <color indexed="81"/>
            <rFont val="Tahoma"/>
            <family val="2"/>
          </rPr>
          <t>כשאין צורך לעדכן מומלץ למחוק הסימן ידנית.</t>
        </r>
        <r>
          <rPr>
            <b/>
            <sz val="9"/>
            <color indexed="81"/>
            <rFont val="Tahoma"/>
            <family val="2"/>
          </rPr>
          <t xml:space="preserve">
בכל עידכון, הסכום הקבוע הופך למודגש כדי לסמן שכבר עודכן.</t>
        </r>
      </text>
    </comment>
    <comment ref="Y3" authorId="0" shapeId="0" xr:uid="{00000000-0006-0000-0A00-000004000000}">
      <text>
        <r>
          <rPr>
            <b/>
            <sz val="9"/>
            <color indexed="81"/>
            <rFont val="Tahoma"/>
            <family val="2"/>
          </rPr>
          <t xml:space="preserve">
מוגש לצורך מעקב בלבד. אין בזה נפק"מ לגבי מעשר.</t>
        </r>
        <r>
          <rPr>
            <sz val="9"/>
            <color indexed="81"/>
            <rFont val="Tahoma"/>
            <family val="2"/>
          </rPr>
          <t xml:space="preserve">
</t>
        </r>
      </text>
    </comment>
    <comment ref="N4" authorId="1" shapeId="0" xr:uid="{00000000-0006-0000-0A00-000005000000}">
      <text>
        <r>
          <rPr>
            <b/>
            <sz val="11"/>
            <color theme="1"/>
            <rFont val="Tahoma"/>
            <family val="2"/>
          </rPr>
          <t xml:space="preserve">
מספר החיובים מתעדכן אוטומטית ויורד כל חודש. </t>
        </r>
        <r>
          <rPr>
            <sz val="11"/>
            <color theme="1"/>
            <rFont val="Tahoma"/>
            <family val="2"/>
          </rPr>
          <t xml:space="preserve">
סימן V  בירוק, מראה שמדובר בהוראת קבע "זמנית" שהיא עדיין פעילה. כשההו"ק מסתיימת, שם ה"מטרה" הופכת לאדום. </t>
        </r>
        <r>
          <rPr>
            <b/>
            <sz val="11"/>
            <color theme="1"/>
            <rFont val="Tahoma"/>
            <family val="2"/>
          </rPr>
          <t xml:space="preserve">סכום החיוב נמחק אוטומטית כדי שלא יכנס לחישובים. </t>
        </r>
        <r>
          <rPr>
            <sz val="11"/>
            <color theme="1"/>
            <rFont val="Tahoma"/>
            <family val="2"/>
          </rPr>
          <t xml:space="preserve">  </t>
        </r>
        <r>
          <rPr>
            <sz val="9"/>
            <color theme="1"/>
            <rFont val="Tahoma"/>
            <family val="2"/>
          </rPr>
          <t>[מספר החיובים שמקלידים רואים רק לאחר לחיצה על אנטר וכיו"ב]</t>
        </r>
      </text>
    </comment>
    <comment ref="S4" authorId="0" shapeId="0" xr:uid="{00000000-0006-0000-0A00-000006000000}">
      <text>
        <r>
          <rPr>
            <b/>
            <sz val="11"/>
            <color indexed="81"/>
            <rFont val="Tahoma"/>
            <family val="2"/>
          </rPr>
          <t xml:space="preserve">
מספר החיובים מתעדכן אוטומטית ויורד כל חודש. </t>
        </r>
        <r>
          <rPr>
            <sz val="11"/>
            <color indexed="81"/>
            <rFont val="Tahoma"/>
            <family val="2"/>
          </rPr>
          <t xml:space="preserve">
סימן </t>
        </r>
        <r>
          <rPr>
            <b/>
            <sz val="11"/>
            <color indexed="81"/>
            <rFont val="Tahoma"/>
            <family val="2"/>
          </rPr>
          <t>V</t>
        </r>
        <r>
          <rPr>
            <sz val="11"/>
            <color indexed="81"/>
            <rFont val="Tahoma"/>
            <family val="2"/>
          </rPr>
          <t xml:space="preserve">  בירוק, מראה שמדובר בהוראת קבע "זמנית" שהיא עדיין פעילה. כשההו"ק מסתיימת, שם ה"מטרה" הופכת לאדום. </t>
        </r>
        <r>
          <rPr>
            <b/>
            <sz val="11"/>
            <color indexed="81"/>
            <rFont val="Tahoma"/>
            <family val="2"/>
          </rPr>
          <t xml:space="preserve">סכום החיוב נמחק אוטומטית כדי שלא יכנס לחישובים.  
</t>
        </r>
        <r>
          <rPr>
            <sz val="8"/>
            <color indexed="81"/>
            <rFont val="Tahoma"/>
            <family val="2"/>
          </rPr>
          <t xml:space="preserve"> [מספר החיובים שמקלידים רואים רק לאחר לחיצה על אנטר וכיו"ב]</t>
        </r>
      </text>
    </comment>
    <comment ref="X4" authorId="0" shapeId="0" xr:uid="{00000000-0006-0000-0A00-000007000000}">
      <text>
        <r>
          <rPr>
            <b/>
            <sz val="11"/>
            <color indexed="81"/>
            <rFont val="Tahoma"/>
            <family val="2"/>
          </rPr>
          <t xml:space="preserve">
מספר החיובים מתעדכן אוטומטית ויורד כל חודש. 
</t>
        </r>
        <r>
          <rPr>
            <sz val="11"/>
            <color indexed="81"/>
            <rFont val="Tahoma"/>
            <family val="2"/>
          </rPr>
          <t xml:space="preserve">סימן </t>
        </r>
        <r>
          <rPr>
            <b/>
            <sz val="11"/>
            <color indexed="81"/>
            <rFont val="Tahoma"/>
            <family val="2"/>
          </rPr>
          <t xml:space="preserve">V </t>
        </r>
        <r>
          <rPr>
            <sz val="11"/>
            <color indexed="81"/>
            <rFont val="Tahoma"/>
            <family val="2"/>
          </rPr>
          <t xml:space="preserve"> בירוק, מראה שמדובר בהוראת קבע "זמנית" שהיא עדיין פעילה. כשההו"ק מסתיימת, שם ה"מטרה" הופכת לאדום. </t>
        </r>
        <r>
          <rPr>
            <b/>
            <sz val="11"/>
            <color indexed="81"/>
            <rFont val="Tahoma"/>
            <family val="2"/>
          </rPr>
          <t xml:space="preserve">סכום החיוב נמחק אוטומטית כדי שלא יכנס לחישובים.  </t>
        </r>
      </text>
    </comment>
    <comment ref="T39" authorId="0" shapeId="0" xr:uid="{00000000-0006-0000-0A00-000008000000}">
      <text>
        <r>
          <rPr>
            <b/>
            <sz val="11"/>
            <color indexed="81"/>
            <rFont val="Tahoma"/>
            <family val="2"/>
          </rPr>
          <t>מוגש לצורך מעקב בלבד ואין בזה נפק"מ לגבי מעשר.</t>
        </r>
      </text>
    </comment>
    <comment ref="B44" authorId="0" shapeId="0" xr:uid="{00000000-0006-0000-0A00-000009000000}">
      <text>
        <r>
          <rPr>
            <sz val="9"/>
            <color indexed="81"/>
            <rFont val="Tahoma"/>
            <family val="2"/>
          </rPr>
          <t xml:space="preserve"> סכום זה הוא הסך הכל של הטבלה "הפרשת חומש חלקי" שבצד השמאלי של הגליון, והוא נכנס אוטומטית ומשתלב בחישובי </t>
        </r>
        <r>
          <rPr>
            <b/>
            <sz val="9"/>
            <color indexed="81"/>
            <rFont val="Tahoma"/>
            <family val="2"/>
          </rPr>
          <t>מעשר</t>
        </r>
        <r>
          <rPr>
            <sz val="9"/>
            <color indexed="81"/>
            <rFont val="Tahoma"/>
            <family val="2"/>
          </rPr>
          <t xml:space="preserve">.
</t>
        </r>
        <r>
          <rPr>
            <b/>
            <sz val="9"/>
            <color indexed="81"/>
            <rFont val="Tahoma"/>
            <family val="2"/>
          </rPr>
          <t xml:space="preserve">שימו לב: </t>
        </r>
        <r>
          <rPr>
            <sz val="9"/>
            <color indexed="81"/>
            <rFont val="Tahoma"/>
            <family val="2"/>
          </rPr>
          <t>על מפרישי "חומש חלקי" להתמקד בחישובי מעשר ולא בחישובי חומש.</t>
        </r>
      </text>
    </comment>
    <comment ref="E44" authorId="1" shapeId="0" xr:uid="{00000000-0006-0000-0A00-00000A000000}">
      <text>
        <r>
          <rPr>
            <sz val="9"/>
            <color indexed="81"/>
            <rFont val="Tahoma"/>
            <family val="2"/>
          </rPr>
          <t xml:space="preserve">
ס"ה ההכנסות החייבות במעשר וחומש חלקי במידה והוזנו סכומים בטבלה המתאימה בצד שמאל של הגליון</t>
        </r>
      </text>
    </comment>
    <comment ref="B48" authorId="0" shapeId="0" xr:uid="{00000000-0006-0000-0A00-00000B000000}">
      <text>
        <r>
          <rPr>
            <b/>
            <sz val="9"/>
            <color indexed="81"/>
            <rFont val="Tahoma"/>
            <family val="2"/>
          </rPr>
          <t xml:space="preserve">הסכום מופרש לצדקה כדי לקיים מצות הפרשת מעשר או חומש, אבל בתנאי שיוכלו לחלקו לפי ראות עיני המפריש ומתי שירצה - כדי שלא לעבור על בל תאחר. 
</t>
        </r>
      </text>
    </comment>
    <comment ref="J48" authorId="0" shapeId="0" xr:uid="{00000000-0006-0000-0A00-00000C000000}">
      <text>
        <r>
          <rPr>
            <sz val="11"/>
            <color indexed="81"/>
            <rFont val="Tahoma"/>
            <family val="2"/>
          </rPr>
          <t>ניתן למחוק את הסכום אם רוצים להתחיל בחודש זה מההתחלה.</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צבי</author>
    <author>מכון</author>
  </authors>
  <commentList>
    <comment ref="N2" authorId="0" shapeId="0" xr:uid="{00000000-0006-0000-0B00-000001000000}">
      <text>
        <r>
          <rPr>
            <b/>
            <sz val="10"/>
            <color indexed="81"/>
            <rFont val="Tahoma"/>
            <family val="2"/>
          </rPr>
          <t>סכום בסימן מינוס - ובצבע ירוק פירושו זכות ונתינת יתר למעשר.</t>
        </r>
      </text>
    </comment>
    <comment ref="B3" authorId="0" shapeId="0" xr:uid="{00000000-0006-0000-0B00-000002000000}">
      <text>
        <r>
          <rPr>
            <b/>
            <sz val="9"/>
            <color indexed="81"/>
            <rFont val="Tahoma"/>
            <family val="2"/>
          </rPr>
          <t xml:space="preserve">
בתאים בעלי רקע צבעוני-רשת מזינים את הקבוע והכל עובר לחודשים הבאים. בתאים לבנים מזינים הסכומים הלא קבועים.
כשמשנים את הסכום הקבוע התוכנה מתריעה בחודש הבא בסימן ?   </t>
        </r>
        <r>
          <rPr>
            <sz val="9"/>
            <color indexed="81"/>
            <rFont val="Tahoma"/>
            <family val="2"/>
          </rPr>
          <t>כשאין צורך לעדכן מומלץ למחוק הסימן ידנית.</t>
        </r>
        <r>
          <rPr>
            <b/>
            <sz val="9"/>
            <color indexed="81"/>
            <rFont val="Tahoma"/>
            <family val="2"/>
          </rPr>
          <t xml:space="preserve">
בכל עידכון, הסכום הקבוע הופך למודגש כדי לסמן שכבר עודכן.</t>
        </r>
      </text>
    </comment>
    <comment ref="F3" authorId="0" shapeId="0" xr:uid="{00000000-0006-0000-0B00-000003000000}">
      <text>
        <r>
          <rPr>
            <b/>
            <sz val="9"/>
            <color indexed="81"/>
            <rFont val="Tahoma"/>
            <family val="2"/>
          </rPr>
          <t xml:space="preserve">
בתאים בעלי רקע צבעוני-רשת מזינים את הקבוע והכל עובר לחודשים הבאים. בתאים לבנים מזינים הסכומים הלא קבועים.
כשמשנים את הסכום הקבוע התוכנה מתריעה בחודש הבא בסימן ?   </t>
        </r>
        <r>
          <rPr>
            <sz val="9"/>
            <color indexed="81"/>
            <rFont val="Tahoma"/>
            <family val="2"/>
          </rPr>
          <t>כשאין צורך לעדכן מומלץ למחוק הסימן ידנית.</t>
        </r>
        <r>
          <rPr>
            <b/>
            <sz val="9"/>
            <color indexed="81"/>
            <rFont val="Tahoma"/>
            <family val="2"/>
          </rPr>
          <t xml:space="preserve">
בכל עידכון, הסכום הקבוע הופך למודגש כדי לסמן שכבר עודכן.</t>
        </r>
      </text>
    </comment>
    <comment ref="Y3" authorId="0" shapeId="0" xr:uid="{00000000-0006-0000-0B00-000004000000}">
      <text>
        <r>
          <rPr>
            <b/>
            <sz val="9"/>
            <color indexed="81"/>
            <rFont val="Tahoma"/>
            <family val="2"/>
          </rPr>
          <t xml:space="preserve">
מוגש לצורך מעקב בלבד. אין בזה נפק"מ לגבי מעשר.</t>
        </r>
        <r>
          <rPr>
            <sz val="9"/>
            <color indexed="81"/>
            <rFont val="Tahoma"/>
            <family val="2"/>
          </rPr>
          <t xml:space="preserve">
</t>
        </r>
      </text>
    </comment>
    <comment ref="N4" authorId="1" shapeId="0" xr:uid="{00000000-0006-0000-0B00-000005000000}">
      <text>
        <r>
          <rPr>
            <b/>
            <sz val="11"/>
            <color theme="1"/>
            <rFont val="Tahoma"/>
            <family val="2"/>
          </rPr>
          <t xml:space="preserve">
מספר החיובים מתעדכן אוטומטית ויורד כל חודש. </t>
        </r>
        <r>
          <rPr>
            <sz val="11"/>
            <color theme="1"/>
            <rFont val="Tahoma"/>
            <family val="2"/>
          </rPr>
          <t xml:space="preserve">
סימן V  בירוק, מראה שמדובר בהוראת קבע "זמנית" שהיא עדיין פעילה. כשההו"ק מסתיימת, שם ה"מטרה" הופכת לאדום. </t>
        </r>
        <r>
          <rPr>
            <b/>
            <sz val="11"/>
            <color theme="1"/>
            <rFont val="Tahoma"/>
            <family val="2"/>
          </rPr>
          <t xml:space="preserve">סכום החיוב נמחק אוטומטית כדי שלא יכנס לחישובים. </t>
        </r>
        <r>
          <rPr>
            <sz val="11"/>
            <color theme="1"/>
            <rFont val="Tahoma"/>
            <family val="2"/>
          </rPr>
          <t xml:space="preserve">  </t>
        </r>
        <r>
          <rPr>
            <sz val="9"/>
            <color theme="1"/>
            <rFont val="Tahoma"/>
            <family val="2"/>
          </rPr>
          <t>[מספר החיובים שמקלידים רואים רק לאחר לחיצה על אנטר וכיו"ב]</t>
        </r>
      </text>
    </comment>
    <comment ref="S4" authorId="0" shapeId="0" xr:uid="{00000000-0006-0000-0B00-000006000000}">
      <text>
        <r>
          <rPr>
            <b/>
            <sz val="11"/>
            <color indexed="81"/>
            <rFont val="Tahoma"/>
            <family val="2"/>
          </rPr>
          <t xml:space="preserve">
מספר החיובים מתעדכן אוטומטית ויורד כל חודש. </t>
        </r>
        <r>
          <rPr>
            <sz val="11"/>
            <color indexed="81"/>
            <rFont val="Tahoma"/>
            <family val="2"/>
          </rPr>
          <t xml:space="preserve">
סימן </t>
        </r>
        <r>
          <rPr>
            <b/>
            <sz val="11"/>
            <color indexed="81"/>
            <rFont val="Tahoma"/>
            <family val="2"/>
          </rPr>
          <t>V</t>
        </r>
        <r>
          <rPr>
            <sz val="11"/>
            <color indexed="81"/>
            <rFont val="Tahoma"/>
            <family val="2"/>
          </rPr>
          <t xml:space="preserve">  בירוק, מראה שמדובר בהוראת קבע "זמנית" שהיא עדיין פעילה. כשההו"ק מסתיימת, שם ה"מטרה" הופכת לאדום. </t>
        </r>
        <r>
          <rPr>
            <b/>
            <sz val="11"/>
            <color indexed="81"/>
            <rFont val="Tahoma"/>
            <family val="2"/>
          </rPr>
          <t xml:space="preserve">סכום החיוב נמחק אוטומטית כדי שלא יכנס לחישובים.  
</t>
        </r>
        <r>
          <rPr>
            <sz val="8"/>
            <color indexed="81"/>
            <rFont val="Tahoma"/>
            <family val="2"/>
          </rPr>
          <t xml:space="preserve"> [מספר החיובים שמקלידים רואים רק לאחר לחיצה על אנטר וכיו"ב]</t>
        </r>
      </text>
    </comment>
    <comment ref="X4" authorId="0" shapeId="0" xr:uid="{00000000-0006-0000-0B00-000007000000}">
      <text>
        <r>
          <rPr>
            <b/>
            <sz val="11"/>
            <color indexed="81"/>
            <rFont val="Tahoma"/>
            <family val="2"/>
          </rPr>
          <t xml:space="preserve">
מספר החיובים מתעדכן אוטומטית ויורד כל חודש. 
</t>
        </r>
        <r>
          <rPr>
            <sz val="11"/>
            <color indexed="81"/>
            <rFont val="Tahoma"/>
            <family val="2"/>
          </rPr>
          <t xml:space="preserve">סימן </t>
        </r>
        <r>
          <rPr>
            <b/>
            <sz val="11"/>
            <color indexed="81"/>
            <rFont val="Tahoma"/>
            <family val="2"/>
          </rPr>
          <t xml:space="preserve">V </t>
        </r>
        <r>
          <rPr>
            <sz val="11"/>
            <color indexed="81"/>
            <rFont val="Tahoma"/>
            <family val="2"/>
          </rPr>
          <t xml:space="preserve"> בירוק, מראה שמדובר בהוראת קבע "זמנית" שהיא עדיין פעילה. כשההו"ק מסתיימת, שם ה"מטרה" הופכת לאדום.  </t>
        </r>
        <r>
          <rPr>
            <b/>
            <sz val="11"/>
            <color indexed="81"/>
            <rFont val="Tahoma"/>
            <family val="2"/>
          </rPr>
          <t xml:space="preserve">סכום החיוב נמחק אוטומטית כדי שלא יכנס לחישובים.  </t>
        </r>
      </text>
    </comment>
    <comment ref="T39" authorId="0" shapeId="0" xr:uid="{00000000-0006-0000-0B00-000008000000}">
      <text>
        <r>
          <rPr>
            <b/>
            <sz val="11"/>
            <color indexed="81"/>
            <rFont val="Tahoma"/>
            <family val="2"/>
          </rPr>
          <t>מוגש לצורך מעקב בלבד ואין בזה נפק"מ לגבי מעשר.</t>
        </r>
      </text>
    </comment>
    <comment ref="B44" authorId="0" shapeId="0" xr:uid="{00000000-0006-0000-0B00-000009000000}">
      <text>
        <r>
          <rPr>
            <sz val="9"/>
            <color indexed="81"/>
            <rFont val="Tahoma"/>
            <family val="2"/>
          </rPr>
          <t xml:space="preserve"> סכום זה הוא הסך הכל של הטבלה "הפרשת חומש חלקי" שבצד השמאלי של הגליון, והוא נכנס אוטומטית ומשתלב בחישובי </t>
        </r>
        <r>
          <rPr>
            <b/>
            <sz val="9"/>
            <color indexed="81"/>
            <rFont val="Tahoma"/>
            <family val="2"/>
          </rPr>
          <t>מעשר</t>
        </r>
        <r>
          <rPr>
            <sz val="9"/>
            <color indexed="81"/>
            <rFont val="Tahoma"/>
            <family val="2"/>
          </rPr>
          <t xml:space="preserve">.
</t>
        </r>
        <r>
          <rPr>
            <b/>
            <sz val="9"/>
            <color indexed="81"/>
            <rFont val="Tahoma"/>
            <family val="2"/>
          </rPr>
          <t xml:space="preserve">שימו לב: </t>
        </r>
        <r>
          <rPr>
            <sz val="9"/>
            <color indexed="81"/>
            <rFont val="Tahoma"/>
            <family val="2"/>
          </rPr>
          <t>על מפרישי "חומש חלקי" להתמקד בחישובי מעשר ולא בחישובי חומש.</t>
        </r>
      </text>
    </comment>
    <comment ref="E44" authorId="1" shapeId="0" xr:uid="{00000000-0006-0000-0B00-00000A000000}">
      <text>
        <r>
          <rPr>
            <sz val="9"/>
            <color indexed="81"/>
            <rFont val="Tahoma"/>
            <family val="2"/>
          </rPr>
          <t xml:space="preserve">
ס"ה ההכנסות החייבות במעשר וחומש חלקי במידה והוזנו סכומים בטבלה המתאימה בצד שמאל של הגליון</t>
        </r>
      </text>
    </comment>
    <comment ref="B48" authorId="0" shapeId="0" xr:uid="{00000000-0006-0000-0B00-00000B000000}">
      <text>
        <r>
          <rPr>
            <b/>
            <sz val="9"/>
            <color indexed="81"/>
            <rFont val="Tahoma"/>
            <family val="2"/>
          </rPr>
          <t xml:space="preserve">הסכום מופרש לצדקה כדי לקיים מצות הפרשת מעשר או חומש, אבל בתנאי שיוכלו לחלקו לפי ראות עיני המפריש ומתי שירצה - כדי שלא לעבור על בל תאחר. 
</t>
        </r>
      </text>
    </comment>
    <comment ref="J48" authorId="0" shapeId="0" xr:uid="{00000000-0006-0000-0B00-00000C000000}">
      <text>
        <r>
          <rPr>
            <sz val="11"/>
            <color indexed="81"/>
            <rFont val="Tahoma"/>
            <family val="2"/>
          </rPr>
          <t>ניתן למחוק את הסכום אם רוצים להתחיל בחודש זה מההתחלה.</t>
        </r>
      </text>
    </comment>
  </commentList>
</comments>
</file>

<file path=xl/sharedStrings.xml><?xml version="1.0" encoding="utf-8"?>
<sst xmlns="http://schemas.openxmlformats.org/spreadsheetml/2006/main" count="2084" uniqueCount="273">
  <si>
    <t>הכנסות</t>
  </si>
  <si>
    <t>הכנסות קבועות</t>
  </si>
  <si>
    <r>
      <rPr>
        <b/>
        <sz val="12"/>
        <color theme="9"/>
        <rFont val="Arial"/>
        <family val="2"/>
        <scheme val="minor"/>
      </rPr>
      <t>מ-</t>
    </r>
    <r>
      <rPr>
        <sz val="12"/>
        <color theme="9"/>
        <rFont val="Arial"/>
        <family val="2"/>
        <scheme val="minor"/>
      </rPr>
      <t>מזומן</t>
    </r>
    <r>
      <rPr>
        <b/>
        <sz val="12"/>
        <color theme="9"/>
        <rFont val="Arial"/>
        <family val="2"/>
        <scheme val="minor"/>
      </rPr>
      <t xml:space="preserve">  א</t>
    </r>
    <r>
      <rPr>
        <sz val="12"/>
        <color theme="9"/>
        <rFont val="Arial"/>
        <family val="2"/>
        <scheme val="minor"/>
      </rPr>
      <t xml:space="preserve">-אשראי  </t>
    </r>
    <r>
      <rPr>
        <b/>
        <sz val="12"/>
        <color theme="9"/>
        <rFont val="Arial"/>
        <family val="2"/>
        <scheme val="minor"/>
      </rPr>
      <t>ב</t>
    </r>
    <r>
      <rPr>
        <sz val="12"/>
        <color theme="9"/>
        <rFont val="Arial"/>
        <family val="2"/>
        <scheme val="minor"/>
      </rPr>
      <t>-בנק</t>
    </r>
  </si>
  <si>
    <t>מטרה/ אירגון</t>
  </si>
  <si>
    <t>מ/א/ב</t>
  </si>
  <si>
    <t>יום</t>
  </si>
  <si>
    <t>סכום</t>
  </si>
  <si>
    <t>סך הכל  הכנסות</t>
  </si>
  <si>
    <t>סך הכל הוצאות</t>
  </si>
  <si>
    <t>הסכום להפריש למעשר</t>
  </si>
  <si>
    <t>©</t>
  </si>
  <si>
    <t>מס' חיובים</t>
  </si>
  <si>
    <t xml:space="preserve">הוצאות קבועות </t>
  </si>
  <si>
    <t xml:space="preserve">  הכנסות  מזדמנות</t>
  </si>
  <si>
    <t>סך הכל מזדמנות</t>
  </si>
  <si>
    <t xml:space="preserve">סך הכל מזדמנות  </t>
  </si>
  <si>
    <t>סך הכל קבועות</t>
  </si>
  <si>
    <t>הוצאות  מזדמנות</t>
  </si>
  <si>
    <t xml:space="preserve">סך הכל קבועות  </t>
  </si>
  <si>
    <t>לתרום עוד למעשר</t>
  </si>
  <si>
    <t>הערות</t>
  </si>
  <si>
    <t>הערה</t>
  </si>
  <si>
    <t>יתרת החוב למעשר מהחודש הקודם</t>
  </si>
  <si>
    <t>סוג ההכנסה</t>
  </si>
  <si>
    <t>סוג ההוצאה</t>
  </si>
  <si>
    <t xml:space="preserve">סוג ההכנסה </t>
  </si>
  <si>
    <t>צדקה לא למעשר</t>
  </si>
  <si>
    <t>הוצאה</t>
  </si>
  <si>
    <t>הכנסה</t>
  </si>
  <si>
    <t xml:space="preserve">                   לחומש</t>
  </si>
  <si>
    <t xml:space="preserve">לתרום עוד לחומש   </t>
  </si>
  <si>
    <t>תאריך ושעה:</t>
  </si>
  <si>
    <t xml:space="preserve">תרומות וצדקה  </t>
  </si>
  <si>
    <t>תאריך  עברי/ לועזי -</t>
  </si>
  <si>
    <t>רישומים  והוספות</t>
  </si>
  <si>
    <t>המחשה  ותירגול</t>
  </si>
  <si>
    <t>מבוא  להלכות  מעשר כספים</t>
  </si>
  <si>
    <t xml:space="preserve">   בס"ד</t>
  </si>
  <si>
    <t>כללים ויסודות בהלכות מעשר כספים</t>
  </si>
  <si>
    <r>
      <t xml:space="preserve">כללי הפרשת </t>
    </r>
    <r>
      <rPr>
        <b/>
        <sz val="22"/>
        <color theme="1"/>
        <rFont val="Arial"/>
        <family val="2"/>
        <scheme val="minor"/>
      </rPr>
      <t>חומש</t>
    </r>
    <r>
      <rPr>
        <sz val="22"/>
        <color theme="1"/>
        <rFont val="Arial"/>
        <family val="2"/>
        <charset val="177"/>
        <scheme val="minor"/>
      </rPr>
      <t xml:space="preserve"> לצדקה</t>
    </r>
  </si>
  <si>
    <t>מטרה</t>
  </si>
  <si>
    <t>יום בחודש</t>
  </si>
  <si>
    <t xml:space="preserve">  הכנסות  </t>
  </si>
  <si>
    <t>סך הכל</t>
  </si>
  <si>
    <r>
      <t xml:space="preserve"> תרומות    </t>
    </r>
    <r>
      <rPr>
        <b/>
        <sz val="11"/>
        <color theme="9" tint="-0.249977111117893"/>
        <rFont val="Arial"/>
        <family val="2"/>
        <scheme val="minor"/>
      </rPr>
      <t>מ</t>
    </r>
    <r>
      <rPr>
        <sz val="11"/>
        <color theme="9" tint="-0.249977111117893"/>
        <rFont val="Arial"/>
        <family val="2"/>
        <scheme val="minor"/>
      </rPr>
      <t>זומן/</t>
    </r>
    <r>
      <rPr>
        <b/>
        <sz val="11"/>
        <color theme="9" tint="-0.249977111117893"/>
        <rFont val="Arial"/>
        <family val="2"/>
        <scheme val="minor"/>
      </rPr>
      <t>א</t>
    </r>
    <r>
      <rPr>
        <sz val="11"/>
        <color theme="9" tint="-0.249977111117893"/>
        <rFont val="Arial"/>
        <family val="2"/>
        <scheme val="minor"/>
      </rPr>
      <t>שראי/</t>
    </r>
    <r>
      <rPr>
        <b/>
        <sz val="11"/>
        <color theme="9" tint="-0.249977111117893"/>
        <rFont val="Arial"/>
        <family val="2"/>
        <scheme val="minor"/>
      </rPr>
      <t>ב</t>
    </r>
    <r>
      <rPr>
        <sz val="11"/>
        <color theme="9" tint="-0.249977111117893"/>
        <rFont val="Arial"/>
        <family val="2"/>
        <scheme val="minor"/>
      </rPr>
      <t>נק</t>
    </r>
  </si>
  <si>
    <t>הכנסות החייבות במעשר</t>
  </si>
  <si>
    <t>יתרת החוב למעשר</t>
  </si>
  <si>
    <t xml:space="preserve">הפרשה  חלקית  של  חומש </t>
  </si>
  <si>
    <t>הפרשת חומש חלקי</t>
  </si>
  <si>
    <t>ס"ה  צדקה לא מוכרת למעשר</t>
  </si>
  <si>
    <t>הוצאות מוכרות</t>
  </si>
  <si>
    <t xml:space="preserve">סך הכל תרומות </t>
  </si>
  <si>
    <t>להשלים לחומש סכומים אלו שנרשמו למעשר:</t>
  </si>
  <si>
    <t>הסכום</t>
  </si>
  <si>
    <t>סך הכל ההכנסות להשלים לחומש</t>
  </si>
  <si>
    <t>סך כל התוספת למעשר</t>
  </si>
  <si>
    <t>ס"ה חוב למעשר לאחר הוספת חומש חלקי</t>
  </si>
  <si>
    <t>ס"ה הכנסות החייבות במעשר</t>
  </si>
  <si>
    <t>תרומה</t>
  </si>
  <si>
    <t xml:space="preserve">תרומה למכון, למטרות חקר והפצת תורת בין אדם לחבירו ואהבת ישראל </t>
  </si>
  <si>
    <t>כל הזכויות שמורות למכון תורת האדם לאדם, עיה"ק צפת ת"ו ה'תשפ"א</t>
  </si>
  <si>
    <t>ס"ה מזדמנות לא מוכרות</t>
  </si>
  <si>
    <t>ס"ה קבועות לא מוכרות</t>
  </si>
  <si>
    <t>טבלת  תירגול  בסיסית</t>
  </si>
  <si>
    <t>משכורת</t>
  </si>
  <si>
    <t>מילגה</t>
  </si>
  <si>
    <t>ביטוח לאומי</t>
  </si>
  <si>
    <t>שמרטפות</t>
  </si>
  <si>
    <t>תחזוקת צימר</t>
  </si>
  <si>
    <t>השכרת צימר</t>
  </si>
  <si>
    <t>נסיעות לעבודה</t>
  </si>
  <si>
    <t>ביגוד מיוחד</t>
  </si>
  <si>
    <t>מילגה נוספת</t>
  </si>
  <si>
    <t>אירגון תשובה</t>
  </si>
  <si>
    <t>קופת הארץ</t>
  </si>
  <si>
    <t>ב</t>
  </si>
  <si>
    <t>א</t>
  </si>
  <si>
    <t>בניית מקוואות</t>
  </si>
  <si>
    <t>מ</t>
  </si>
  <si>
    <t xml:space="preserve">הוצאות מוכרות  </t>
  </si>
  <si>
    <t xml:space="preserve">ס"ה שנתי  - כל התרומות והצדקות  </t>
  </si>
  <si>
    <t>המטרה/אירגון</t>
  </si>
  <si>
    <t>סך   הכל</t>
  </si>
  <si>
    <t>סך  הכל</t>
  </si>
  <si>
    <r>
      <rPr>
        <b/>
        <sz val="12"/>
        <color theme="4" tint="-0.249977111117893"/>
        <rFont val="Arial"/>
        <family val="2"/>
        <scheme val="minor"/>
      </rPr>
      <t>הכנסות שנרשמו למעשר</t>
    </r>
    <r>
      <rPr>
        <b/>
        <sz val="12"/>
        <color theme="0" tint="-0.499984740745262"/>
        <rFont val="Arial"/>
        <family val="2"/>
        <scheme val="minor"/>
      </rPr>
      <t xml:space="preserve"> ואינן נחשבות לחומש</t>
    </r>
  </si>
  <si>
    <r>
      <rPr>
        <b/>
        <sz val="12"/>
        <color rgb="FFE20000"/>
        <rFont val="Arial"/>
        <family val="2"/>
        <scheme val="minor"/>
      </rPr>
      <t>הוצאות</t>
    </r>
    <r>
      <rPr>
        <b/>
        <sz val="12"/>
        <color theme="0" tint="-0.499984740745262"/>
        <rFont val="Arial"/>
        <family val="2"/>
        <scheme val="minor"/>
      </rPr>
      <t xml:space="preserve"> שנחשבות רק לחומש</t>
    </r>
  </si>
  <si>
    <r>
      <rPr>
        <b/>
        <sz val="12"/>
        <color rgb="FF00B050"/>
        <rFont val="Arial"/>
        <family val="2"/>
        <scheme val="minor"/>
      </rPr>
      <t xml:space="preserve">תרומות </t>
    </r>
    <r>
      <rPr>
        <b/>
        <sz val="12"/>
        <color theme="0" tint="-0.499984740745262"/>
        <rFont val="Arial"/>
        <family val="2"/>
        <scheme val="minor"/>
      </rPr>
      <t>שנחשבות רק לחומש</t>
    </r>
  </si>
  <si>
    <t>הסכום להפריש למעשר - בלי נדר</t>
  </si>
  <si>
    <t xml:space="preserve">                      הסכום להפריש לחומש - בלי נדר</t>
  </si>
  <si>
    <r>
      <t xml:space="preserve">סך הכל  הכנסות החייבות במעשר </t>
    </r>
    <r>
      <rPr>
        <sz val="11"/>
        <rFont val="Arial"/>
        <family val="2"/>
        <scheme val="minor"/>
      </rPr>
      <t>וחומש</t>
    </r>
  </si>
  <si>
    <t>הכנסות החייבות במעשר + חומש חלקי</t>
  </si>
  <si>
    <t xml:space="preserve">מעשר נוסף  </t>
  </si>
  <si>
    <t>סך הכל לחומש</t>
  </si>
  <si>
    <t>הכנסות שנרשמו לחומש חלקי</t>
  </si>
  <si>
    <t>יתרת החוב לחומש [בלי הקלות]</t>
  </si>
  <si>
    <r>
      <t xml:space="preserve">ת </t>
    </r>
    <r>
      <rPr>
        <b/>
        <sz val="16"/>
        <color theme="9" tint="-0.499984740745262"/>
        <rFont val="Arial"/>
        <family val="2"/>
        <scheme val="minor"/>
      </rPr>
      <t>תרומות  מזדמנות</t>
    </r>
    <r>
      <rPr>
        <b/>
        <sz val="16"/>
        <color theme="0"/>
        <rFont val="Arial"/>
        <family val="2"/>
        <scheme val="minor"/>
      </rPr>
      <t>חתרומות מזדמנות</t>
    </r>
  </si>
  <si>
    <r>
      <t xml:space="preserve">  הוראות קבע </t>
    </r>
    <r>
      <rPr>
        <b/>
        <sz val="12"/>
        <color theme="9" tint="-0.249977111117893"/>
        <rFont val="Arial"/>
        <family val="2"/>
        <scheme val="minor"/>
      </rPr>
      <t>לא מוגבלות בזמן</t>
    </r>
  </si>
  <si>
    <r>
      <rPr>
        <b/>
        <sz val="16"/>
        <color theme="1"/>
        <rFont val="Arial"/>
        <family val="2"/>
        <scheme val="minor"/>
      </rPr>
      <t xml:space="preserve">הוראות קבע </t>
    </r>
    <r>
      <rPr>
        <b/>
        <sz val="12"/>
        <color theme="1"/>
        <rFont val="Arial"/>
        <family val="2"/>
        <scheme val="minor"/>
      </rPr>
      <t>מוגבלות בזמן</t>
    </r>
  </si>
  <si>
    <t>חיוב חודשי</t>
  </si>
  <si>
    <t>החיוב הקבוע</t>
  </si>
  <si>
    <t xml:space="preserve">תרומה לפיתוח תוכנת המעשר, הפצתה, ועידוד נתינת מעשר וצדקה </t>
  </si>
  <si>
    <r>
      <rPr>
        <b/>
        <sz val="14"/>
        <color theme="0" tint="-0.499984740745262"/>
        <rFont val="Arial"/>
        <family val="2"/>
        <scheme val="minor"/>
      </rPr>
      <t xml:space="preserve">הפרשת חומש חלקי </t>
    </r>
    <r>
      <rPr>
        <sz val="14"/>
        <color theme="0" tint="-0.499984740745262"/>
        <rFont val="Arial"/>
        <family val="2"/>
        <scheme val="minor"/>
      </rPr>
      <t xml:space="preserve">- </t>
    </r>
    <r>
      <rPr>
        <sz val="10"/>
        <color theme="0" tint="-0.499984740745262"/>
        <rFont val="Arial"/>
        <family val="2"/>
        <scheme val="minor"/>
      </rPr>
      <t>להשלים לחומש הכנסות אלו שנרשמו למעשר</t>
    </r>
  </si>
  <si>
    <r>
      <rPr>
        <sz val="11"/>
        <rFont val="Arial"/>
        <family val="2"/>
        <scheme val="minor"/>
      </rPr>
      <t>המעשר הראשון</t>
    </r>
    <r>
      <rPr>
        <sz val="11"/>
        <color rgb="FFF19705"/>
        <rFont val="Arial"/>
        <family val="2"/>
        <scheme val="minor"/>
      </rPr>
      <t xml:space="preserve"> </t>
    </r>
    <r>
      <rPr>
        <sz val="11"/>
        <color theme="1"/>
        <rFont val="Arial"/>
        <family val="2"/>
        <charset val="177"/>
        <scheme val="minor"/>
      </rPr>
      <t>הנשאר לאחר התרומות</t>
    </r>
  </si>
  <si>
    <t>טבלה  מיוחדת לנוהגים לפי ההקלות  בהפרשת  חומש</t>
  </si>
  <si>
    <r>
      <rPr>
        <b/>
        <sz val="11"/>
        <color rgb="FFF19705"/>
        <rFont val="Arial"/>
        <family val="2"/>
        <scheme val="minor"/>
      </rPr>
      <t xml:space="preserve">המעשר הנוסף </t>
    </r>
    <r>
      <rPr>
        <b/>
        <sz val="11"/>
        <color theme="1"/>
        <rFont val="Arial"/>
        <family val="2"/>
        <scheme val="minor"/>
      </rPr>
      <t>הנשאר לאחר ההקלות</t>
    </r>
  </si>
  <si>
    <t>יתרת המעשר [הראשון] מהחודש שעבר</t>
  </si>
  <si>
    <r>
      <t>יתרת זכות ההקלות ל</t>
    </r>
    <r>
      <rPr>
        <b/>
        <sz val="11"/>
        <color rgb="FFF19705"/>
        <rFont val="Arial"/>
        <family val="2"/>
        <scheme val="minor"/>
      </rPr>
      <t xml:space="preserve">מעשר הנוסף </t>
    </r>
    <r>
      <rPr>
        <b/>
        <sz val="11"/>
        <color theme="1"/>
        <rFont val="Arial"/>
        <family val="2"/>
        <scheme val="minor"/>
      </rPr>
      <t xml:space="preserve">מהחודש שעבר </t>
    </r>
  </si>
  <si>
    <r>
      <t>יתרת הזכות בהקלות שיזקף  בחודש הבא ל</t>
    </r>
    <r>
      <rPr>
        <b/>
        <sz val="11"/>
        <color rgb="FFF19705"/>
        <rFont val="Arial"/>
        <family val="2"/>
        <scheme val="minor"/>
      </rPr>
      <t>מעשר הנוסף</t>
    </r>
  </si>
  <si>
    <t xml:space="preserve">ס"ה היתרה להפריש לחומש </t>
  </si>
  <si>
    <t>תרומות רגילות</t>
  </si>
  <si>
    <r>
      <t>סך כל ההקלות ל</t>
    </r>
    <r>
      <rPr>
        <b/>
        <sz val="11"/>
        <color rgb="FFF19705"/>
        <rFont val="Arial"/>
        <family val="2"/>
        <scheme val="minor"/>
      </rPr>
      <t>מעשר הנוסף</t>
    </r>
  </si>
  <si>
    <t>נשאר מהכנסה</t>
  </si>
  <si>
    <t>ס"ה מעשר</t>
  </si>
  <si>
    <r>
      <t>הקלות  מיוחדות ב</t>
    </r>
    <r>
      <rPr>
        <b/>
        <sz val="16"/>
        <color theme="7" tint="0.59999389629810485"/>
        <rFont val="Arial"/>
        <family val="2"/>
        <scheme val="minor"/>
      </rPr>
      <t>מעשר הנוסף</t>
    </r>
    <r>
      <rPr>
        <b/>
        <sz val="16"/>
        <color theme="1" tint="0.34998626667073579"/>
        <rFont val="Arial"/>
        <family val="2"/>
        <scheme val="minor"/>
      </rPr>
      <t xml:space="preserve"> - למפרישי  חומש</t>
    </r>
  </si>
  <si>
    <t>זכות</t>
  </si>
  <si>
    <r>
      <rPr>
        <sz val="14"/>
        <rFont val="Arial"/>
        <family val="2"/>
        <scheme val="minor"/>
      </rPr>
      <t xml:space="preserve">  אין רשות להעתיק לשום מטרה. </t>
    </r>
    <r>
      <rPr>
        <sz val="14"/>
        <color theme="1"/>
        <rFont val="Arial"/>
        <family val="2"/>
        <charset val="177"/>
        <scheme val="minor"/>
      </rPr>
      <t xml:space="preserve"> </t>
    </r>
    <r>
      <rPr>
        <sz val="14"/>
        <color rgb="FFFF0000"/>
        <rFont val="Arial"/>
        <family val="2"/>
        <scheme val="minor"/>
      </rPr>
      <t>תוכנה שלא התקבלה ישירות מהמכון היא בחזקת גנובה ואסור להשתמש בה.</t>
    </r>
  </si>
  <si>
    <t>ריהוט למשרד</t>
  </si>
  <si>
    <t>סלים לשבת</t>
  </si>
  <si>
    <t>סך הכל היתרה להפריש למעשר</t>
  </si>
  <si>
    <t>סך הכל היתרה להפריש לחומש</t>
  </si>
  <si>
    <t>צדקות לא למעשר</t>
  </si>
  <si>
    <t>חליחלחיילחלי</t>
  </si>
  <si>
    <t>חלחלחילחיי</t>
  </si>
  <si>
    <t>סך הכל ההכנסות לחומש חלקי</t>
  </si>
  <si>
    <t>חודש  כסליו  תשפ"ג</t>
  </si>
  <si>
    <t>כולל חומש חלקי</t>
  </si>
  <si>
    <t>הכנסה נוספת</t>
  </si>
  <si>
    <t>פירסום</t>
  </si>
  <si>
    <t>עניי עירך</t>
  </si>
  <si>
    <t>מענק חד פעמי</t>
  </si>
  <si>
    <t>הכנסה צדדית</t>
  </si>
  <si>
    <t>הכנסה עיקרית קבועה</t>
  </si>
  <si>
    <t>מתנה כספית</t>
  </si>
  <si>
    <t>הסכום להוסיף למעשר כדי להשלים עד חומש [חלקי]</t>
  </si>
  <si>
    <r>
      <t xml:space="preserve">הפרשת חומש חלקי - </t>
    </r>
    <r>
      <rPr>
        <b/>
        <sz val="10"/>
        <color theme="0" tint="-0.499984740745262"/>
        <rFont val="Arial"/>
        <family val="2"/>
        <scheme val="minor"/>
      </rPr>
      <t>להשלים לחומש הכנסות אלו שכבר נרשמו למעשר</t>
    </r>
  </si>
  <si>
    <t>עשר</t>
  </si>
  <si>
    <t>בשביל</t>
  </si>
  <si>
    <t>שתתעשר</t>
  </si>
  <si>
    <t xml:space="preserve">   עשר</t>
  </si>
  <si>
    <t xml:space="preserve">בשביל </t>
  </si>
  <si>
    <r>
      <t xml:space="preserve">    </t>
    </r>
    <r>
      <rPr>
        <b/>
        <sz val="11"/>
        <color theme="0" tint="-0.499984740745262"/>
        <rFont val="Arial"/>
        <family val="2"/>
        <scheme val="minor"/>
      </rPr>
      <t>עשר</t>
    </r>
    <r>
      <rPr>
        <sz val="11"/>
        <color theme="0" tint="-0.499984740745262"/>
        <rFont val="Arial"/>
        <family val="2"/>
        <scheme val="minor"/>
      </rPr>
      <t xml:space="preserve"> </t>
    </r>
  </si>
  <si>
    <r>
      <t xml:space="preserve">    </t>
    </r>
    <r>
      <rPr>
        <b/>
        <sz val="11"/>
        <color theme="0" tint="-0.499984740745262"/>
        <rFont val="Arial"/>
        <family val="2"/>
        <scheme val="minor"/>
      </rPr>
      <t xml:space="preserve">  עשר</t>
    </r>
  </si>
  <si>
    <t>חודש  עברי/ לועזי -</t>
  </si>
  <si>
    <r>
      <t xml:space="preserve">ת        </t>
    </r>
    <r>
      <rPr>
        <b/>
        <sz val="16"/>
        <color theme="9" tint="-0.499984740745262"/>
        <rFont val="Arial"/>
        <family val="2"/>
        <scheme val="minor"/>
      </rPr>
      <t>תרומות  מזדמנות</t>
    </r>
    <r>
      <rPr>
        <b/>
        <sz val="16"/>
        <color theme="0"/>
        <rFont val="Arial"/>
        <family val="2"/>
        <scheme val="minor"/>
      </rPr>
      <t>חתרומות מזדמנות</t>
    </r>
  </si>
  <si>
    <t>תאריך נוכחי :</t>
  </si>
  <si>
    <r>
      <t xml:space="preserve"> </t>
    </r>
    <r>
      <rPr>
        <b/>
        <sz val="17"/>
        <color theme="9" tint="-0.249977111117893"/>
        <rFont val="Arial"/>
        <family val="2"/>
        <scheme val="minor"/>
      </rPr>
      <t xml:space="preserve">  הוראות קבע</t>
    </r>
    <r>
      <rPr>
        <b/>
        <sz val="16"/>
        <color theme="9" tint="-0.249977111117893"/>
        <rFont val="Arial"/>
        <family val="2"/>
        <scheme val="minor"/>
      </rPr>
      <t xml:space="preserve"> </t>
    </r>
    <r>
      <rPr>
        <b/>
        <sz val="14"/>
        <color theme="9" tint="-0.249977111117893"/>
        <rFont val="Arial"/>
        <family val="2"/>
        <scheme val="minor"/>
      </rPr>
      <t xml:space="preserve"> </t>
    </r>
    <r>
      <rPr>
        <sz val="14"/>
        <color theme="9" tint="-0.249977111117893"/>
        <rFont val="Arial"/>
        <family val="2"/>
        <scheme val="minor"/>
      </rPr>
      <t xml:space="preserve">לא מוגבלות בזמן   </t>
    </r>
    <r>
      <rPr>
        <b/>
        <sz val="14"/>
        <color theme="9" tint="-0.249977111117893"/>
        <rFont val="Arial"/>
        <family val="2"/>
        <scheme val="minor"/>
      </rPr>
      <t xml:space="preserve">          / </t>
    </r>
    <r>
      <rPr>
        <sz val="12"/>
        <color theme="9" tint="-0.249977111117893"/>
        <rFont val="Arial"/>
        <family val="2"/>
        <scheme val="minor"/>
      </rPr>
      <t xml:space="preserve">במידה ומזינים מספר חיובים ההוראות מוגבלות בזמן                </t>
    </r>
    <r>
      <rPr>
        <b/>
        <sz val="12"/>
        <color theme="9" tint="-0.249977111117893"/>
        <rFont val="Arial"/>
        <family val="2"/>
        <scheme val="minor"/>
      </rPr>
      <t xml:space="preserve"> </t>
    </r>
  </si>
  <si>
    <t>מעקב  שנתי</t>
  </si>
  <si>
    <t>חודש  - עברי/לועזי</t>
  </si>
  <si>
    <t>תרומות</t>
  </si>
  <si>
    <t>הוצאות מחיה    -משוער</t>
  </si>
  <si>
    <t>עידכון הוצאות מחיה</t>
  </si>
  <si>
    <t>ניסן - אפריל/4</t>
  </si>
  <si>
    <t>אייר - מאי/5</t>
  </si>
  <si>
    <t>סיון - יוני/6</t>
  </si>
  <si>
    <t>תמוז - יולי/7</t>
  </si>
  <si>
    <t>אב - אוגוסט/8</t>
  </si>
  <si>
    <t>אלול - ספטמבר/9</t>
  </si>
  <si>
    <t>תשרי - אוקטובר/10</t>
  </si>
  <si>
    <t>חשוון - נובמבר/11</t>
  </si>
  <si>
    <t>כסליו - דצמבר/12</t>
  </si>
  <si>
    <t>טיבת - ינואר/1</t>
  </si>
  <si>
    <t>שבט - פברואר/2</t>
  </si>
  <si>
    <t>אדר - מרץ/3</t>
  </si>
  <si>
    <t>עזור בהפצת התוכנה</t>
  </si>
  <si>
    <r>
      <t xml:space="preserve">סך כל ההוצאות </t>
    </r>
    <r>
      <rPr>
        <sz val="11"/>
        <color theme="1"/>
        <rFont val="Arial"/>
        <family val="2"/>
        <scheme val="minor"/>
      </rPr>
      <t>[מחיה וגם מוכרות]</t>
    </r>
  </si>
  <si>
    <t>והריקותי לכם ברכה עד בלי די ...גדול המביא אחרים לנתינת צדקה... עזור בהפצת התוכנה ובעידוד הפרשת מעשר כספים בכלל</t>
  </si>
  <si>
    <t>סכום לא קבוע</t>
  </si>
  <si>
    <r>
      <t xml:space="preserve">ההפצה חינם להרבות צדקה וחסד בישראל        </t>
    </r>
    <r>
      <rPr>
        <b/>
        <sz val="14"/>
        <color rgb="FFFF0000"/>
        <rFont val="Arial"/>
        <family val="2"/>
        <scheme val="minor"/>
      </rPr>
      <t>אין רשות להעתיק ו/או להפיץ  למטרת מסחר</t>
    </r>
    <r>
      <rPr>
        <sz val="14"/>
        <rFont val="Arial"/>
        <family val="2"/>
        <scheme val="minor"/>
      </rPr>
      <t xml:space="preserve"> </t>
    </r>
    <r>
      <rPr>
        <sz val="14"/>
        <color theme="1"/>
        <rFont val="Arial"/>
        <family val="2"/>
        <scheme val="minor"/>
      </rPr>
      <t xml:space="preserve"> </t>
    </r>
  </si>
  <si>
    <r>
      <rPr>
        <sz val="14"/>
        <rFont val="Arial"/>
        <family val="2"/>
        <scheme val="minor"/>
      </rPr>
      <t xml:space="preserve">                                                  ההפצה חינם להרבות צדקה וחסד בישראל   </t>
    </r>
    <r>
      <rPr>
        <b/>
        <sz val="14"/>
        <color rgb="FFFF0000"/>
        <rFont val="Arial"/>
        <family val="2"/>
        <scheme val="minor"/>
      </rPr>
      <t xml:space="preserve">  אין רשות להעתיק ו/או להפיץ למטרת מסחר.  </t>
    </r>
  </si>
  <si>
    <t>יתרת החוב לחומש מהחודש הקודם</t>
  </si>
  <si>
    <t xml:space="preserve">                                    הסכום להפריש לחומש - בלי נדר</t>
  </si>
  <si>
    <t xml:space="preserve">הוראות  שימוש </t>
  </si>
  <si>
    <r>
      <t xml:space="preserve">היחס  שבין  </t>
    </r>
    <r>
      <rPr>
        <b/>
        <u/>
        <sz val="14"/>
        <color theme="1"/>
        <rFont val="Arial"/>
        <family val="2"/>
        <scheme val="minor"/>
      </rPr>
      <t>הוצאות</t>
    </r>
    <r>
      <rPr>
        <b/>
        <sz val="14"/>
        <color theme="1"/>
        <rFont val="Arial"/>
        <family val="2"/>
        <scheme val="minor"/>
      </rPr>
      <t xml:space="preserve">  ל</t>
    </r>
    <r>
      <rPr>
        <b/>
        <u/>
        <sz val="14"/>
        <color theme="1"/>
        <rFont val="Arial"/>
        <family val="2"/>
        <scheme val="minor"/>
      </rPr>
      <t>תרומות</t>
    </r>
  </si>
  <si>
    <t>נקה את המשבצת כדי להסתיר שוב.</t>
  </si>
  <si>
    <t xml:space="preserve">ספטמבר [9]  </t>
  </si>
  <si>
    <t xml:space="preserve">ינואר [1]  </t>
  </si>
  <si>
    <t xml:space="preserve">כל שקל קובע!   זכות הרבים תלויה בך, ותזכה לאושר ועושר, ורוב שמחה ונחת.  </t>
  </si>
  <si>
    <t xml:space="preserve">היה שותף למאמץ האדיר להרבות צדקה ומידות טובות ולהעמיק אהבת ישראל   </t>
  </si>
  <si>
    <t xml:space="preserve">היה שותף במאמץ האדיר להרבות צדקה ומידות טובות ולהעמקת אהבת ישראל.  </t>
  </si>
  <si>
    <r>
      <rPr>
        <b/>
        <sz val="12"/>
        <color theme="9"/>
        <rFont val="Arial"/>
        <family val="2"/>
        <scheme val="minor"/>
      </rPr>
      <t>מ-</t>
    </r>
    <r>
      <rPr>
        <sz val="12"/>
        <color theme="9"/>
        <rFont val="Arial"/>
        <family val="2"/>
        <scheme val="minor"/>
      </rPr>
      <t>מזומן</t>
    </r>
    <r>
      <rPr>
        <b/>
        <sz val="12"/>
        <color theme="9"/>
        <rFont val="Arial"/>
        <family val="2"/>
        <scheme val="minor"/>
      </rPr>
      <t xml:space="preserve">  א</t>
    </r>
    <r>
      <rPr>
        <sz val="12"/>
        <color theme="9"/>
        <rFont val="Arial"/>
        <family val="2"/>
        <scheme val="minor"/>
      </rPr>
      <t xml:space="preserve">-אשראי  </t>
    </r>
    <r>
      <rPr>
        <b/>
        <sz val="12"/>
        <color theme="9"/>
        <rFont val="Arial"/>
        <family val="2"/>
        <scheme val="minor"/>
      </rPr>
      <t>ב</t>
    </r>
    <r>
      <rPr>
        <sz val="12"/>
        <color theme="9"/>
        <rFont val="Arial"/>
        <family val="2"/>
        <scheme val="minor"/>
      </rPr>
      <t xml:space="preserve">-בנק,   </t>
    </r>
    <r>
      <rPr>
        <b/>
        <sz val="12"/>
        <color theme="9"/>
        <rFont val="Arial"/>
        <family val="2"/>
        <scheme val="minor"/>
      </rPr>
      <t>וכדומה</t>
    </r>
  </si>
  <si>
    <r>
      <t xml:space="preserve">עזור בהפצת </t>
    </r>
    <r>
      <rPr>
        <b/>
        <u/>
        <sz val="11"/>
        <color rgb="FFFF0000"/>
        <rFont val="Arial"/>
        <family val="2"/>
        <scheme val="minor"/>
      </rPr>
      <t>כתובת המייל</t>
    </r>
    <r>
      <rPr>
        <b/>
        <sz val="11"/>
        <color rgb="FFFF0000"/>
        <rFont val="Arial"/>
        <family val="2"/>
        <scheme val="minor"/>
      </rPr>
      <t xml:space="preserve"> להזמנת התוכנה</t>
    </r>
  </si>
  <si>
    <t xml:space="preserve"> </t>
  </si>
  <si>
    <t>שימו לב:   כל טבלאות ההמחשה "עובדות", ניתן להזין סכומים כדי לתרגל ולראות את התוצאות.</t>
  </si>
  <si>
    <r>
      <t xml:space="preserve">עזור בהפצת התוכנה. יש להפיץ את </t>
    </r>
    <r>
      <rPr>
        <b/>
        <u/>
        <sz val="11"/>
        <color rgb="FFFF0000"/>
        <rFont val="Arial"/>
        <family val="2"/>
        <scheme val="minor"/>
      </rPr>
      <t>כתובת המייל</t>
    </r>
    <r>
      <rPr>
        <u/>
        <sz val="11"/>
        <color rgb="FFFF0000"/>
        <rFont val="Arial"/>
        <family val="2"/>
        <scheme val="minor"/>
      </rPr>
      <t xml:space="preserve"> </t>
    </r>
    <r>
      <rPr>
        <b/>
        <sz val="11"/>
        <color rgb="FFFF0000"/>
        <rFont val="Arial"/>
        <family val="2"/>
        <scheme val="minor"/>
      </rPr>
      <t>להשגה.</t>
    </r>
  </si>
  <si>
    <t>סוג הכנסה</t>
  </si>
  <si>
    <t>סוג הוצאה</t>
  </si>
  <si>
    <t>ס"ה הוצאות לא מוכרות</t>
  </si>
  <si>
    <t>ס"ה  הכנסות  לא מוכרות</t>
  </si>
  <si>
    <r>
      <t xml:space="preserve">סך </t>
    </r>
    <r>
      <rPr>
        <b/>
        <u/>
        <sz val="12"/>
        <color theme="1"/>
        <rFont val="Arial"/>
        <family val="2"/>
        <scheme val="minor"/>
      </rPr>
      <t>כל</t>
    </r>
    <r>
      <rPr>
        <b/>
        <sz val="12"/>
        <color theme="1"/>
        <rFont val="Arial"/>
        <family val="2"/>
        <scheme val="minor"/>
      </rPr>
      <t xml:space="preserve"> הוצאות החודש</t>
    </r>
  </si>
  <si>
    <t>סוג  הוצאה</t>
  </si>
  <si>
    <t>סוג  הכנסה</t>
  </si>
  <si>
    <t xml:space="preserve">ס"ה הכנסות לא מוכרות </t>
  </si>
  <si>
    <t>ס"ה הוצאות מחיה לא מוכרות</t>
  </si>
  <si>
    <r>
      <t xml:space="preserve">סך </t>
    </r>
    <r>
      <rPr>
        <b/>
        <u/>
        <sz val="12"/>
        <color theme="1"/>
        <rFont val="Arial"/>
        <family val="2"/>
        <scheme val="minor"/>
      </rPr>
      <t>כל</t>
    </r>
    <r>
      <rPr>
        <b/>
        <sz val="12"/>
        <color theme="1"/>
        <rFont val="Arial"/>
        <family val="2"/>
        <scheme val="minor"/>
      </rPr>
      <t xml:space="preserve"> הכנסות החודש</t>
    </r>
  </si>
  <si>
    <t>נספח:   טבלת ניהול שוטף של תקציב הבית - לא למעשר או לחומש.</t>
  </si>
  <si>
    <r>
      <t xml:space="preserve">ניהול שוטף -  הכנסות/ הוצאות מחיה רגילות - שאינן מוכרות למעשר. </t>
    </r>
    <r>
      <rPr>
        <b/>
        <sz val="12"/>
        <color rgb="FFFF0000"/>
        <rFont val="Arial"/>
        <family val="2"/>
        <scheme val="minor"/>
      </rPr>
      <t>סכומים אלו  אינם נכנסים לחישובי מעשר</t>
    </r>
  </si>
  <si>
    <t>נספח:  טבלת ניהול התקציב השוטף - לא למעשר או לחומש</t>
  </si>
  <si>
    <r>
      <t xml:space="preserve">ניהול שוטף של התקציב  - הכנסות / הוצאות מחיה - לא מוכרות.  </t>
    </r>
    <r>
      <rPr>
        <b/>
        <sz val="12"/>
        <color rgb="FFFF3300"/>
        <rFont val="Arial"/>
        <family val="2"/>
        <scheme val="minor"/>
      </rPr>
      <t xml:space="preserve">סכומים אלו לא נכנסים לחישובי מעשר </t>
    </r>
  </si>
  <si>
    <t>שיפוץ ביהכ"נ</t>
  </si>
  <si>
    <t>חברת תהלים</t>
  </si>
  <si>
    <t>ביקור חולים</t>
  </si>
  <si>
    <t>ס"ה תרומות</t>
  </si>
  <si>
    <t>מעשר נוסף</t>
  </si>
  <si>
    <t xml:space="preserve">         סך הכל חומש  [-פעמיים מעשר] </t>
  </si>
  <si>
    <t>יתרת החוב לחומש</t>
  </si>
  <si>
    <t xml:space="preserve"> תרומות   </t>
  </si>
  <si>
    <t xml:space="preserve"> המחשה ותירגול  בסיסית להפרשת חומש</t>
  </si>
  <si>
    <t xml:space="preserve">מעשר 1   </t>
  </si>
  <si>
    <t xml:space="preserve">מעשר 2   </t>
  </si>
  <si>
    <t>!</t>
  </si>
  <si>
    <t>סך כל הכנסות - שנתי</t>
  </si>
  <si>
    <t>סך כל ההוצאות - שנתי</t>
  </si>
  <si>
    <t>סך כל ההכנסות - שנתי</t>
  </si>
  <si>
    <t>השתתפות בהפצת צדקה וחסד, ובפעילות המכון לחיזוק אהבת ישראל וכל המצוות שבין אדם לחבירו.</t>
  </si>
  <si>
    <t xml:space="preserve">  כל הזכויות שמורות להרב צבי וינברגר ראש מכון "תורת האדם לאדם" בעיה"ק צפת ת"ו ©</t>
  </si>
  <si>
    <t xml:space="preserve">מאי [5]  </t>
  </si>
  <si>
    <t xml:space="preserve">יוני [6]  </t>
  </si>
  <si>
    <t xml:space="preserve">יולי [7]  </t>
  </si>
  <si>
    <t xml:space="preserve">אוגוסט [8]  </t>
  </si>
  <si>
    <t>אוקטובר [10]</t>
  </si>
  <si>
    <t>נובמבר [11]</t>
  </si>
  <si>
    <t>דצמבר [12]</t>
  </si>
  <si>
    <t>ינואר [1]</t>
  </si>
  <si>
    <t>מרץ [3]</t>
  </si>
  <si>
    <t>אפריל [4]</t>
  </si>
  <si>
    <t>הערות ומעקב</t>
  </si>
  <si>
    <r>
      <t xml:space="preserve">יתרת סכום </t>
    </r>
    <r>
      <rPr>
        <b/>
        <sz val="12"/>
        <rFont val="Arial"/>
        <family val="2"/>
        <scheme val="minor"/>
      </rPr>
      <t xml:space="preserve">ההקלות </t>
    </r>
    <r>
      <rPr>
        <sz val="12"/>
        <rFont val="Arial"/>
        <family val="2"/>
        <scheme val="minor"/>
      </rPr>
      <t xml:space="preserve">הנזקף לחודש הבא   </t>
    </r>
  </si>
  <si>
    <r>
      <rPr>
        <sz val="12"/>
        <rFont val="Arial"/>
        <family val="2"/>
        <scheme val="minor"/>
      </rPr>
      <t xml:space="preserve">יתרת סכום </t>
    </r>
    <r>
      <rPr>
        <b/>
        <sz val="12"/>
        <rFont val="Arial"/>
        <family val="2"/>
        <scheme val="minor"/>
      </rPr>
      <t xml:space="preserve">ההקלות </t>
    </r>
    <r>
      <rPr>
        <sz val="12"/>
        <rFont val="Arial"/>
        <family val="2"/>
        <scheme val="minor"/>
      </rPr>
      <t xml:space="preserve">הנזקף לחודש הבא  </t>
    </r>
  </si>
  <si>
    <t xml:space="preserve">מעשר  2   </t>
  </si>
  <si>
    <t xml:space="preserve">ס"ה ההקלות למעשר 2  של החודש </t>
  </si>
  <si>
    <t>סכומי הצדקה שלא נכנסים לחישובי מעשר, מזינים בטור המיועד לכך,  בצד השמאלי של הטבלה הראשית.</t>
  </si>
  <si>
    <t xml:space="preserve">חוב חודשי לחומש-תרומות  </t>
  </si>
  <si>
    <t>מעשר 2 הנשאר מההקלות, חודש שעבר</t>
  </si>
  <si>
    <t>מע' 2 הנשאר לאחר ההקלות [בחובה]</t>
  </si>
  <si>
    <t>מ' 2  והנשאר מהקלות שעבר-כל הקלות גם חודש עבר</t>
  </si>
  <si>
    <t>מ'2 והנשאר מהקלות שעבר-כל ההקלות גם מחודש שעבר</t>
  </si>
  <si>
    <t xml:space="preserve">מעשר 2 החודש וגם הנשאר לאחר הקלות של חודש שעבר    </t>
  </si>
  <si>
    <r>
      <t xml:space="preserve"> </t>
    </r>
    <r>
      <rPr>
        <b/>
        <sz val="17"/>
        <color theme="9" tint="-0.249977111117893"/>
        <rFont val="Arial"/>
        <family val="2"/>
        <scheme val="minor"/>
      </rPr>
      <t xml:space="preserve">  הוראות קבע</t>
    </r>
    <r>
      <rPr>
        <b/>
        <sz val="16"/>
        <color theme="9" tint="-0.249977111117893"/>
        <rFont val="Arial"/>
        <family val="2"/>
        <scheme val="minor"/>
      </rPr>
      <t xml:space="preserve"> </t>
    </r>
    <r>
      <rPr>
        <b/>
        <sz val="14"/>
        <color theme="9" tint="-0.249977111117893"/>
        <rFont val="Arial"/>
        <family val="2"/>
        <scheme val="minor"/>
      </rPr>
      <t xml:space="preserve"> </t>
    </r>
    <r>
      <rPr>
        <sz val="14"/>
        <color theme="9" tint="-0.249977111117893"/>
        <rFont val="Arial"/>
        <family val="2"/>
        <scheme val="minor"/>
      </rPr>
      <t xml:space="preserve">לא מוגבלות בזמן   </t>
    </r>
    <r>
      <rPr>
        <b/>
        <sz val="14"/>
        <color theme="9" tint="-0.249977111117893"/>
        <rFont val="Arial"/>
        <family val="2"/>
        <scheme val="minor"/>
      </rPr>
      <t xml:space="preserve">          / </t>
    </r>
    <r>
      <rPr>
        <b/>
        <sz val="12"/>
        <color theme="9" tint="-0.249977111117893"/>
        <rFont val="Arial"/>
        <family val="2"/>
        <scheme val="minor"/>
      </rPr>
      <t>ניתן להגביל את רישום הוראת הקבע  ע"י הזנת "מספר חיובים" חודשיים</t>
    </r>
    <r>
      <rPr>
        <sz val="12"/>
        <color theme="9" tint="-0.249977111117893"/>
        <rFont val="Arial"/>
        <family val="2"/>
        <scheme val="minor"/>
      </rPr>
      <t xml:space="preserve">              </t>
    </r>
    <r>
      <rPr>
        <b/>
        <sz val="12"/>
        <color theme="9" tint="-0.249977111117893"/>
        <rFont val="Arial"/>
        <family val="2"/>
        <scheme val="minor"/>
      </rPr>
      <t xml:space="preserve"> </t>
    </r>
  </si>
  <si>
    <t xml:space="preserve">                            טבלה  מיוחדת למחמירים במעשר, ונוהגים לפי ההקלות  בהפרשת  חומש</t>
  </si>
  <si>
    <t>כדי לחסוך בלבול, הסתרנו את כל החישובים המורכבים בטבלה, והצגנו רק את התוצאה הסופית.</t>
  </si>
  <si>
    <t>כדי לחסוך בלבול, הסתרנו בטבלה את כל החישובים המורכבים,  והצגנו רק את התוצאה הסופית.</t>
  </si>
  <si>
    <t>כדי לחסוך בלבול, הסתרנו בטבלה את כל החישובים המורכבים , והצגנו רק את התוצאה הסופית.</t>
  </si>
  <si>
    <r>
      <t>הקלות  מיוחדות ב</t>
    </r>
    <r>
      <rPr>
        <b/>
        <sz val="18"/>
        <color theme="7" tint="0.59999389629810485"/>
        <rFont val="Arial"/>
        <family val="2"/>
        <scheme val="minor"/>
      </rPr>
      <t>מעשר הנוסף</t>
    </r>
    <r>
      <rPr>
        <b/>
        <sz val="18"/>
        <color theme="1" tint="0.34998626667073579"/>
        <rFont val="Arial"/>
        <family val="2"/>
        <scheme val="minor"/>
      </rPr>
      <t xml:space="preserve"> - למפרישי  חומש</t>
    </r>
  </si>
  <si>
    <t>ניתן למחוק סכום זה אם לא מעונינים שזכות ההקלות שנשארת, תעבור לחודש הבא.</t>
  </si>
  <si>
    <t xml:space="preserve">ס"ה היתרה למעשר 1  גם מחודשים שעברו </t>
  </si>
  <si>
    <r>
      <rPr>
        <b/>
        <sz val="19"/>
        <color theme="0"/>
        <rFont val="Arial"/>
        <family val="2"/>
        <scheme val="minor"/>
      </rPr>
      <t xml:space="preserve">ס"ה היתרה להפריש לחומש </t>
    </r>
    <r>
      <rPr>
        <b/>
        <sz val="12"/>
        <color theme="0"/>
        <rFont val="Arial"/>
        <family val="2"/>
        <scheme val="minor"/>
      </rPr>
      <t>גם מחודשים שעברו</t>
    </r>
    <r>
      <rPr>
        <b/>
        <sz val="18"/>
        <color theme="0"/>
        <rFont val="Arial"/>
        <family val="2"/>
        <scheme val="minor"/>
      </rPr>
      <t xml:space="preserve"> </t>
    </r>
    <r>
      <rPr>
        <sz val="12"/>
        <color theme="0"/>
        <rFont val="Arial"/>
        <family val="2"/>
        <scheme val="minor"/>
      </rPr>
      <t xml:space="preserve">וכולל ההקלות </t>
    </r>
  </si>
  <si>
    <r>
      <t>ס"ה היתרה להפריש לחומש</t>
    </r>
    <r>
      <rPr>
        <b/>
        <sz val="18"/>
        <color theme="0"/>
        <rFont val="Arial"/>
        <family val="2"/>
        <scheme val="minor"/>
      </rPr>
      <t xml:space="preserve"> </t>
    </r>
    <r>
      <rPr>
        <b/>
        <sz val="12"/>
        <color theme="0"/>
        <rFont val="Arial"/>
        <family val="2"/>
        <scheme val="minor"/>
      </rPr>
      <t>גם מחודשים שעברו</t>
    </r>
    <r>
      <rPr>
        <b/>
        <sz val="18"/>
        <color theme="0"/>
        <rFont val="Arial"/>
        <family val="2"/>
        <scheme val="minor"/>
      </rPr>
      <t xml:space="preserve"> </t>
    </r>
    <r>
      <rPr>
        <sz val="12"/>
        <color theme="0"/>
        <rFont val="Arial"/>
        <family val="2"/>
        <scheme val="minor"/>
      </rPr>
      <t xml:space="preserve">וכולל ההקלות </t>
    </r>
  </si>
  <si>
    <t xml:space="preserve">חוב חודשי לחומש-תרומות    </t>
  </si>
  <si>
    <t>מ'2 הנשאר מההקלות, חודשים שעברו</t>
  </si>
  <si>
    <t>כל מ'2 הנשאר אחר כל ההק' [בחובה]</t>
  </si>
  <si>
    <r>
      <t xml:space="preserve">מ'2 החודש  </t>
    </r>
    <r>
      <rPr>
        <b/>
        <sz val="11"/>
        <color theme="7" tint="-0.249977111117893"/>
        <rFont val="Arial"/>
        <family val="2"/>
        <scheme val="minor"/>
      </rPr>
      <t xml:space="preserve">(וגם הנשאר לאחר הקלות של חודשים שעברו)  </t>
    </r>
    <r>
      <rPr>
        <b/>
        <sz val="11"/>
        <color theme="1"/>
        <rFont val="Arial"/>
        <family val="2"/>
        <scheme val="minor"/>
      </rPr>
      <t xml:space="preserve"> </t>
    </r>
  </si>
  <si>
    <t>הגופן בצבע חום תקף רק בשאר החודשים ולא בניסן</t>
  </si>
  <si>
    <r>
      <rPr>
        <sz val="12"/>
        <color theme="0" tint="-0.14999847407452621"/>
        <rFont val="Arial"/>
        <family val="2"/>
        <scheme val="minor"/>
      </rPr>
      <t xml:space="preserve">יתרת סכום </t>
    </r>
    <r>
      <rPr>
        <b/>
        <sz val="12"/>
        <color theme="0" tint="-0.14999847407452621"/>
        <rFont val="Arial"/>
        <family val="2"/>
        <scheme val="minor"/>
      </rPr>
      <t xml:space="preserve">ההקלות </t>
    </r>
    <r>
      <rPr>
        <sz val="12"/>
        <color theme="0" tint="-0.14999847407452621"/>
        <rFont val="Arial"/>
        <family val="2"/>
        <scheme val="minor"/>
      </rPr>
      <t xml:space="preserve">שנשאר מהחודש שעבר </t>
    </r>
    <r>
      <rPr>
        <b/>
        <sz val="12"/>
        <color theme="0" tint="-0.14999847407452621"/>
        <rFont val="Arial"/>
        <family val="2"/>
        <scheme val="minor"/>
      </rPr>
      <t xml:space="preserve">  </t>
    </r>
  </si>
  <si>
    <r>
      <t xml:space="preserve">יתרת החוב לחומש מהחודש שעבר </t>
    </r>
    <r>
      <rPr>
        <sz val="12"/>
        <color theme="0" tint="-0.499984740745262"/>
        <rFont val="Arial"/>
        <family val="2"/>
        <scheme val="minor"/>
      </rPr>
      <t>כולל ההקלות</t>
    </r>
    <r>
      <rPr>
        <b/>
        <sz val="15"/>
        <color theme="0" tint="-0.499984740745262"/>
        <rFont val="Arial"/>
        <family val="2"/>
        <scheme val="minor"/>
      </rPr>
      <t xml:space="preserve">   </t>
    </r>
  </si>
  <si>
    <r>
      <rPr>
        <b/>
        <sz val="11"/>
        <rFont val="Arial"/>
        <family val="2"/>
        <scheme val="minor"/>
      </rPr>
      <t>ס"ה היתרה למעשר 1</t>
    </r>
    <r>
      <rPr>
        <b/>
        <sz val="11"/>
        <color theme="7" tint="-0.249977111117893"/>
        <rFont val="Arial"/>
        <family val="2"/>
        <scheme val="minor"/>
      </rPr>
      <t xml:space="preserve"> (גם חודשים שעברו)</t>
    </r>
    <r>
      <rPr>
        <b/>
        <sz val="11"/>
        <color theme="5" tint="-0.249977111117893"/>
        <rFont val="Arial"/>
        <family val="2"/>
        <scheme val="minor"/>
      </rPr>
      <t xml:space="preserve"> </t>
    </r>
  </si>
  <si>
    <r>
      <rPr>
        <b/>
        <sz val="11"/>
        <rFont val="Arial"/>
        <family val="2"/>
        <scheme val="minor"/>
      </rPr>
      <t>מ'2</t>
    </r>
    <r>
      <rPr>
        <b/>
        <sz val="11"/>
        <color theme="5" tint="-0.249977111117893"/>
        <rFont val="Arial"/>
        <family val="2"/>
        <scheme val="minor"/>
      </rPr>
      <t xml:space="preserve"> </t>
    </r>
    <r>
      <rPr>
        <b/>
        <sz val="11"/>
        <color theme="7" tint="-0.249977111117893"/>
        <rFont val="Arial"/>
        <family val="2"/>
        <scheme val="minor"/>
      </rPr>
      <t>גם הנשאר מהקל' שעב</t>
    </r>
    <r>
      <rPr>
        <b/>
        <sz val="11"/>
        <color theme="5" tint="-0.249977111117893"/>
        <rFont val="Arial"/>
        <family val="2"/>
        <scheme val="minor"/>
      </rPr>
      <t>ר</t>
    </r>
    <r>
      <rPr>
        <b/>
        <sz val="11"/>
        <rFont val="Arial"/>
        <family val="2"/>
        <scheme val="minor"/>
      </rPr>
      <t>-הקל' החודש</t>
    </r>
    <r>
      <rPr>
        <b/>
        <sz val="11"/>
        <color theme="5" tint="-0.249977111117893"/>
        <rFont val="Arial"/>
        <family val="2"/>
        <scheme val="minor"/>
      </rPr>
      <t xml:space="preserve"> </t>
    </r>
    <r>
      <rPr>
        <b/>
        <sz val="11"/>
        <color theme="7" tint="-0.249977111117893"/>
        <rFont val="Arial"/>
        <family val="2"/>
        <scheme val="minor"/>
      </rPr>
      <t>והנזקף מעבר</t>
    </r>
  </si>
  <si>
    <r>
      <t>כל ההקלות</t>
    </r>
    <r>
      <rPr>
        <sz val="11"/>
        <color theme="7" tint="-0.249977111117893"/>
        <rFont val="Arial"/>
        <family val="2"/>
        <scheme val="minor"/>
      </rPr>
      <t xml:space="preserve"> גם הנשאר מחודש שעבר  [בסימן מינוס] </t>
    </r>
  </si>
  <si>
    <t xml:space="preserve">ס"ה ההקלות  למעשר 2  של החודש </t>
  </si>
  <si>
    <t>כל ההקלות גם הנשאר מחודש שעבר [בסימן מינוס]</t>
  </si>
  <si>
    <r>
      <rPr>
        <b/>
        <sz val="14"/>
        <color theme="4" tint="-0.249977111117893"/>
        <rFont val="Arial"/>
        <family val="2"/>
        <scheme val="minor"/>
      </rPr>
      <t>הכנסות</t>
    </r>
    <r>
      <rPr>
        <b/>
        <sz val="12"/>
        <color theme="0" tint="-0.499984740745262"/>
        <rFont val="Arial"/>
        <family val="2"/>
        <scheme val="minor"/>
      </rPr>
      <t xml:space="preserve">  שמחשיבים רק למעשר ולא לחומש, רושמים </t>
    </r>
    <r>
      <rPr>
        <b/>
        <u/>
        <sz val="12"/>
        <color theme="0" tint="-0.499984740745262"/>
        <rFont val="Arial"/>
        <family val="2"/>
        <scheme val="minor"/>
      </rPr>
      <t>רק</t>
    </r>
    <r>
      <rPr>
        <b/>
        <sz val="12"/>
        <color theme="0" tint="-0.499984740745262"/>
        <rFont val="Arial"/>
        <family val="2"/>
        <scheme val="minor"/>
      </rPr>
      <t xml:space="preserve"> כאן</t>
    </r>
  </si>
  <si>
    <r>
      <t>הכנסות</t>
    </r>
    <r>
      <rPr>
        <b/>
        <sz val="12"/>
        <color theme="0" tint="-0.499984740745262"/>
        <rFont val="Arial"/>
        <family val="2"/>
        <scheme val="minor"/>
      </rPr>
      <t xml:space="preserve">  שמחשיבים רק למעשר ולא לחומש, רושמים </t>
    </r>
    <r>
      <rPr>
        <b/>
        <u/>
        <sz val="12"/>
        <color theme="0" tint="-0.499984740745262"/>
        <rFont val="Arial"/>
        <family val="2"/>
        <scheme val="minor"/>
      </rPr>
      <t>רק</t>
    </r>
    <r>
      <rPr>
        <b/>
        <sz val="12"/>
        <color theme="0" tint="-0.499984740745262"/>
        <rFont val="Arial"/>
        <family val="2"/>
        <scheme val="minor"/>
      </rPr>
      <t xml:space="preserve"> כאן</t>
    </r>
  </si>
  <si>
    <r>
      <t xml:space="preserve">הזן במשבצת את האות </t>
    </r>
    <r>
      <rPr>
        <b/>
        <sz val="12"/>
        <color rgb="FFFF3300"/>
        <rFont val="Arial"/>
        <family val="2"/>
        <scheme val="minor"/>
      </rPr>
      <t>ח</t>
    </r>
    <r>
      <rPr>
        <b/>
        <sz val="12"/>
        <color theme="1"/>
        <rFont val="Arial"/>
        <family val="2"/>
        <scheme val="minor"/>
      </rPr>
      <t xml:space="preserve"> כדי להציג כל חישובי </t>
    </r>
    <r>
      <rPr>
        <b/>
        <sz val="12"/>
        <color rgb="FFFF3300"/>
        <rFont val="Arial"/>
        <family val="2"/>
        <scheme val="minor"/>
      </rPr>
      <t>ח</t>
    </r>
    <r>
      <rPr>
        <b/>
        <sz val="12"/>
        <color theme="1"/>
        <rFont val="Arial"/>
        <family val="2"/>
        <scheme val="minor"/>
      </rPr>
      <t>ומש.</t>
    </r>
  </si>
  <si>
    <r>
      <t xml:space="preserve"> </t>
    </r>
    <r>
      <rPr>
        <b/>
        <sz val="12"/>
        <rFont val="Arial"/>
        <family val="2"/>
        <scheme val="minor"/>
      </rPr>
      <t xml:space="preserve">נספח: </t>
    </r>
    <r>
      <rPr>
        <sz val="12"/>
        <rFont val="Arial"/>
        <family val="2"/>
        <scheme val="minor"/>
      </rPr>
      <t xml:space="preserve"> </t>
    </r>
    <r>
      <rPr>
        <sz val="11"/>
        <rFont val="Arial"/>
        <family val="2"/>
        <scheme val="minor"/>
      </rPr>
      <t>טבלה לניהול תקציב שוטף - לא למעשר - בתחתית הגליון</t>
    </r>
  </si>
  <si>
    <r>
      <rPr>
        <b/>
        <u/>
        <sz val="10"/>
        <color theme="0" tint="-0.499984740745262"/>
        <rFont val="Arial"/>
        <family val="2"/>
        <scheme val="minor"/>
      </rPr>
      <t>טבלת ההקלות</t>
    </r>
    <r>
      <rPr>
        <b/>
        <sz val="10"/>
        <color theme="0" tint="-0.499984740745262"/>
        <rFont val="Arial"/>
        <family val="2"/>
        <scheme val="minor"/>
      </rPr>
      <t xml:space="preserve"> </t>
    </r>
    <r>
      <rPr>
        <sz val="10"/>
        <color theme="0" tint="-0.499984740745262"/>
        <rFont val="Arial"/>
        <family val="2"/>
        <scheme val="minor"/>
      </rPr>
      <t>משמשת היטיב גם את המחמירים במעשר, וסומכים על היתרים שונים שהובאו בפוסקים, רק לגבי חומש.</t>
    </r>
  </si>
  <si>
    <r>
      <t>טבלת ההקלות</t>
    </r>
    <r>
      <rPr>
        <b/>
        <sz val="10"/>
        <color theme="0" tint="-0.499984740745262"/>
        <rFont val="Arial"/>
        <family val="2"/>
        <scheme val="minor"/>
      </rPr>
      <t xml:space="preserve"> </t>
    </r>
    <r>
      <rPr>
        <sz val="10"/>
        <color theme="0" tint="-0.499984740745262"/>
        <rFont val="Arial"/>
        <family val="2"/>
        <scheme val="minor"/>
      </rPr>
      <t>משמשת היטיב גם את המחמירים במעשר, וסומכים על היתרים שונים שהובאו בפוסקים, רק לגבי חומש.</t>
    </r>
  </si>
  <si>
    <r>
      <t xml:space="preserve">כדי </t>
    </r>
    <r>
      <rPr>
        <b/>
        <sz val="9"/>
        <rFont val="Arial"/>
        <family val="2"/>
        <scheme val="minor"/>
      </rPr>
      <t>לחזור</t>
    </r>
    <r>
      <rPr>
        <b/>
        <sz val="9"/>
        <color theme="0"/>
        <rFont val="Arial"/>
        <family val="2"/>
        <scheme val="minor"/>
      </rPr>
      <t xml:space="preserve"> לטבלה הראשית יש ללחוץ על ALT  השמאלי, יחד עם חץ שמאלי</t>
    </r>
  </si>
  <si>
    <r>
      <t xml:space="preserve">כדי </t>
    </r>
    <r>
      <rPr>
        <b/>
        <sz val="9"/>
        <rFont val="Arial"/>
        <family val="2"/>
        <scheme val="minor"/>
      </rPr>
      <t>לחזור</t>
    </r>
    <r>
      <rPr>
        <b/>
        <sz val="9"/>
        <color theme="0"/>
        <rFont val="Arial"/>
        <family val="2"/>
        <scheme val="minor"/>
      </rPr>
      <t xml:space="preserve"> לטבלה הראשית, יש ללחוץ על ALT  השמאלי, יחד עם חץ שמאלי</t>
    </r>
  </si>
  <si>
    <r>
      <rPr>
        <b/>
        <sz val="11"/>
        <color theme="0" tint="-0.499984740745262"/>
        <rFont val="Arial"/>
        <family val="2"/>
        <scheme val="minor"/>
      </rPr>
      <t xml:space="preserve">שימו לב!! </t>
    </r>
    <r>
      <rPr>
        <b/>
        <sz val="10"/>
        <color theme="0" tint="-0.499984740745262"/>
        <rFont val="Arial"/>
        <family val="2"/>
        <scheme val="minor"/>
      </rPr>
      <t xml:space="preserve">הכנסות, הוצאות ותרומות שלא מחשיבים לחומש רושמים </t>
    </r>
    <r>
      <rPr>
        <b/>
        <u/>
        <sz val="10"/>
        <color theme="0" tint="-0.499984740745262"/>
        <rFont val="Arial"/>
        <family val="2"/>
        <scheme val="minor"/>
      </rPr>
      <t>רק</t>
    </r>
    <r>
      <rPr>
        <b/>
        <sz val="10"/>
        <color theme="0" tint="-0.499984740745262"/>
        <rFont val="Arial"/>
        <family val="2"/>
        <scheme val="minor"/>
      </rPr>
      <t xml:space="preserve"> בטבלת ההקלות.</t>
    </r>
  </si>
  <si>
    <r>
      <t xml:space="preserve">סך הכל היתרה להפריש עוד לחומש </t>
    </r>
    <r>
      <rPr>
        <sz val="12"/>
        <color theme="0" tint="-0.499984740745262"/>
        <rFont val="Arial"/>
        <family val="2"/>
        <scheme val="minor"/>
      </rPr>
      <t>[לא כולל "הקלות"]</t>
    </r>
  </si>
  <si>
    <t>ס"ה היתרה להפריש עוד למעשר</t>
  </si>
  <si>
    <r>
      <t xml:space="preserve">שימו לב!! </t>
    </r>
    <r>
      <rPr>
        <b/>
        <sz val="10"/>
        <color theme="0" tint="-0.499984740745262"/>
        <rFont val="Arial"/>
        <family val="2"/>
        <scheme val="minor"/>
      </rPr>
      <t xml:space="preserve">הכנסות, הוצאות ותרומות שלא מחשיבים לחומש רושמים </t>
    </r>
    <r>
      <rPr>
        <b/>
        <u/>
        <sz val="10"/>
        <color theme="0" tint="-0.499984740745262"/>
        <rFont val="Arial"/>
        <family val="2"/>
        <scheme val="minor"/>
      </rPr>
      <t>רק</t>
    </r>
    <r>
      <rPr>
        <b/>
        <sz val="10"/>
        <color theme="0" tint="-0.499984740745262"/>
        <rFont val="Arial"/>
        <family val="2"/>
        <scheme val="minor"/>
      </rPr>
      <t xml:space="preserve"> בטבלת ההקלות.</t>
    </r>
  </si>
  <si>
    <r>
      <t xml:space="preserve">הוצאות  </t>
    </r>
    <r>
      <rPr>
        <b/>
        <sz val="12"/>
        <color theme="0" tint="-0.499984740745262"/>
        <rFont val="Arial"/>
        <family val="2"/>
        <scheme val="minor"/>
      </rPr>
      <t xml:space="preserve">שמחשיבים רק לחומש, רושמים </t>
    </r>
    <r>
      <rPr>
        <b/>
        <u/>
        <sz val="12"/>
        <color theme="0" tint="-0.499984740745262"/>
        <rFont val="Arial"/>
        <family val="2"/>
        <scheme val="minor"/>
      </rPr>
      <t>רק</t>
    </r>
    <r>
      <rPr>
        <b/>
        <sz val="12"/>
        <color theme="0" tint="-0.499984740745262"/>
        <rFont val="Arial"/>
        <family val="2"/>
        <scheme val="minor"/>
      </rPr>
      <t xml:space="preserve"> כאן.</t>
    </r>
  </si>
  <si>
    <r>
      <t xml:space="preserve">תרומות </t>
    </r>
    <r>
      <rPr>
        <b/>
        <sz val="12"/>
        <color theme="0" tint="-0.499984740745262"/>
        <rFont val="Arial"/>
        <family val="2"/>
        <scheme val="minor"/>
      </rPr>
      <t xml:space="preserve"> שמחשיבים רק לחומש, רושמים </t>
    </r>
    <r>
      <rPr>
        <b/>
        <u/>
        <sz val="12"/>
        <color theme="0" tint="-0.499984740745262"/>
        <rFont val="Arial"/>
        <family val="2"/>
        <scheme val="minor"/>
      </rPr>
      <t>רק</t>
    </r>
    <r>
      <rPr>
        <b/>
        <sz val="12"/>
        <color theme="0" tint="-0.499984740745262"/>
        <rFont val="Arial"/>
        <family val="2"/>
        <scheme val="minor"/>
      </rPr>
      <t xml:space="preserve"> כאן.</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</si>
</sst>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7" formatCode="&quot;₪&quot;\ #,##0.00;&quot;₪&quot;\ \-#,##0.00"/>
    <numFmt numFmtId="8" formatCode="&quot;₪&quot;\ #,##0.00;[Red]&quot;₪&quot;\ \-#,##0.00"/>
    <numFmt numFmtId="41" formatCode="_ * #,##0_ ;_ * \-#,##0_ ;_ * &quot;-&quot;_ ;_ @_ "/>
    <numFmt numFmtId="44" formatCode="_ &quot;₪&quot;\ * #,##0.00_ ;_ &quot;₪&quot;\ * \-#,##0.00_ ;_ &quot;₪&quot;\ * &quot;-&quot;??_ ;_ @_ "/>
    <numFmt numFmtId="43" formatCode="_ * #,##0.00_ ;_ * \-#,##0.00_ ;_ * &quot;-&quot;??_ ;_ @_ "/>
    <numFmt numFmtId="164" formatCode="_ [$₪-40D]\ * #,##0_ ;_ [$₪-40D]\ * \-#,##0_ ;_ [$₪-40D]\ * &quot;-&quot;_ ;_ @_ "/>
    <numFmt numFmtId="165" formatCode="[$-8040D]dddd\ dd\ mmmm\ yyyy;@"/>
    <numFmt numFmtId="166" formatCode="[$₪-40D]\ #,##0.00;[Red][$₪-40D]\ \-#,##0.00"/>
    <numFmt numFmtId="167" formatCode="#,##0.00_ ;[Red]\-#,##0.00\ "/>
    <numFmt numFmtId="168" formatCode="_ * #,##0.00_ ;_ * \-#,##0.00_ ;_ * &quot;-&quot;_ ;_ @_ "/>
    <numFmt numFmtId="169" formatCode="#,##0.00;[Red]#,##0.00"/>
    <numFmt numFmtId="170" formatCode="&quot;₪&quot;\ #,##0.00"/>
    <numFmt numFmtId="171" formatCode="\ mmmm"/>
    <numFmt numFmtId="172" formatCode="[$-1010000]d\.m\.yyyy;@"/>
    <numFmt numFmtId="173" formatCode="[$-8040D]dddd\ dd\ mmmm\ "/>
    <numFmt numFmtId="174" formatCode="0.00_ ;\-0.00\ "/>
    <numFmt numFmtId="175" formatCode="#,##0.00_ ;\-#,##0.00\ "/>
    <numFmt numFmtId="176" formatCode="_ * #,##0_ ;_ * \-#,##0_ ;_ * &quot;-&quot;??_ ;_ @_ "/>
    <numFmt numFmtId="177" formatCode="#,##0_ ;[Red]\-#,##0\ "/>
    <numFmt numFmtId="178" formatCode="&quot;₪&quot;\ #,##0.00;[Red]&quot;₪&quot;\ #,##0.00"/>
    <numFmt numFmtId="179" formatCode="#,##0.0;[Red]#,##0.0"/>
  </numFmts>
  <fonts count="179" x14ac:knownFonts="1">
    <font>
      <sz val="11"/>
      <color theme="1"/>
      <name val="Arial"/>
      <family val="2"/>
      <charset val="177"/>
      <scheme val="minor"/>
    </font>
    <font>
      <sz val="11"/>
      <color theme="1"/>
      <name val="Arial"/>
      <family val="2"/>
      <charset val="177"/>
      <scheme val="minor"/>
    </font>
    <font>
      <sz val="11"/>
      <color rgb="FFFF0000"/>
      <name val="Arial"/>
      <family val="2"/>
      <charset val="177"/>
      <scheme val="minor"/>
    </font>
    <font>
      <b/>
      <sz val="24"/>
      <name val="Arial"/>
      <family val="2"/>
      <scheme val="minor"/>
    </font>
    <font>
      <b/>
      <sz val="16"/>
      <name val="Arial"/>
      <family val="2"/>
      <scheme val="minor"/>
    </font>
    <font>
      <b/>
      <sz val="12"/>
      <color theme="1"/>
      <name val="Arial"/>
      <family val="2"/>
      <scheme val="minor"/>
    </font>
    <font>
      <b/>
      <sz val="16"/>
      <color theme="1"/>
      <name val="Arial"/>
      <family val="2"/>
      <scheme val="minor"/>
    </font>
    <font>
      <b/>
      <sz val="18"/>
      <color theme="0"/>
      <name val="Arial"/>
      <family val="2"/>
      <scheme val="minor"/>
    </font>
    <font>
      <sz val="11"/>
      <name val="Arial"/>
      <family val="2"/>
      <charset val="177"/>
      <scheme val="minor"/>
    </font>
    <font>
      <sz val="12"/>
      <color theme="9"/>
      <name val="Arial"/>
      <family val="2"/>
      <scheme val="minor"/>
    </font>
    <font>
      <b/>
      <sz val="12"/>
      <color theme="9"/>
      <name val="Arial"/>
      <family val="2"/>
      <scheme val="minor"/>
    </font>
    <font>
      <sz val="11"/>
      <color theme="9"/>
      <name val="Arial"/>
      <family val="2"/>
      <scheme val="minor"/>
    </font>
    <font>
      <sz val="9"/>
      <color theme="9"/>
      <name val="Arial"/>
      <family val="2"/>
      <charset val="177"/>
      <scheme val="minor"/>
    </font>
    <font>
      <sz val="11"/>
      <color theme="1"/>
      <name val="Arial"/>
      <family val="2"/>
      <scheme val="minor"/>
    </font>
    <font>
      <sz val="11"/>
      <name val="Arial"/>
      <family val="2"/>
      <scheme val="minor"/>
    </font>
    <font>
      <b/>
      <sz val="11"/>
      <color theme="1"/>
      <name val="Arial"/>
      <family val="2"/>
      <scheme val="minor"/>
    </font>
    <font>
      <sz val="14"/>
      <color theme="1"/>
      <name val="Arial"/>
      <family val="2"/>
      <scheme val="minor"/>
    </font>
    <font>
      <sz val="14"/>
      <name val="Arial"/>
      <family val="2"/>
      <scheme val="minor"/>
    </font>
    <font>
      <b/>
      <sz val="18"/>
      <color theme="1"/>
      <name val="Arial"/>
      <family val="2"/>
      <scheme val="minor"/>
    </font>
    <font>
      <b/>
      <sz val="20"/>
      <color theme="1"/>
      <name val="Arial"/>
      <family val="2"/>
      <scheme val="minor"/>
    </font>
    <font>
      <sz val="20"/>
      <color theme="1"/>
      <name val="Arial"/>
      <family val="2"/>
      <scheme val="minor"/>
    </font>
    <font>
      <b/>
      <sz val="13"/>
      <color theme="1"/>
      <name val="Arial"/>
      <family val="2"/>
      <scheme val="minor"/>
    </font>
    <font>
      <b/>
      <sz val="12"/>
      <color theme="2" tint="-0.499984740745262"/>
      <name val="Arial"/>
      <family val="2"/>
      <scheme val="minor"/>
    </font>
    <font>
      <b/>
      <sz val="16"/>
      <color theme="4" tint="-0.499984740745262"/>
      <name val="Arial"/>
      <family val="2"/>
      <scheme val="minor"/>
    </font>
    <font>
      <b/>
      <sz val="16"/>
      <color rgb="FF002060"/>
      <name val="Arial"/>
      <family val="2"/>
      <scheme val="minor"/>
    </font>
    <font>
      <b/>
      <sz val="20"/>
      <color theme="0"/>
      <name val="Arial"/>
      <family val="2"/>
      <scheme val="minor"/>
    </font>
    <font>
      <b/>
      <sz val="16"/>
      <color rgb="FFB80000"/>
      <name val="Arial"/>
      <family val="2"/>
      <scheme val="minor"/>
    </font>
    <font>
      <b/>
      <sz val="16"/>
      <color theme="9" tint="-0.249977111117893"/>
      <name val="Arial"/>
      <family val="2"/>
      <scheme val="minor"/>
    </font>
    <font>
      <b/>
      <sz val="16"/>
      <color theme="0"/>
      <name val="Arial"/>
      <family val="2"/>
      <scheme val="minor"/>
    </font>
    <font>
      <b/>
      <sz val="16"/>
      <color theme="9" tint="-0.499984740745262"/>
      <name val="Arial"/>
      <family val="2"/>
      <scheme val="minor"/>
    </font>
    <font>
      <sz val="14"/>
      <color rgb="FF002060"/>
      <name val="Arial"/>
      <family val="2"/>
      <scheme val="minor"/>
    </font>
    <font>
      <sz val="14"/>
      <color rgb="FFB80000"/>
      <name val="Arial"/>
      <family val="2"/>
      <scheme val="minor"/>
    </font>
    <font>
      <sz val="14"/>
      <color theme="9" tint="-0.499984740745262"/>
      <name val="Arial"/>
      <family val="2"/>
      <scheme val="minor"/>
    </font>
    <font>
      <sz val="14"/>
      <color theme="8" tint="-0.499984740745262"/>
      <name val="Arial"/>
      <family val="2"/>
      <scheme val="minor"/>
    </font>
    <font>
      <b/>
      <sz val="14"/>
      <color theme="1"/>
      <name val="Arial"/>
      <family val="2"/>
      <scheme val="minor"/>
    </font>
    <font>
      <sz val="12"/>
      <color theme="1"/>
      <name val="Arial"/>
      <family val="2"/>
      <scheme val="minor"/>
    </font>
    <font>
      <sz val="12"/>
      <name val="Arial"/>
      <family val="2"/>
      <charset val="177"/>
      <scheme val="minor"/>
    </font>
    <font>
      <sz val="14"/>
      <name val="Arial"/>
      <family val="2"/>
      <charset val="177"/>
      <scheme val="minor"/>
    </font>
    <font>
      <sz val="10"/>
      <color theme="1"/>
      <name val="Arial"/>
      <family val="2"/>
      <charset val="177"/>
      <scheme val="minor"/>
    </font>
    <font>
      <sz val="12"/>
      <color theme="1"/>
      <name val="Arial"/>
      <family val="2"/>
      <charset val="177"/>
      <scheme val="minor"/>
    </font>
    <font>
      <b/>
      <sz val="12"/>
      <name val="Arial"/>
      <family val="2"/>
      <scheme val="minor"/>
    </font>
    <font>
      <b/>
      <sz val="11"/>
      <name val="Arial"/>
      <family val="2"/>
      <scheme val="minor"/>
    </font>
    <font>
      <sz val="11"/>
      <color indexed="81"/>
      <name val="Tahoma"/>
      <family val="2"/>
    </font>
    <font>
      <b/>
      <sz val="11"/>
      <color indexed="81"/>
      <name val="Tahoma"/>
      <family val="2"/>
    </font>
    <font>
      <sz val="9"/>
      <color indexed="81"/>
      <name val="Tahoma"/>
      <family val="2"/>
    </font>
    <font>
      <b/>
      <sz val="9"/>
      <color indexed="81"/>
      <name val="Tahoma"/>
      <family val="2"/>
    </font>
    <font>
      <b/>
      <sz val="18"/>
      <name val="Arial"/>
      <family val="2"/>
      <scheme val="minor"/>
    </font>
    <font>
      <sz val="16"/>
      <color theme="0"/>
      <name val="Arial"/>
      <family val="2"/>
      <scheme val="minor"/>
    </font>
    <font>
      <b/>
      <sz val="20"/>
      <color theme="0"/>
      <name val="Arial"/>
      <family val="2"/>
      <charset val="177"/>
      <scheme val="minor"/>
    </font>
    <font>
      <b/>
      <sz val="15"/>
      <color theme="0"/>
      <name val="Arial"/>
      <family val="2"/>
      <scheme val="minor"/>
    </font>
    <font>
      <b/>
      <sz val="23"/>
      <color theme="0"/>
      <name val="Arial"/>
      <family val="2"/>
      <scheme val="minor"/>
    </font>
    <font>
      <b/>
      <sz val="12"/>
      <color theme="1"/>
      <name val="Arial"/>
      <family val="2"/>
    </font>
    <font>
      <b/>
      <sz val="14"/>
      <color theme="2" tint="-0.499984740745262"/>
      <name val="Arial"/>
      <family val="2"/>
      <scheme val="minor"/>
    </font>
    <font>
      <sz val="11"/>
      <color theme="1" tint="0.499984740745262"/>
      <name val="Arial"/>
      <family val="2"/>
      <scheme val="minor"/>
    </font>
    <font>
      <b/>
      <sz val="11"/>
      <color theme="1" tint="0.499984740745262"/>
      <name val="Arial"/>
      <family val="2"/>
      <scheme val="minor"/>
    </font>
    <font>
      <sz val="10"/>
      <color theme="1" tint="0.499984740745262"/>
      <name val="Arial"/>
      <family val="2"/>
      <scheme val="minor"/>
    </font>
    <font>
      <sz val="12"/>
      <name val="Arial"/>
      <family val="2"/>
      <scheme val="minor"/>
    </font>
    <font>
      <b/>
      <sz val="17"/>
      <color theme="2" tint="-0.499984740745262"/>
      <name val="Arial"/>
      <family val="2"/>
      <scheme val="minor"/>
    </font>
    <font>
      <b/>
      <sz val="22"/>
      <color theme="1"/>
      <name val="Arial"/>
      <family val="2"/>
      <scheme val="minor"/>
    </font>
    <font>
      <sz val="14"/>
      <color theme="1"/>
      <name val="Arial"/>
      <family val="2"/>
      <charset val="177"/>
      <scheme val="minor"/>
    </font>
    <font>
      <b/>
      <sz val="24"/>
      <color theme="1"/>
      <name val="Arial"/>
      <family val="2"/>
      <scheme val="minor"/>
    </font>
    <font>
      <sz val="14"/>
      <color theme="0" tint="-0.499984740745262"/>
      <name val="Arial"/>
      <family val="2"/>
      <scheme val="minor"/>
    </font>
    <font>
      <sz val="11"/>
      <color theme="0" tint="-0.34998626667073579"/>
      <name val="Arial"/>
      <family val="2"/>
      <charset val="177"/>
      <scheme val="minor"/>
    </font>
    <font>
      <sz val="22"/>
      <color theme="1"/>
      <name val="Arial"/>
      <family val="2"/>
      <charset val="177"/>
      <scheme val="minor"/>
    </font>
    <font>
      <sz val="11"/>
      <color theme="0" tint="-0.499984740745262"/>
      <name val="Arial"/>
      <family val="2"/>
      <charset val="177"/>
      <scheme val="minor"/>
    </font>
    <font>
      <b/>
      <sz val="10"/>
      <color theme="1"/>
      <name val="Arial"/>
      <family val="2"/>
      <scheme val="minor"/>
    </font>
    <font>
      <b/>
      <sz val="16"/>
      <color rgb="FFE20000"/>
      <name val="Arial"/>
      <family val="2"/>
      <scheme val="minor"/>
    </font>
    <font>
      <b/>
      <sz val="11"/>
      <color theme="9" tint="-0.249977111117893"/>
      <name val="Arial"/>
      <family val="2"/>
      <scheme val="minor"/>
    </font>
    <font>
      <sz val="11"/>
      <color theme="9" tint="-0.249977111117893"/>
      <name val="Arial"/>
      <family val="2"/>
      <scheme val="minor"/>
    </font>
    <font>
      <b/>
      <sz val="11"/>
      <color theme="0"/>
      <name val="Arial"/>
      <family val="2"/>
      <scheme val="minor"/>
    </font>
    <font>
      <sz val="10"/>
      <color theme="1"/>
      <name val="Arial"/>
      <family val="2"/>
      <scheme val="minor"/>
    </font>
    <font>
      <b/>
      <sz val="10"/>
      <color theme="0" tint="-0.499984740745262"/>
      <name val="Arial"/>
      <family val="2"/>
      <scheme val="minor"/>
    </font>
    <font>
      <b/>
      <sz val="13"/>
      <color theme="2" tint="-0.499984740745262"/>
      <name val="Arial"/>
      <family val="2"/>
      <scheme val="minor"/>
    </font>
    <font>
      <b/>
      <sz val="16"/>
      <color rgb="FF0070C0"/>
      <name val="Arial"/>
      <family val="2"/>
      <scheme val="minor"/>
    </font>
    <font>
      <sz val="11"/>
      <color theme="0" tint="-0.499984740745262"/>
      <name val="Arial"/>
      <family val="2"/>
      <scheme val="minor"/>
    </font>
    <font>
      <sz val="11"/>
      <color theme="1" tint="0.34998626667073579"/>
      <name val="Arial"/>
      <family val="2"/>
      <scheme val="minor"/>
    </font>
    <font>
      <sz val="14"/>
      <color rgb="FFFF0000"/>
      <name val="Arial"/>
      <family val="2"/>
      <scheme val="minor"/>
    </font>
    <font>
      <b/>
      <sz val="11"/>
      <color theme="0" tint="-0.499984740745262"/>
      <name val="Arial"/>
      <family val="2"/>
      <scheme val="minor"/>
    </font>
    <font>
      <sz val="11"/>
      <color theme="4" tint="-0.249977111117893"/>
      <name val="Arial"/>
      <family val="2"/>
      <charset val="177"/>
      <scheme val="minor"/>
    </font>
    <font>
      <b/>
      <sz val="10"/>
      <color theme="1"/>
      <name val="Arial"/>
      <family val="2"/>
      <charset val="177"/>
      <scheme val="minor"/>
    </font>
    <font>
      <b/>
      <sz val="10"/>
      <color theme="0"/>
      <name val="Arial"/>
      <family val="2"/>
      <scheme val="minor"/>
    </font>
    <font>
      <b/>
      <sz val="10"/>
      <name val="Arial"/>
      <family val="2"/>
      <charset val="177"/>
      <scheme val="minor"/>
    </font>
    <font>
      <sz val="10"/>
      <name val="Arial"/>
      <family val="2"/>
      <charset val="177"/>
      <scheme val="minor"/>
    </font>
    <font>
      <b/>
      <sz val="10"/>
      <color theme="0" tint="-0.499984740745262"/>
      <name val="Arial"/>
      <family val="2"/>
      <charset val="177"/>
      <scheme val="minor"/>
    </font>
    <font>
      <sz val="10"/>
      <color theme="0" tint="-0.499984740745262"/>
      <name val="Arial"/>
      <family val="2"/>
      <scheme val="minor"/>
    </font>
    <font>
      <sz val="10"/>
      <color theme="0" tint="-0.499984740745262"/>
      <name val="Arial"/>
      <family val="2"/>
      <charset val="177"/>
      <scheme val="minor"/>
    </font>
    <font>
      <b/>
      <sz val="12"/>
      <color theme="0"/>
      <name val="Arial"/>
      <family val="2"/>
      <scheme val="minor"/>
    </font>
    <font>
      <b/>
      <sz val="18"/>
      <color theme="1" tint="0.499984740745262"/>
      <name val="Arial"/>
      <family val="2"/>
      <scheme val="minor"/>
    </font>
    <font>
      <b/>
      <sz val="14"/>
      <color theme="0" tint="-0.499984740745262"/>
      <name val="Arial"/>
      <family val="2"/>
      <scheme val="minor"/>
    </font>
    <font>
      <b/>
      <sz val="16"/>
      <color theme="1" tint="0.34998626667073579"/>
      <name val="Arial"/>
      <family val="2"/>
      <scheme val="minor"/>
    </font>
    <font>
      <b/>
      <sz val="12"/>
      <color theme="0" tint="-0.499984740745262"/>
      <name val="Arial"/>
      <family val="2"/>
      <scheme val="minor"/>
    </font>
    <font>
      <b/>
      <sz val="12"/>
      <color theme="4" tint="-0.249977111117893"/>
      <name val="Arial"/>
      <family val="2"/>
      <scheme val="minor"/>
    </font>
    <font>
      <b/>
      <sz val="12"/>
      <color rgb="FFE20000"/>
      <name val="Arial"/>
      <family val="2"/>
      <scheme val="minor"/>
    </font>
    <font>
      <b/>
      <sz val="12"/>
      <color rgb="FF00B050"/>
      <name val="Arial"/>
      <family val="2"/>
      <scheme val="minor"/>
    </font>
    <font>
      <b/>
      <sz val="11"/>
      <color rgb="FFFF0000"/>
      <name val="Arial"/>
      <family val="2"/>
      <scheme val="minor"/>
    </font>
    <font>
      <b/>
      <sz val="11"/>
      <color theme="0" tint="-0.499984740745262"/>
      <name val="Arial"/>
      <family val="2"/>
      <charset val="177"/>
      <scheme val="minor"/>
    </font>
    <font>
      <b/>
      <sz val="11"/>
      <color rgb="FFF19705"/>
      <name val="Arial"/>
      <family val="2"/>
      <scheme val="minor"/>
    </font>
    <font>
      <sz val="11"/>
      <color rgb="FFF19705"/>
      <name val="Arial"/>
      <family val="2"/>
      <scheme val="minor"/>
    </font>
    <font>
      <b/>
      <sz val="12"/>
      <color theme="9" tint="-0.249977111117893"/>
      <name val="Arial"/>
      <family val="2"/>
      <scheme val="minor"/>
    </font>
    <font>
      <sz val="10"/>
      <name val="Arial"/>
      <family val="2"/>
      <scheme val="minor"/>
    </font>
    <font>
      <sz val="11"/>
      <color theme="0"/>
      <name val="Arial"/>
      <family val="2"/>
      <scheme val="minor"/>
    </font>
    <font>
      <b/>
      <sz val="16"/>
      <color theme="7" tint="0.59999389629810485"/>
      <name val="Arial"/>
      <family val="2"/>
      <scheme val="minor"/>
    </font>
    <font>
      <b/>
      <sz val="10"/>
      <name val="Arial"/>
      <family val="2"/>
      <scheme val="minor"/>
    </font>
    <font>
      <sz val="9"/>
      <color theme="1"/>
      <name val="Arial"/>
      <family val="2"/>
      <scheme val="minor"/>
    </font>
    <font>
      <b/>
      <sz val="10"/>
      <color indexed="81"/>
      <name val="Tahoma"/>
      <family val="2"/>
    </font>
    <font>
      <b/>
      <sz val="11"/>
      <color indexed="23" tint="-0.499984740745262"/>
      <name val="Arial"/>
      <family val="2"/>
      <scheme val="minor"/>
    </font>
    <font>
      <sz val="11"/>
      <color theme="0"/>
      <name val="Arial"/>
      <family val="2"/>
      <charset val="177"/>
      <scheme val="minor"/>
    </font>
    <font>
      <b/>
      <sz val="11"/>
      <color indexed="9"/>
      <name val="Arial"/>
      <family val="2"/>
      <scheme val="minor"/>
    </font>
    <font>
      <sz val="12"/>
      <color theme="0"/>
      <name val="Arial"/>
      <family val="2"/>
      <scheme val="minor"/>
    </font>
    <font>
      <b/>
      <sz val="12"/>
      <color indexed="8"/>
      <name val="Arial"/>
      <family val="2"/>
      <scheme val="minor"/>
    </font>
    <font>
      <sz val="11"/>
      <color indexed="8"/>
      <name val="Arial"/>
      <family val="2"/>
      <scheme val="minor"/>
    </font>
    <font>
      <sz val="11"/>
      <color rgb="FF0070C0"/>
      <name val="Arial"/>
      <family val="2"/>
      <charset val="177"/>
      <scheme val="minor"/>
    </font>
    <font>
      <sz val="10"/>
      <color rgb="FF0070C0"/>
      <name val="Arial"/>
      <family val="2"/>
      <charset val="177"/>
      <scheme val="minor"/>
    </font>
    <font>
      <b/>
      <sz val="14"/>
      <color rgb="FFFF0000"/>
      <name val="Arial"/>
      <family val="2"/>
      <scheme val="minor"/>
    </font>
    <font>
      <sz val="10"/>
      <color indexed="81"/>
      <name val="Tahoma"/>
      <family val="2"/>
    </font>
    <font>
      <sz val="8"/>
      <color indexed="81"/>
      <name val="Tahoma"/>
      <family val="2"/>
    </font>
    <font>
      <b/>
      <sz val="14"/>
      <color theme="9" tint="-0.249977111117893"/>
      <name val="Arial"/>
      <family val="2"/>
      <scheme val="minor"/>
    </font>
    <font>
      <b/>
      <sz val="16"/>
      <color indexed="9"/>
      <name val="Arial"/>
      <family val="2"/>
      <scheme val="minor"/>
    </font>
    <font>
      <sz val="12"/>
      <color theme="9" tint="-0.249977111117893"/>
      <name val="Arial"/>
      <family val="2"/>
      <scheme val="minor"/>
    </font>
    <font>
      <b/>
      <sz val="15"/>
      <color theme="2" tint="-0.499984740745262"/>
      <name val="Arial"/>
      <family val="2"/>
      <scheme val="minor"/>
    </font>
    <font>
      <b/>
      <sz val="17"/>
      <color theme="9" tint="-0.249977111117893"/>
      <name val="Arial"/>
      <family val="2"/>
      <scheme val="minor"/>
    </font>
    <font>
      <sz val="14"/>
      <color theme="9" tint="-0.249977111117893"/>
      <name val="Arial"/>
      <family val="2"/>
      <scheme val="minor"/>
    </font>
    <font>
      <b/>
      <sz val="24"/>
      <color rgb="FFFF0000"/>
      <name val="Arial"/>
      <family val="2"/>
      <scheme val="minor"/>
    </font>
    <font>
      <b/>
      <sz val="10"/>
      <color rgb="FFFF0000"/>
      <name val="Arial"/>
      <family val="2"/>
      <scheme val="minor"/>
    </font>
    <font>
      <b/>
      <sz val="11"/>
      <color theme="1"/>
      <name val="Tahoma"/>
      <family val="2"/>
    </font>
    <font>
      <sz val="11"/>
      <color theme="1"/>
      <name val="Tahoma"/>
      <family val="2"/>
    </font>
    <font>
      <b/>
      <sz val="9"/>
      <color theme="1"/>
      <name val="Tahoma"/>
      <family val="2"/>
    </font>
    <font>
      <sz val="9"/>
      <color theme="1"/>
      <name val="Tahoma"/>
      <family val="2"/>
    </font>
    <font>
      <b/>
      <sz val="12"/>
      <color theme="9" tint="-0.499984740745262"/>
      <name val="Arial"/>
      <family val="2"/>
      <scheme val="minor"/>
    </font>
    <font>
      <b/>
      <sz val="14"/>
      <color rgb="FFFF3300"/>
      <name val="Arial"/>
      <family val="2"/>
      <scheme val="minor"/>
    </font>
    <font>
      <sz val="12"/>
      <color theme="0" tint="-0.499984740745262"/>
      <name val="Arial"/>
      <family val="2"/>
      <scheme val="minor"/>
    </font>
    <font>
      <sz val="36"/>
      <color theme="1"/>
      <name val="Arial"/>
      <family val="2"/>
      <scheme val="minor"/>
    </font>
    <font>
      <b/>
      <sz val="36"/>
      <color theme="7" tint="-0.499984740745262"/>
      <name val="Arial"/>
      <family val="2"/>
      <scheme val="minor"/>
    </font>
    <font>
      <b/>
      <u/>
      <sz val="14"/>
      <color theme="1"/>
      <name val="Arial"/>
      <family val="2"/>
      <scheme val="minor"/>
    </font>
    <font>
      <b/>
      <u/>
      <sz val="9"/>
      <color indexed="81"/>
      <name val="Tahoma"/>
      <family val="2"/>
    </font>
    <font>
      <b/>
      <u/>
      <sz val="10"/>
      <color indexed="81"/>
      <name val="Tahoma"/>
      <family val="2"/>
    </font>
    <font>
      <b/>
      <sz val="12"/>
      <color rgb="FFFF0000"/>
      <name val="Arial"/>
      <family val="2"/>
      <scheme val="minor"/>
    </font>
    <font>
      <sz val="12"/>
      <color theme="0" tint="-0.34998626667073579"/>
      <name val="Arial"/>
      <family val="2"/>
      <charset val="177"/>
      <scheme val="minor"/>
    </font>
    <font>
      <u/>
      <sz val="11"/>
      <color rgb="FFFF0000"/>
      <name val="Arial"/>
      <family val="2"/>
      <scheme val="minor"/>
    </font>
    <font>
      <b/>
      <u/>
      <sz val="11"/>
      <color rgb="FFFF0000"/>
      <name val="Arial"/>
      <family val="2"/>
      <scheme val="minor"/>
    </font>
    <font>
      <sz val="11"/>
      <color theme="4" tint="0.79998168889431442"/>
      <name val="Arial"/>
      <family val="2"/>
      <charset val="177"/>
      <scheme val="minor"/>
    </font>
    <font>
      <b/>
      <sz val="11"/>
      <color theme="4" tint="0.79998168889431442"/>
      <name val="Arial"/>
      <family val="2"/>
      <scheme val="minor"/>
    </font>
    <font>
      <b/>
      <sz val="11"/>
      <color rgb="FFF6DEDE"/>
      <name val="Arial"/>
      <family val="2"/>
      <scheme val="minor"/>
    </font>
    <font>
      <b/>
      <sz val="11"/>
      <color theme="9" tint="0.79998168889431442"/>
      <name val="Arial"/>
      <family val="2"/>
      <scheme val="minor"/>
    </font>
    <font>
      <b/>
      <u/>
      <sz val="12"/>
      <color theme="1"/>
      <name val="Arial"/>
      <family val="2"/>
      <scheme val="minor"/>
    </font>
    <font>
      <sz val="11"/>
      <color rgb="FFFF3300"/>
      <name val="Arial"/>
      <family val="2"/>
      <charset val="177"/>
      <scheme val="minor"/>
    </font>
    <font>
      <sz val="11"/>
      <color theme="9" tint="-0.249977111117893"/>
      <name val="Arial"/>
      <family val="2"/>
      <charset val="177"/>
      <scheme val="minor"/>
    </font>
    <font>
      <b/>
      <sz val="11"/>
      <color indexed="8"/>
      <name val="Arial"/>
      <family val="2"/>
      <scheme val="minor"/>
    </font>
    <font>
      <sz val="16"/>
      <color theme="1"/>
      <name val="Arial"/>
      <family val="2"/>
      <charset val="177"/>
      <scheme val="minor"/>
    </font>
    <font>
      <sz val="11"/>
      <color theme="8" tint="-0.249977111117893"/>
      <name val="Arial"/>
      <family val="2"/>
      <charset val="177"/>
      <scheme val="minor"/>
    </font>
    <font>
      <b/>
      <sz val="12"/>
      <color rgb="FFFF3300"/>
      <name val="Arial"/>
      <family val="2"/>
      <scheme val="minor"/>
    </font>
    <font>
      <b/>
      <sz val="19"/>
      <color theme="1"/>
      <name val="Arial"/>
      <family val="2"/>
      <scheme val="minor"/>
    </font>
    <font>
      <b/>
      <sz val="9"/>
      <color theme="0"/>
      <name val="Arial"/>
      <family val="2"/>
      <scheme val="minor"/>
    </font>
    <font>
      <b/>
      <sz val="9"/>
      <color rgb="FFFF0000"/>
      <name val="Arial"/>
      <family val="2"/>
      <scheme val="minor"/>
    </font>
    <font>
      <b/>
      <sz val="19"/>
      <color theme="0"/>
      <name val="Arial"/>
      <family val="2"/>
      <scheme val="minor"/>
    </font>
    <font>
      <b/>
      <sz val="15"/>
      <color theme="1"/>
      <name val="Arial"/>
      <family val="2"/>
      <scheme val="minor"/>
    </font>
    <font>
      <b/>
      <sz val="15"/>
      <color indexed="8"/>
      <name val="Arial"/>
      <family val="2"/>
      <scheme val="minor"/>
    </font>
    <font>
      <b/>
      <sz val="18"/>
      <color rgb="FF00B050"/>
      <name val="Arial"/>
      <family val="2"/>
      <scheme val="minor"/>
    </font>
    <font>
      <b/>
      <sz val="14"/>
      <name val="Arial"/>
      <family val="2"/>
      <scheme val="minor"/>
    </font>
    <font>
      <b/>
      <sz val="11"/>
      <color theme="2" tint="-0.499984740745262"/>
      <name val="Arial"/>
      <family val="2"/>
      <scheme val="minor"/>
    </font>
    <font>
      <b/>
      <sz val="12"/>
      <color theme="9" tint="0.39997558519241921"/>
      <name val="Arial"/>
      <family val="2"/>
      <scheme val="minor"/>
    </font>
    <font>
      <b/>
      <sz val="9"/>
      <name val="Arial"/>
      <family val="2"/>
      <scheme val="minor"/>
    </font>
    <font>
      <b/>
      <sz val="13"/>
      <color theme="9" tint="-0.499984740745262"/>
      <name val="Arial"/>
      <family val="2"/>
      <scheme val="minor"/>
    </font>
    <font>
      <u/>
      <sz val="10"/>
      <color theme="0" tint="-0.499984740745262"/>
      <name val="Arial"/>
      <family val="2"/>
      <scheme val="minor"/>
    </font>
    <font>
      <b/>
      <sz val="14"/>
      <color theme="4" tint="-0.249977111117893"/>
      <name val="Arial"/>
      <family val="2"/>
      <scheme val="minor"/>
    </font>
    <font>
      <b/>
      <sz val="14"/>
      <color rgb="FFE20000"/>
      <name val="Arial"/>
      <family val="2"/>
      <scheme val="minor"/>
    </font>
    <font>
      <b/>
      <sz val="14"/>
      <color rgb="FF00B050"/>
      <name val="Arial"/>
      <family val="2"/>
      <scheme val="minor"/>
    </font>
    <font>
      <b/>
      <u/>
      <sz val="12"/>
      <color theme="0" tint="-0.499984740745262"/>
      <name val="Arial"/>
      <family val="2"/>
      <scheme val="minor"/>
    </font>
    <font>
      <b/>
      <sz val="18"/>
      <color theme="1" tint="0.34998626667073579"/>
      <name val="Arial"/>
      <family val="2"/>
      <scheme val="minor"/>
    </font>
    <font>
      <b/>
      <sz val="18"/>
      <color theme="7" tint="0.59999389629810485"/>
      <name val="Arial"/>
      <family val="2"/>
      <scheme val="minor"/>
    </font>
    <font>
      <b/>
      <sz val="11"/>
      <color theme="5" tint="-0.249977111117893"/>
      <name val="Arial"/>
      <family val="2"/>
      <scheme val="minor"/>
    </font>
    <font>
      <sz val="11"/>
      <color theme="5" tint="0.39997558519241921"/>
      <name val="Arial"/>
      <family val="2"/>
      <charset val="177"/>
      <scheme val="minor"/>
    </font>
    <font>
      <sz val="11"/>
      <color theme="5" tint="0.39997558519241921"/>
      <name val="Arial"/>
      <family val="2"/>
      <scheme val="minor"/>
    </font>
    <font>
      <b/>
      <sz val="11"/>
      <color theme="7" tint="-0.249977111117893"/>
      <name val="Arial"/>
      <family val="2"/>
      <scheme val="minor"/>
    </font>
    <font>
      <b/>
      <sz val="12"/>
      <color theme="0" tint="-0.14999847407452621"/>
      <name val="Arial"/>
      <family val="2"/>
      <scheme val="minor"/>
    </font>
    <font>
      <sz val="12"/>
      <color theme="0" tint="-0.14999847407452621"/>
      <name val="Arial"/>
      <family val="2"/>
      <scheme val="minor"/>
    </font>
    <font>
      <b/>
      <sz val="15"/>
      <color theme="0" tint="-0.499984740745262"/>
      <name val="Arial"/>
      <family val="2"/>
      <scheme val="minor"/>
    </font>
    <font>
      <sz val="11"/>
      <color theme="7" tint="-0.249977111117893"/>
      <name val="Arial"/>
      <family val="2"/>
      <scheme val="minor"/>
    </font>
    <font>
      <b/>
      <u/>
      <sz val="10"/>
      <color theme="0" tint="-0.499984740745262"/>
      <name val="Arial"/>
      <family val="2"/>
      <scheme val="minor"/>
    </font>
  </fonts>
  <fills count="63">
    <fill>
      <patternFill patternType="none"/>
    </fill>
    <fill>
      <patternFill patternType="gray125"/>
    </fill>
    <fill>
      <gradientFill type="path" top="1" bottom="1">
        <stop position="0">
          <color theme="0" tint="-0.1490218817712943"/>
        </stop>
        <stop position="1">
          <color theme="0" tint="-0.49803155613879818"/>
        </stop>
      </gradientFill>
    </fill>
    <fill>
      <gradientFill degree="270">
        <stop position="0">
          <color theme="0" tint="-0.1490218817712943"/>
        </stop>
        <stop position="1">
          <color theme="0" tint="-0.49803155613879818"/>
        </stop>
      </gradientFill>
    </fill>
    <fill>
      <gradientFill type="path" left="1" right="1" top="1" bottom="1">
        <stop position="0">
          <color theme="0" tint="-0.1490218817712943"/>
        </stop>
        <stop position="1">
          <color theme="0" tint="-0.49803155613879818"/>
        </stop>
      </gradientFill>
    </fill>
    <fill>
      <gradientFill>
        <stop position="0">
          <color theme="0" tint="-0.1490218817712943"/>
        </stop>
        <stop position="1">
          <color theme="0" tint="-0.49803155613879818"/>
        </stop>
      </gradientFill>
    </fill>
    <fill>
      <patternFill patternType="solid">
        <fgColor theme="0" tint="-0.14999847407452621"/>
        <bgColor indexed="64"/>
      </patternFill>
    </fill>
    <fill>
      <gradientFill degree="180">
        <stop position="0">
          <color theme="0" tint="-0.1490218817712943"/>
        </stop>
        <stop position="1">
          <color theme="0" tint="-0.49803155613879818"/>
        </stop>
      </gradientFill>
    </fill>
    <fill>
      <patternFill patternType="solid">
        <fgColor theme="0"/>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theme="9" tint="0.79998168889431442"/>
        <bgColor indexed="64"/>
      </patternFill>
    </fill>
    <fill>
      <patternFill patternType="solid">
        <fgColor theme="5" tint="0.59999389629810485"/>
        <bgColor indexed="64"/>
      </patternFill>
    </fill>
    <fill>
      <gradientFill type="path">
        <stop position="0">
          <color theme="0" tint="-0.1490218817712943"/>
        </stop>
        <stop position="1">
          <color theme="0" tint="-0.49803155613879818"/>
        </stop>
      </gradientFill>
    </fill>
    <fill>
      <gradientFill degree="90">
        <stop position="0">
          <color theme="0" tint="-0.1490218817712943"/>
        </stop>
        <stop position="1">
          <color theme="0" tint="-0.49803155613879818"/>
        </stop>
      </gradientFill>
    </fill>
    <fill>
      <gradientFill type="path" left="1" right="1">
        <stop position="0">
          <color theme="0" tint="-0.1490218817712943"/>
        </stop>
        <stop position="1">
          <color theme="0" tint="-0.49803155613879818"/>
        </stop>
      </gradientFill>
    </fill>
    <fill>
      <patternFill patternType="solid">
        <fgColor theme="4" tint="-0.499984740745262"/>
        <bgColor indexed="64"/>
      </patternFill>
    </fill>
    <fill>
      <patternFill patternType="solid">
        <fgColor theme="9" tint="-0.249977111117893"/>
        <bgColor indexed="64"/>
      </patternFill>
    </fill>
    <fill>
      <patternFill patternType="solid">
        <fgColor rgb="FFB80000"/>
        <bgColor indexed="64"/>
      </patternFill>
    </fill>
    <fill>
      <patternFill patternType="solid">
        <fgColor theme="4" tint="0.59999389629810485"/>
        <bgColor indexed="64"/>
      </patternFill>
    </fill>
    <fill>
      <patternFill patternType="solid">
        <fgColor theme="0" tint="-0.14996795556505021"/>
        <bgColor theme="0"/>
      </patternFill>
    </fill>
    <fill>
      <patternFill patternType="lightGrid">
        <fgColor theme="0"/>
        <bgColor theme="0" tint="-0.14996795556505021"/>
      </patternFill>
    </fill>
    <fill>
      <patternFill patternType="lightGrid">
        <fgColor theme="0"/>
        <bgColor theme="4" tint="0.79995117038483843"/>
      </patternFill>
    </fill>
    <fill>
      <patternFill patternType="solid">
        <fgColor theme="9" tint="0.39997558519241921"/>
        <bgColor indexed="64"/>
      </patternFill>
    </fill>
    <fill>
      <patternFill patternType="solid">
        <fgColor theme="9" tint="0.59999389629810485"/>
        <bgColor indexed="64"/>
      </patternFill>
    </fill>
    <fill>
      <patternFill patternType="lightGrid">
        <fgColor theme="0"/>
        <bgColor theme="9" tint="0.79995117038483843"/>
      </patternFill>
    </fill>
    <fill>
      <patternFill patternType="solid">
        <fgColor theme="0" tint="-0.249977111117893"/>
        <bgColor indexed="64"/>
      </patternFill>
    </fill>
    <fill>
      <patternFill patternType="solid">
        <fgColor theme="0" tint="-0.499984740745262"/>
        <bgColor indexed="64"/>
      </patternFill>
    </fill>
    <fill>
      <patternFill patternType="solid">
        <fgColor rgb="FFF3D1D1"/>
        <bgColor indexed="64"/>
      </patternFill>
    </fill>
    <fill>
      <patternFill patternType="lightGrid">
        <fgColor theme="0"/>
        <bgColor rgb="FFF6DEDE"/>
      </patternFill>
    </fill>
    <fill>
      <patternFill patternType="solid">
        <fgColor rgb="FF88B6E0"/>
        <bgColor indexed="64"/>
      </patternFill>
    </fill>
    <fill>
      <patternFill patternType="solid">
        <fgColor rgb="FFFBC9D7"/>
        <bgColor indexed="64"/>
      </patternFill>
    </fill>
    <fill>
      <patternFill patternType="solid">
        <fgColor theme="8" tint="0.59999389629810485"/>
        <bgColor indexed="64"/>
      </patternFill>
    </fill>
    <fill>
      <patternFill patternType="solid">
        <fgColor theme="4" tint="0.39997558519241921"/>
        <bgColor indexed="64"/>
      </patternFill>
    </fill>
    <fill>
      <patternFill patternType="lightVertical">
        <fgColor theme="0" tint="-0.34998626667073579"/>
        <bgColor indexed="65"/>
      </patternFill>
    </fill>
    <fill>
      <patternFill patternType="solid">
        <fgColor theme="0" tint="-0.34998626667073579"/>
        <bgColor indexed="64"/>
      </patternFill>
    </fill>
    <fill>
      <patternFill patternType="solid">
        <fgColor theme="0" tint="-0.14999847407452621"/>
        <bgColor auto="1"/>
      </patternFill>
    </fill>
    <fill>
      <patternFill patternType="solid">
        <fgColor theme="4" tint="-0.249977111117893"/>
        <bgColor indexed="64"/>
      </patternFill>
    </fill>
    <fill>
      <patternFill patternType="solid">
        <fgColor rgb="FFFF0000"/>
        <bgColor indexed="64"/>
      </patternFill>
    </fill>
    <fill>
      <patternFill patternType="solid">
        <fgColor theme="0" tint="-4.9989318521683403E-2"/>
        <bgColor indexed="64"/>
      </patternFill>
    </fill>
    <fill>
      <patternFill patternType="solid">
        <fgColor theme="2"/>
        <bgColor indexed="64"/>
      </patternFill>
    </fill>
    <fill>
      <patternFill patternType="solid">
        <fgColor rgb="FFFFD1D2"/>
        <bgColor indexed="64"/>
      </patternFill>
    </fill>
    <fill>
      <patternFill patternType="solid">
        <fgColor rgb="FFF6FC80"/>
        <bgColor indexed="64"/>
      </patternFill>
    </fill>
    <fill>
      <patternFill patternType="lightGrid">
        <fgColor theme="0"/>
        <bgColor rgb="FFCAE2BC"/>
      </patternFill>
    </fill>
    <fill>
      <patternFill patternType="solid">
        <fgColor rgb="FF0070C0"/>
        <bgColor indexed="64"/>
      </patternFill>
    </fill>
    <fill>
      <patternFill patternType="solid">
        <fgColor rgb="FFFF3300"/>
        <bgColor indexed="64"/>
      </patternFill>
    </fill>
    <fill>
      <patternFill patternType="lightGrid">
        <fgColor theme="0"/>
        <bgColor theme="9" tint="0.79998168889431442"/>
      </patternFill>
    </fill>
    <fill>
      <patternFill patternType="solid">
        <fgColor theme="9" tint="0.79998168889431442"/>
        <bgColor theme="0"/>
      </patternFill>
    </fill>
    <fill>
      <patternFill patternType="solid">
        <fgColor theme="9" tint="0.79995117038483843"/>
        <bgColor theme="0"/>
      </patternFill>
    </fill>
    <fill>
      <patternFill patternType="lightGrid">
        <fgColor theme="0"/>
        <bgColor theme="4" tint="0.79998168889431442"/>
      </patternFill>
    </fill>
    <fill>
      <patternFill patternType="solid">
        <fgColor theme="4" tint="0.79995117038483843"/>
        <bgColor theme="0"/>
      </patternFill>
    </fill>
    <fill>
      <patternFill patternType="solid">
        <fgColor rgb="FFF6DEDE"/>
        <bgColor theme="0"/>
      </patternFill>
    </fill>
    <fill>
      <patternFill patternType="solid">
        <fgColor theme="9" tint="0.59999389629810485"/>
        <bgColor auto="1"/>
      </patternFill>
    </fill>
    <fill>
      <patternFill patternType="solid">
        <fgColor rgb="FFF8E4E4"/>
        <bgColor theme="0"/>
      </patternFill>
    </fill>
    <fill>
      <patternFill patternType="solid">
        <fgColor theme="0" tint="-0.499984740745262"/>
        <bgColor theme="0"/>
      </patternFill>
    </fill>
    <fill>
      <patternFill patternType="solid">
        <fgColor rgb="FFF1E6B1"/>
        <bgColor indexed="64"/>
      </patternFill>
    </fill>
    <fill>
      <patternFill patternType="solid">
        <fgColor theme="7" tint="-0.249977111117893"/>
        <bgColor indexed="64"/>
      </patternFill>
    </fill>
    <fill>
      <gradientFill degree="90">
        <stop position="0">
          <color theme="7" tint="-0.25098422193060094"/>
        </stop>
        <stop position="0.5">
          <color theme="0"/>
        </stop>
        <stop position="1">
          <color theme="7" tint="-0.25098422193060094"/>
        </stop>
      </gradientFill>
    </fill>
    <fill>
      <patternFill patternType="solid">
        <fgColor rgb="FFF8E4E4"/>
        <bgColor indexed="64"/>
      </patternFill>
    </fill>
    <fill>
      <patternFill patternType="solid">
        <fgColor rgb="FFFFB3FF"/>
        <bgColor indexed="64"/>
      </patternFill>
    </fill>
    <fill>
      <patternFill patternType="solid">
        <fgColor rgb="FFF6DEDE"/>
        <bgColor indexed="64"/>
      </patternFill>
    </fill>
    <fill>
      <patternFill patternType="lightGrid">
        <fgColor theme="0"/>
        <bgColor theme="9" tint="0.59999389629810485"/>
      </patternFill>
    </fill>
    <fill>
      <patternFill patternType="solid">
        <fgColor theme="0" tint="-0.14993743705557422"/>
        <bgColor theme="0"/>
      </patternFill>
    </fill>
  </fills>
  <borders count="484">
    <border>
      <left/>
      <right/>
      <top/>
      <bottom/>
      <diagonal/>
    </border>
    <border>
      <left/>
      <right/>
      <top style="medium">
        <color indexed="64"/>
      </top>
      <bottom style="medium">
        <color indexed="64"/>
      </bottom>
      <diagonal/>
    </border>
    <border>
      <left/>
      <right/>
      <top/>
      <bottom style="thin">
        <color indexed="64"/>
      </bottom>
      <diagonal/>
    </border>
    <border>
      <left/>
      <right/>
      <top style="thick">
        <color theme="1"/>
      </top>
      <bottom/>
      <diagonal/>
    </border>
    <border>
      <left/>
      <right style="thick">
        <color indexed="64"/>
      </right>
      <top/>
      <bottom/>
      <diagonal/>
    </border>
    <border>
      <left/>
      <right style="thin">
        <color indexed="64"/>
      </right>
      <top/>
      <bottom/>
      <diagonal/>
    </border>
    <border>
      <left style="thick">
        <color rgb="FF00B050"/>
      </left>
      <right/>
      <top/>
      <bottom/>
      <diagonal/>
    </border>
    <border>
      <left style="thin">
        <color indexed="64"/>
      </left>
      <right style="thin">
        <color indexed="64"/>
      </right>
      <top/>
      <bottom/>
      <diagonal/>
    </border>
    <border>
      <left/>
      <right/>
      <top style="thin">
        <color indexed="64"/>
      </top>
      <bottom/>
      <diagonal/>
    </border>
    <border>
      <left style="thin">
        <color indexed="64"/>
      </left>
      <right/>
      <top/>
      <bottom/>
      <diagonal/>
    </border>
    <border>
      <left style="thin">
        <color theme="3"/>
      </left>
      <right style="thin">
        <color theme="3"/>
      </right>
      <top style="thin">
        <color theme="3"/>
      </top>
      <bottom style="thin">
        <color theme="3"/>
      </bottom>
      <diagonal/>
    </border>
    <border>
      <left style="thin">
        <color rgb="FFB80000"/>
      </left>
      <right style="thin">
        <color rgb="FFB80000"/>
      </right>
      <top style="thin">
        <color rgb="FFB80000"/>
      </top>
      <bottom style="thin">
        <color rgb="FFB80000"/>
      </bottom>
      <diagonal/>
    </border>
    <border>
      <left style="thin">
        <color theme="9" tint="-0.499984740745262"/>
      </left>
      <right style="thin">
        <color theme="9" tint="-0.499984740745262"/>
      </right>
      <top style="thin">
        <color theme="9" tint="-0.499984740745262"/>
      </top>
      <bottom style="thin">
        <color theme="9" tint="-0.499984740745262"/>
      </bottom>
      <diagonal/>
    </border>
    <border>
      <left style="thin">
        <color theme="9" tint="-0.499984740745262"/>
      </left>
      <right/>
      <top style="thin">
        <color theme="9" tint="-0.499984740745262"/>
      </top>
      <bottom style="thin">
        <color theme="9" tint="-0.499984740745262"/>
      </bottom>
      <diagonal/>
    </border>
    <border>
      <left/>
      <right style="thin">
        <color theme="9" tint="-0.499984740745262"/>
      </right>
      <top style="thin">
        <color theme="9" tint="-0.499984740745262"/>
      </top>
      <bottom style="thin">
        <color theme="9" tint="-0.499984740745262"/>
      </bottom>
      <diagonal/>
    </border>
    <border>
      <left/>
      <right/>
      <top style="thin">
        <color theme="9" tint="-0.499984740745262"/>
      </top>
      <bottom style="thin">
        <color theme="9" tint="-0.499984740745262"/>
      </bottom>
      <diagonal/>
    </border>
    <border>
      <left style="thin">
        <color theme="9" tint="-0.499984740745262"/>
      </left>
      <right style="thin">
        <color theme="9" tint="-0.499984740745262"/>
      </right>
      <top style="thin">
        <color theme="9" tint="-0.499984740745262"/>
      </top>
      <bottom/>
      <diagonal/>
    </border>
    <border>
      <left style="thin">
        <color rgb="FF002060"/>
      </left>
      <right style="thin">
        <color rgb="FF002060"/>
      </right>
      <top style="thin">
        <color rgb="FF002060"/>
      </top>
      <bottom style="thin">
        <color rgb="FF002060"/>
      </bottom>
      <diagonal/>
    </border>
    <border>
      <left style="thin">
        <color theme="3"/>
      </left>
      <right style="thin">
        <color theme="3"/>
      </right>
      <top style="thin">
        <color theme="3"/>
      </top>
      <bottom/>
      <diagonal/>
    </border>
    <border>
      <left style="thin">
        <color rgb="FFB80000"/>
      </left>
      <right/>
      <top style="thin">
        <color rgb="FFB80000"/>
      </top>
      <bottom style="thin">
        <color rgb="FFB80000"/>
      </bottom>
      <diagonal/>
    </border>
    <border>
      <left/>
      <right style="thin">
        <color rgb="FFB80000"/>
      </right>
      <top style="thin">
        <color rgb="FFB80000"/>
      </top>
      <bottom style="thin">
        <color rgb="FFB80000"/>
      </bottom>
      <diagonal/>
    </border>
    <border>
      <left/>
      <right/>
      <top/>
      <bottom style="thick">
        <color theme="0" tint="-0.499984740745262"/>
      </bottom>
      <diagonal/>
    </border>
    <border>
      <left/>
      <right/>
      <top style="thin">
        <color theme="9" tint="-0.499984740745262"/>
      </top>
      <bottom/>
      <diagonal/>
    </border>
    <border>
      <left/>
      <right/>
      <top style="thin">
        <color rgb="FFB80000"/>
      </top>
      <bottom/>
      <diagonal/>
    </border>
    <border>
      <left/>
      <right/>
      <top style="thin">
        <color theme="3"/>
      </top>
      <bottom/>
      <diagonal/>
    </border>
    <border>
      <left/>
      <right/>
      <top style="thin">
        <color indexed="64"/>
      </top>
      <bottom style="thin">
        <color theme="9" tint="-0.499984740745262"/>
      </bottom>
      <diagonal/>
    </border>
    <border>
      <left style="thin">
        <color theme="9" tint="-0.499984740745262"/>
      </left>
      <right/>
      <top style="thin">
        <color theme="9" tint="-0.499984740745262"/>
      </top>
      <bottom/>
      <diagonal/>
    </border>
    <border>
      <left style="thin">
        <color theme="9" tint="-0.499984740745262"/>
      </left>
      <right style="thin">
        <color theme="9" tint="-0.499984740745262"/>
      </right>
      <top/>
      <bottom/>
      <diagonal/>
    </border>
    <border>
      <left style="thin">
        <color theme="9" tint="-0.499984740745262"/>
      </left>
      <right/>
      <top/>
      <bottom/>
      <diagonal/>
    </border>
    <border>
      <left/>
      <right style="thin">
        <color theme="9" tint="-0.499984740745262"/>
      </right>
      <top/>
      <bottom/>
      <diagonal/>
    </border>
    <border>
      <left/>
      <right style="thin">
        <color theme="9" tint="-0.499984740745262"/>
      </right>
      <top style="thin">
        <color theme="9" tint="-0.499984740745262"/>
      </top>
      <bottom/>
      <diagonal/>
    </border>
    <border>
      <left style="thick">
        <color theme="4" tint="-0.249977111117893"/>
      </left>
      <right/>
      <top style="thick">
        <color theme="4" tint="-0.249977111117893"/>
      </top>
      <bottom/>
      <diagonal/>
    </border>
    <border>
      <left/>
      <right/>
      <top style="thick">
        <color theme="4" tint="-0.249977111117893"/>
      </top>
      <bottom/>
      <diagonal/>
    </border>
    <border>
      <left/>
      <right style="thick">
        <color theme="4" tint="-0.249977111117893"/>
      </right>
      <top style="thick">
        <color theme="4" tint="-0.249977111117893"/>
      </top>
      <bottom/>
      <diagonal/>
    </border>
    <border>
      <left style="thick">
        <color theme="4" tint="-0.249977111117893"/>
      </left>
      <right/>
      <top/>
      <bottom/>
      <diagonal/>
    </border>
    <border>
      <left/>
      <right style="thick">
        <color theme="4" tint="-0.249977111117893"/>
      </right>
      <top/>
      <bottom/>
      <diagonal/>
    </border>
    <border>
      <left style="thick">
        <color theme="4" tint="-0.249977111117893"/>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ck">
        <color theme="4" tint="-0.249977111117893"/>
      </left>
      <right style="thin">
        <color indexed="64"/>
      </right>
      <top style="thin">
        <color indexed="64"/>
      </top>
      <bottom/>
      <diagonal/>
    </border>
    <border>
      <left style="thin">
        <color indexed="64"/>
      </left>
      <right style="thin">
        <color indexed="64"/>
      </right>
      <top style="thin">
        <color indexed="64"/>
      </top>
      <bottom/>
      <diagonal/>
    </border>
    <border>
      <left style="thick">
        <color theme="4" tint="-0.249977111117893"/>
      </left>
      <right style="thin">
        <color indexed="64"/>
      </right>
      <top style="thick">
        <color theme="4" tint="-0.249977111117893"/>
      </top>
      <bottom style="thin">
        <color indexed="64"/>
      </bottom>
      <diagonal/>
    </border>
    <border>
      <left style="thin">
        <color indexed="64"/>
      </left>
      <right style="thick">
        <color theme="4" tint="-0.249977111117893"/>
      </right>
      <top style="thick">
        <color theme="4" tint="-0.249977111117893"/>
      </top>
      <bottom style="thin">
        <color indexed="64"/>
      </bottom>
      <diagonal/>
    </border>
    <border>
      <left style="thick">
        <color theme="4" tint="-0.249977111117893"/>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ck">
        <color theme="4" tint="-0.249977111117893"/>
      </right>
      <top style="thin">
        <color indexed="64"/>
      </top>
      <bottom style="thin">
        <color indexed="64"/>
      </bottom>
      <diagonal/>
    </border>
    <border>
      <left style="thick">
        <color theme="4" tint="-0.249977111117893"/>
      </left>
      <right/>
      <top style="thin">
        <color indexed="64"/>
      </top>
      <bottom/>
      <diagonal/>
    </border>
    <border>
      <left style="thick">
        <color theme="4" tint="-0.249977111117893"/>
      </left>
      <right style="thin">
        <color indexed="64"/>
      </right>
      <top style="thin">
        <color indexed="64"/>
      </top>
      <bottom style="thick">
        <color theme="4" tint="-0.249977111117893"/>
      </bottom>
      <diagonal/>
    </border>
    <border>
      <left style="thin">
        <color indexed="64"/>
      </left>
      <right style="thick">
        <color theme="4" tint="-0.249977111117893"/>
      </right>
      <top style="thin">
        <color indexed="64"/>
      </top>
      <bottom style="thick">
        <color theme="4" tint="-0.249977111117893"/>
      </bottom>
      <diagonal/>
    </border>
    <border>
      <left/>
      <right style="thin">
        <color indexed="64"/>
      </right>
      <top/>
      <bottom style="thin">
        <color indexed="64"/>
      </bottom>
      <diagonal/>
    </border>
    <border>
      <left style="thin">
        <color indexed="64"/>
      </left>
      <right style="thick">
        <color theme="4" tint="-0.249977111117893"/>
      </right>
      <top style="thin">
        <color indexed="64"/>
      </top>
      <bottom/>
      <diagonal/>
    </border>
    <border>
      <left style="thin">
        <color indexed="64"/>
      </left>
      <right style="thick">
        <color theme="4" tint="-0.249977111117893"/>
      </right>
      <top/>
      <bottom style="thin">
        <color indexed="64"/>
      </bottom>
      <diagonal/>
    </border>
    <border>
      <left/>
      <right/>
      <top/>
      <bottom style="thick">
        <color theme="4" tint="-0.249977111117893"/>
      </bottom>
      <diagonal/>
    </border>
    <border>
      <left/>
      <right style="thick">
        <color theme="9" tint="-0.499984740745262"/>
      </right>
      <top style="thin">
        <color theme="9" tint="-0.499984740745262"/>
      </top>
      <bottom style="thin">
        <color theme="9" tint="-0.499984740745262"/>
      </bottom>
      <diagonal/>
    </border>
    <border>
      <left/>
      <right/>
      <top style="thin">
        <color theme="3"/>
      </top>
      <bottom style="thin">
        <color theme="3"/>
      </bottom>
      <diagonal/>
    </border>
    <border>
      <left/>
      <right/>
      <top style="thin">
        <color rgb="FFB80000"/>
      </top>
      <bottom style="thin">
        <color rgb="FFB80000"/>
      </bottom>
      <diagonal/>
    </border>
    <border>
      <left style="thin">
        <color theme="3"/>
      </left>
      <right/>
      <top style="thin">
        <color rgb="FF002060"/>
      </top>
      <bottom style="thin">
        <color theme="3"/>
      </bottom>
      <diagonal/>
    </border>
    <border>
      <left/>
      <right style="thin">
        <color theme="3"/>
      </right>
      <top/>
      <bottom style="thin">
        <color theme="3"/>
      </bottom>
      <diagonal/>
    </border>
    <border>
      <left style="thin">
        <color theme="9" tint="-0.499984740745262"/>
      </left>
      <right/>
      <top/>
      <bottom style="thin">
        <color theme="9" tint="-0.499984740745262"/>
      </bottom>
      <diagonal/>
    </border>
    <border>
      <left/>
      <right/>
      <top/>
      <bottom style="thin">
        <color theme="9" tint="-0.499984740745262"/>
      </bottom>
      <diagonal/>
    </border>
    <border>
      <left style="dotted">
        <color indexed="64"/>
      </left>
      <right style="dotted">
        <color indexed="64"/>
      </right>
      <top style="dotted">
        <color indexed="64"/>
      </top>
      <bottom style="dotted">
        <color indexed="64"/>
      </bottom>
      <diagonal/>
    </border>
    <border>
      <left style="thin">
        <color theme="9" tint="-0.499984740745262"/>
      </left>
      <right style="dotted">
        <color indexed="64"/>
      </right>
      <top style="thin">
        <color indexed="64"/>
      </top>
      <bottom style="thin">
        <color theme="9" tint="-0.499984740745262"/>
      </bottom>
      <diagonal/>
    </border>
    <border>
      <left/>
      <right style="thin">
        <color theme="0" tint="-0.34998626667073579"/>
      </right>
      <top style="thin">
        <color theme="0" tint="-0.34998626667073579"/>
      </top>
      <bottom style="thin">
        <color theme="0" tint="-0.34998626667073579"/>
      </bottom>
      <diagonal/>
    </border>
    <border>
      <left/>
      <right style="thin">
        <color indexed="64"/>
      </right>
      <top style="thin">
        <color indexed="64"/>
      </top>
      <bottom style="thin">
        <color indexed="64"/>
      </bottom>
      <diagonal/>
    </border>
    <border>
      <left style="dotted">
        <color indexed="64"/>
      </left>
      <right style="thick">
        <color theme="9" tint="-0.499984740745262"/>
      </right>
      <top style="thin">
        <color theme="9" tint="-0.499984740745262"/>
      </top>
      <bottom style="thin">
        <color indexed="64"/>
      </bottom>
      <diagonal/>
    </border>
    <border>
      <left/>
      <right style="thick">
        <color theme="9" tint="-0.499984740745262"/>
      </right>
      <top/>
      <bottom style="thin">
        <color theme="9" tint="-0.499984740745262"/>
      </bottom>
      <diagonal/>
    </border>
    <border>
      <left style="dotted">
        <color indexed="64"/>
      </left>
      <right style="dotted">
        <color indexed="64"/>
      </right>
      <top style="dotted">
        <color indexed="64"/>
      </top>
      <bottom/>
      <diagonal/>
    </border>
    <border>
      <left style="thin">
        <color theme="9" tint="-0.499984740745262"/>
      </left>
      <right/>
      <top style="thin">
        <color indexed="64"/>
      </top>
      <bottom style="thin">
        <color theme="9" tint="-0.499984740745262"/>
      </bottom>
      <diagonal/>
    </border>
    <border>
      <left style="thin">
        <color theme="9" tint="-0.499984740745262"/>
      </left>
      <right style="thin">
        <color theme="9" tint="-0.499984740745262"/>
      </right>
      <top style="thin">
        <color indexed="64"/>
      </top>
      <bottom style="thin">
        <color theme="9" tint="-0.499984740745262"/>
      </bottom>
      <diagonal/>
    </border>
    <border>
      <left style="dotted">
        <color indexed="64"/>
      </left>
      <right style="dotted">
        <color indexed="64"/>
      </right>
      <top style="thin">
        <color indexed="64"/>
      </top>
      <bottom style="dotted">
        <color indexed="64"/>
      </bottom>
      <diagonal/>
    </border>
    <border>
      <left style="dotted">
        <color indexed="64"/>
      </left>
      <right style="dotted">
        <color indexed="64"/>
      </right>
      <top style="thin">
        <color indexed="64"/>
      </top>
      <bottom style="thin">
        <color indexed="64"/>
      </bottom>
      <diagonal/>
    </border>
    <border>
      <left style="dotted">
        <color indexed="64"/>
      </left>
      <right style="dotted">
        <color indexed="64"/>
      </right>
      <top/>
      <bottom style="dotted">
        <color indexed="64"/>
      </bottom>
      <diagonal/>
    </border>
    <border>
      <left style="dotted">
        <color indexed="64"/>
      </left>
      <right style="dotted">
        <color indexed="64"/>
      </right>
      <top style="thin">
        <color indexed="64"/>
      </top>
      <bottom/>
      <diagonal/>
    </border>
    <border>
      <left style="thin">
        <color theme="9" tint="-0.499984740745262"/>
      </left>
      <right style="thin">
        <color indexed="64"/>
      </right>
      <top style="thin">
        <color theme="9" tint="-0.499984740745262"/>
      </top>
      <bottom style="thin">
        <color indexed="64"/>
      </bottom>
      <diagonal/>
    </border>
    <border>
      <left style="thin">
        <color theme="9" tint="-0.499984740745262"/>
      </left>
      <right style="thin">
        <color theme="9" tint="-0.499984740745262"/>
      </right>
      <top/>
      <bottom style="thin">
        <color theme="9" tint="-0.499984740745262"/>
      </bottom>
      <diagonal/>
    </border>
    <border>
      <left style="dotted">
        <color indexed="64"/>
      </left>
      <right style="dotted">
        <color indexed="64"/>
      </right>
      <top/>
      <bottom/>
      <diagonal/>
    </border>
    <border>
      <left/>
      <right style="thin">
        <color theme="9" tint="-0.499984740745262"/>
      </right>
      <top/>
      <bottom style="thin">
        <color theme="9" tint="-0.499984740745262"/>
      </bottom>
      <diagonal/>
    </border>
    <border>
      <left style="thin">
        <color theme="9" tint="-0.499984740745262"/>
      </left>
      <right style="thin">
        <color theme="9" tint="-0.499984740745262"/>
      </right>
      <top style="thin">
        <color theme="9" tint="-0.499984740745262"/>
      </top>
      <bottom style="thin">
        <color indexed="64"/>
      </bottom>
      <diagonal/>
    </border>
    <border>
      <left/>
      <right/>
      <top/>
      <bottom style="thick">
        <color theme="0" tint="-0.34998626667073579"/>
      </bottom>
      <diagonal/>
    </border>
    <border>
      <left/>
      <right/>
      <top style="thick">
        <color theme="0" tint="-0.34998626667073579"/>
      </top>
      <bottom/>
      <diagonal/>
    </border>
    <border>
      <left/>
      <right style="thick">
        <color theme="0" tint="-0.34998626667073579"/>
      </right>
      <top style="thick">
        <color theme="0" tint="-0.34998626667073579"/>
      </top>
      <bottom/>
      <diagonal/>
    </border>
    <border>
      <left style="thick">
        <color theme="0" tint="-0.34998626667073579"/>
      </left>
      <right style="thin">
        <color theme="3"/>
      </right>
      <top style="thin">
        <color theme="3"/>
      </top>
      <bottom style="thin">
        <color theme="3"/>
      </bottom>
      <diagonal/>
    </border>
    <border>
      <left style="thick">
        <color theme="0" tint="-0.34998626667073579"/>
      </left>
      <right style="thin">
        <color theme="3"/>
      </right>
      <top style="thin">
        <color theme="3"/>
      </top>
      <bottom style="thick">
        <color theme="0" tint="-0.34998626667073579"/>
      </bottom>
      <diagonal/>
    </border>
    <border>
      <left style="thin">
        <color theme="3"/>
      </left>
      <right style="thin">
        <color theme="3"/>
      </right>
      <top style="thin">
        <color theme="3"/>
      </top>
      <bottom style="thick">
        <color theme="0" tint="-0.34998626667073579"/>
      </bottom>
      <diagonal/>
    </border>
    <border>
      <left style="thin">
        <color rgb="FFB80000"/>
      </left>
      <right style="thin">
        <color rgb="FFB80000"/>
      </right>
      <top style="thin">
        <color rgb="FFB80000"/>
      </top>
      <bottom style="thick">
        <color theme="0" tint="-0.34998626667073579"/>
      </bottom>
      <diagonal/>
    </border>
    <border>
      <left style="thin">
        <color theme="9" tint="-0.499984740745262"/>
      </left>
      <right style="thin">
        <color theme="9" tint="-0.499984740745262"/>
      </right>
      <top style="thin">
        <color theme="9" tint="-0.499984740745262"/>
      </top>
      <bottom style="thick">
        <color theme="0" tint="-0.34998626667073579"/>
      </bottom>
      <diagonal/>
    </border>
    <border>
      <left style="thin">
        <color theme="9" tint="-0.499984740745262"/>
      </left>
      <right/>
      <top style="thin">
        <color theme="9" tint="-0.499984740745262"/>
      </top>
      <bottom style="thick">
        <color theme="0" tint="-0.34998626667073579"/>
      </bottom>
      <diagonal/>
    </border>
    <border>
      <left style="thick">
        <color theme="0" tint="-0.34998626667073579"/>
      </left>
      <right/>
      <top style="thick">
        <color theme="0" tint="-0.34998626667073579"/>
      </top>
      <bottom/>
      <diagonal/>
    </border>
    <border>
      <left style="thick">
        <color theme="0" tint="-0.34998626667073579"/>
      </left>
      <right/>
      <top/>
      <bottom/>
      <diagonal/>
    </border>
    <border>
      <left/>
      <right style="thick">
        <color theme="0" tint="-0.34998626667073579"/>
      </right>
      <top/>
      <bottom/>
      <diagonal/>
    </border>
    <border>
      <left style="thick">
        <color theme="0" tint="-0.34998626667073579"/>
      </left>
      <right style="thin">
        <color indexed="64"/>
      </right>
      <top style="thin">
        <color indexed="64"/>
      </top>
      <bottom style="thin">
        <color indexed="64"/>
      </bottom>
      <diagonal/>
    </border>
    <border>
      <left style="thin">
        <color indexed="64"/>
      </left>
      <right style="thick">
        <color theme="0" tint="-0.34998626667073579"/>
      </right>
      <top style="thin">
        <color indexed="64"/>
      </top>
      <bottom style="thin">
        <color indexed="64"/>
      </bottom>
      <diagonal/>
    </border>
    <border>
      <left style="thick">
        <color theme="0" tint="-0.34998626667073579"/>
      </left>
      <right/>
      <top/>
      <bottom style="thick">
        <color theme="0" tint="-0.34998626667073579"/>
      </bottom>
      <diagonal/>
    </border>
    <border>
      <left/>
      <right style="thick">
        <color theme="0" tint="-0.34998626667073579"/>
      </right>
      <top/>
      <bottom style="thick">
        <color theme="0" tint="-0.34998626667073579"/>
      </bottom>
      <diagonal/>
    </border>
    <border>
      <left style="thick">
        <color theme="0" tint="-0.34998626667073579"/>
      </left>
      <right style="thin">
        <color theme="3"/>
      </right>
      <top/>
      <bottom style="thick">
        <color theme="0" tint="-0.34998626667073579"/>
      </bottom>
      <diagonal/>
    </border>
    <border>
      <left style="thin">
        <color theme="3"/>
      </left>
      <right style="thin">
        <color theme="3"/>
      </right>
      <top/>
      <bottom style="thick">
        <color theme="0" tint="-0.34998626667073579"/>
      </bottom>
      <diagonal/>
    </border>
    <border>
      <left style="thin">
        <color rgb="FFB80000"/>
      </left>
      <right style="thin">
        <color rgb="FFB80000"/>
      </right>
      <top/>
      <bottom style="thick">
        <color theme="0" tint="-0.34998626667073579"/>
      </bottom>
      <diagonal/>
    </border>
    <border>
      <left style="thin">
        <color theme="9" tint="-0.499984740745262"/>
      </left>
      <right/>
      <top/>
      <bottom style="thick">
        <color theme="0" tint="-0.34998626667073579"/>
      </bottom>
      <diagonal/>
    </border>
    <border>
      <left/>
      <right style="dotted">
        <color indexed="64"/>
      </right>
      <top/>
      <bottom style="thick">
        <color theme="0" tint="-0.34998626667073579"/>
      </bottom>
      <diagonal/>
    </border>
    <border>
      <left style="dotted">
        <color indexed="64"/>
      </left>
      <right style="thick">
        <color theme="0" tint="-0.34998626667073579"/>
      </right>
      <top/>
      <bottom style="thick">
        <color theme="0" tint="-0.34998626667073579"/>
      </bottom>
      <diagonal/>
    </border>
    <border>
      <left/>
      <right style="thick">
        <color theme="0" tint="-0.34998626667073579"/>
      </right>
      <top/>
      <bottom style="thin">
        <color indexed="64"/>
      </bottom>
      <diagonal/>
    </border>
    <border>
      <left/>
      <right/>
      <top style="thin">
        <color indexed="64"/>
      </top>
      <bottom style="thin">
        <color indexed="64"/>
      </bottom>
      <diagonal/>
    </border>
    <border>
      <left/>
      <right style="thin">
        <color theme="0" tint="-0.499984740745262"/>
      </right>
      <top/>
      <bottom/>
      <diagonal/>
    </border>
    <border>
      <left/>
      <right style="thin">
        <color theme="3"/>
      </right>
      <top/>
      <bottom/>
      <diagonal/>
    </border>
    <border>
      <left style="thick">
        <color theme="0" tint="-0.34998626667073579"/>
      </left>
      <right/>
      <top style="thick">
        <color theme="0" tint="-0.34998626667073579"/>
      </top>
      <bottom style="thin">
        <color indexed="64"/>
      </bottom>
      <diagonal/>
    </border>
    <border>
      <left/>
      <right/>
      <top style="thick">
        <color theme="0" tint="-0.34998626667073579"/>
      </top>
      <bottom style="thin">
        <color indexed="64"/>
      </bottom>
      <diagonal/>
    </border>
    <border>
      <left/>
      <right style="thick">
        <color theme="0" tint="-0.34998626667073579"/>
      </right>
      <top style="thick">
        <color theme="0" tint="-0.34998626667073579"/>
      </top>
      <bottom style="thin">
        <color indexed="64"/>
      </bottom>
      <diagonal/>
    </border>
    <border>
      <left style="thick">
        <color theme="0" tint="-0.34998626667073579"/>
      </left>
      <right/>
      <top style="thin">
        <color indexed="64"/>
      </top>
      <bottom style="thin">
        <color indexed="64"/>
      </bottom>
      <diagonal/>
    </border>
    <border>
      <left style="thick">
        <color theme="0" tint="-0.34998626667073579"/>
      </left>
      <right/>
      <top style="thin">
        <color indexed="64"/>
      </top>
      <bottom style="thick">
        <color theme="0" tint="-0.34998626667073579"/>
      </bottom>
      <diagonal/>
    </border>
    <border>
      <left/>
      <right/>
      <top style="thin">
        <color indexed="64"/>
      </top>
      <bottom style="thick">
        <color theme="0" tint="-0.34998626667073579"/>
      </bottom>
      <diagonal/>
    </border>
    <border>
      <left/>
      <right style="thin">
        <color indexed="64"/>
      </right>
      <top style="thin">
        <color indexed="64"/>
      </top>
      <bottom style="thick">
        <color theme="0" tint="-0.34998626667073579"/>
      </bottom>
      <diagonal/>
    </border>
    <border>
      <left style="thin">
        <color indexed="64"/>
      </left>
      <right style="thick">
        <color theme="0" tint="-0.34998626667073579"/>
      </right>
      <top style="thin">
        <color indexed="64"/>
      </top>
      <bottom style="thick">
        <color theme="0" tint="-0.34998626667073579"/>
      </bottom>
      <diagonal/>
    </border>
    <border>
      <left style="thin">
        <color theme="3"/>
      </left>
      <right style="thick">
        <color theme="0" tint="-0.34998626667073579"/>
      </right>
      <top style="thin">
        <color theme="3"/>
      </top>
      <bottom style="thin">
        <color theme="3"/>
      </bottom>
      <diagonal/>
    </border>
    <border>
      <left/>
      <right style="thick">
        <color theme="0" tint="-0.34998626667073579"/>
      </right>
      <top style="thin">
        <color theme="3"/>
      </top>
      <bottom style="thin">
        <color theme="3"/>
      </bottom>
      <diagonal/>
    </border>
    <border>
      <left style="thin">
        <color theme="0" tint="-0.499984740745262"/>
      </left>
      <right style="thick">
        <color theme="0" tint="-0.34998626667073579"/>
      </right>
      <top style="thin">
        <color theme="0" tint="-0.499984740745262"/>
      </top>
      <bottom style="thin">
        <color theme="0" tint="-0.499984740745262"/>
      </bottom>
      <diagonal/>
    </border>
    <border>
      <left style="thin">
        <color theme="0" tint="-0.34998626667073579"/>
      </left>
      <right style="thin">
        <color indexed="64"/>
      </right>
      <top/>
      <bottom/>
      <diagonal/>
    </border>
    <border>
      <left/>
      <right style="thin">
        <color theme="0" tint="-0.34998626667073579"/>
      </right>
      <top/>
      <bottom style="thin">
        <color indexed="64"/>
      </bottom>
      <diagonal/>
    </border>
    <border>
      <left style="thin">
        <color theme="9" tint="-0.499984740745262"/>
      </left>
      <right style="thin">
        <color theme="0" tint="-0.34998626667073579"/>
      </right>
      <top/>
      <bottom/>
      <diagonal/>
    </border>
    <border>
      <left style="thin">
        <color theme="0" tint="-0.34998626667073579"/>
      </left>
      <right/>
      <top style="thin">
        <color theme="3"/>
      </top>
      <bottom style="thin">
        <color theme="3"/>
      </bottom>
      <diagonal/>
    </border>
    <border>
      <left/>
      <right style="thin">
        <color theme="0" tint="-0.34998626667073579"/>
      </right>
      <top/>
      <bottom/>
      <diagonal/>
    </border>
    <border>
      <left/>
      <right/>
      <top style="thick">
        <color theme="0" tint="-0.14999847407452621"/>
      </top>
      <bottom style="thin">
        <color theme="9" tint="-0.499984740745262"/>
      </bottom>
      <diagonal/>
    </border>
    <border>
      <left/>
      <right/>
      <top/>
      <bottom style="thick">
        <color theme="0" tint="-0.14999847407452621"/>
      </bottom>
      <diagonal/>
    </border>
    <border>
      <left/>
      <right style="thin">
        <color indexed="64"/>
      </right>
      <top style="thick">
        <color theme="0" tint="-0.14999847407452621"/>
      </top>
      <bottom style="thin">
        <color theme="9" tint="-0.499984740745262"/>
      </bottom>
      <diagonal/>
    </border>
    <border>
      <left style="thin">
        <color indexed="64"/>
      </left>
      <right/>
      <top style="thick">
        <color theme="0" tint="-0.14999847407452621"/>
      </top>
      <bottom/>
      <diagonal/>
    </border>
    <border>
      <left/>
      <right style="thin">
        <color indexed="64"/>
      </right>
      <top style="thick">
        <color theme="0" tint="-0.14999847407452621"/>
      </top>
      <bottom/>
      <diagonal/>
    </border>
    <border>
      <left/>
      <right/>
      <top style="thick">
        <color theme="0" tint="-0.14999847407452621"/>
      </top>
      <bottom/>
      <diagonal/>
    </border>
    <border>
      <left style="thin">
        <color indexed="64"/>
      </left>
      <right/>
      <top style="thick">
        <color theme="0" tint="-0.14999847407452621"/>
      </top>
      <bottom style="thin">
        <color theme="3"/>
      </bottom>
      <diagonal/>
    </border>
    <border>
      <left/>
      <right style="thick">
        <color theme="0" tint="-0.14999847407452621"/>
      </right>
      <top style="thick">
        <color theme="0" tint="-0.14999847407452621"/>
      </top>
      <bottom/>
      <diagonal/>
    </border>
    <border>
      <left style="thick">
        <color theme="0" tint="-0.14999847407452621"/>
      </left>
      <right/>
      <top style="thick">
        <color theme="0" tint="-0.14999847407452621"/>
      </top>
      <bottom style="thin">
        <color rgb="FFB80000"/>
      </bottom>
      <diagonal/>
    </border>
    <border>
      <left/>
      <right/>
      <top/>
      <bottom style="thick">
        <color theme="1" tint="0.34998626667073579"/>
      </bottom>
      <diagonal/>
    </border>
    <border>
      <left/>
      <right/>
      <top style="thick">
        <color theme="1" tint="0.34998626667073579"/>
      </top>
      <bottom/>
      <diagonal/>
    </border>
    <border>
      <left style="thin">
        <color theme="0" tint="-0.34998626667073579"/>
      </left>
      <right/>
      <top/>
      <bottom style="thick">
        <color theme="1" tint="0.34998626667073579"/>
      </bottom>
      <diagonal/>
    </border>
    <border>
      <left/>
      <right style="thick">
        <color theme="0" tint="-0.499984740745262"/>
      </right>
      <top/>
      <bottom/>
      <diagonal/>
    </border>
    <border>
      <left style="thick">
        <color theme="0" tint="-0.499984740745262"/>
      </left>
      <right/>
      <top/>
      <bottom/>
      <diagonal/>
    </border>
    <border>
      <left/>
      <right/>
      <top style="thick">
        <color theme="0" tint="-0.499984740745262"/>
      </top>
      <bottom/>
      <diagonal/>
    </border>
    <border>
      <left/>
      <right style="thick">
        <color theme="0" tint="-0.499984740745262"/>
      </right>
      <top style="thick">
        <color theme="0" tint="-0.499984740745262"/>
      </top>
      <bottom/>
      <diagonal/>
    </border>
    <border>
      <left/>
      <right/>
      <top/>
      <bottom style="thick">
        <color rgb="FF0070C0"/>
      </bottom>
      <diagonal/>
    </border>
    <border>
      <left style="thick">
        <color rgb="FF0070C0"/>
      </left>
      <right/>
      <top/>
      <bottom style="thick">
        <color rgb="FF0070C0"/>
      </bottom>
      <diagonal/>
    </border>
    <border>
      <left/>
      <right style="thick">
        <color rgb="FF0070C0"/>
      </right>
      <top/>
      <bottom style="thick">
        <color rgb="FF0070C0"/>
      </bottom>
      <diagonal/>
    </border>
    <border>
      <left/>
      <right/>
      <top/>
      <bottom style="thin">
        <color theme="3"/>
      </bottom>
      <diagonal/>
    </border>
    <border>
      <left/>
      <right/>
      <top/>
      <bottom style="thin">
        <color rgb="FFB80000"/>
      </bottom>
      <diagonal/>
    </border>
    <border>
      <left style="thick">
        <color theme="0" tint="-0.34998626667073579"/>
      </left>
      <right/>
      <top/>
      <bottom style="thin">
        <color theme="3"/>
      </bottom>
      <diagonal/>
    </border>
    <border>
      <left style="thick">
        <color theme="0" tint="-0.34998626667073579"/>
      </left>
      <right/>
      <top/>
      <bottom style="thin">
        <color indexed="64"/>
      </bottom>
      <diagonal/>
    </border>
    <border>
      <left style="thin">
        <color indexed="64"/>
      </left>
      <right style="thick">
        <color theme="0" tint="-0.34998626667073579"/>
      </right>
      <top style="thin">
        <color indexed="64"/>
      </top>
      <bottom/>
      <diagonal/>
    </border>
    <border>
      <left/>
      <right style="thick">
        <color theme="1" tint="0.499984740745262"/>
      </right>
      <top/>
      <bottom/>
      <diagonal/>
    </border>
    <border>
      <left/>
      <right style="thick">
        <color theme="1" tint="0.499984740745262"/>
      </right>
      <top/>
      <bottom style="thick">
        <color theme="1" tint="0.499984740745262"/>
      </bottom>
      <diagonal/>
    </border>
    <border>
      <left style="thin">
        <color theme="1" tint="0.499984740745262"/>
      </left>
      <right style="thin">
        <color theme="1" tint="0.499984740745262"/>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style="thin">
        <color theme="1" tint="0.499984740745262"/>
      </left>
      <right style="thin">
        <color theme="1" tint="0.499984740745262"/>
      </right>
      <top/>
      <bottom style="thin">
        <color theme="1" tint="0.499984740745262"/>
      </bottom>
      <diagonal/>
    </border>
    <border>
      <left/>
      <right style="thin">
        <color theme="1" tint="0.499984740745262"/>
      </right>
      <top/>
      <bottom style="thin">
        <color theme="1" tint="0.499984740745262"/>
      </bottom>
      <diagonal/>
    </border>
    <border>
      <left/>
      <right style="thin">
        <color theme="1" tint="0.499984740745262"/>
      </right>
      <top style="thin">
        <color theme="1" tint="0.499984740745262"/>
      </top>
      <bottom style="thick">
        <color theme="1" tint="0.499984740745262"/>
      </bottom>
      <diagonal/>
    </border>
    <border>
      <left style="thin">
        <color theme="1" tint="0.499984740745262"/>
      </left>
      <right style="thin">
        <color theme="1" tint="0.499984740745262"/>
      </right>
      <top style="thin">
        <color theme="1" tint="0.499984740745262"/>
      </top>
      <bottom style="thick">
        <color theme="1" tint="0.499984740745262"/>
      </bottom>
      <diagonal/>
    </border>
    <border>
      <left style="thin">
        <color theme="1" tint="0.499984740745262"/>
      </left>
      <right style="thick">
        <color theme="1" tint="0.499984740745262"/>
      </right>
      <top style="thin">
        <color theme="1" tint="0.499984740745262"/>
      </top>
      <bottom style="thin">
        <color theme="1" tint="0.499984740745262"/>
      </bottom>
      <diagonal/>
    </border>
    <border>
      <left style="thin">
        <color theme="1" tint="0.499984740745262"/>
      </left>
      <right style="thick">
        <color theme="1" tint="0.499984740745262"/>
      </right>
      <top style="thin">
        <color theme="1" tint="0.499984740745262"/>
      </top>
      <bottom style="thick">
        <color theme="1" tint="0.499984740745262"/>
      </bottom>
      <diagonal/>
    </border>
    <border>
      <left style="thin">
        <color theme="1" tint="0.499984740745262"/>
      </left>
      <right style="thick">
        <color theme="1" tint="0.499984740745262"/>
      </right>
      <top/>
      <bottom style="thin">
        <color theme="1" tint="0.499984740745262"/>
      </bottom>
      <diagonal/>
    </border>
    <border>
      <left style="thick">
        <color theme="1" tint="0.499984740745262"/>
      </left>
      <right style="thin">
        <color theme="1" tint="0.499984740745262"/>
      </right>
      <top style="thick">
        <color theme="1" tint="0.499984740745262"/>
      </top>
      <bottom style="thin">
        <color theme="1" tint="0.499984740745262"/>
      </bottom>
      <diagonal/>
    </border>
    <border>
      <left style="thin">
        <color theme="1" tint="0.499984740745262"/>
      </left>
      <right style="thin">
        <color theme="1" tint="0.499984740745262"/>
      </right>
      <top style="thick">
        <color theme="1" tint="0.499984740745262"/>
      </top>
      <bottom style="thin">
        <color theme="1" tint="0.499984740745262"/>
      </bottom>
      <diagonal/>
    </border>
    <border>
      <left style="thin">
        <color theme="1" tint="0.499984740745262"/>
      </left>
      <right style="thick">
        <color theme="1" tint="0.499984740745262"/>
      </right>
      <top style="thick">
        <color theme="1" tint="0.499984740745262"/>
      </top>
      <bottom style="thin">
        <color theme="1" tint="0.499984740745262"/>
      </bottom>
      <diagonal/>
    </border>
    <border>
      <left style="thick">
        <color theme="1" tint="0.499984740745262"/>
      </left>
      <right style="thin">
        <color theme="1" tint="0.499984740745262"/>
      </right>
      <top style="thin">
        <color theme="1" tint="0.499984740745262"/>
      </top>
      <bottom style="thin">
        <color theme="1" tint="0.499984740745262"/>
      </bottom>
      <diagonal/>
    </border>
    <border>
      <left style="thick">
        <color theme="1" tint="0.499984740745262"/>
      </left>
      <right style="thin">
        <color theme="1" tint="0.499984740745262"/>
      </right>
      <top style="thin">
        <color theme="1" tint="0.499984740745262"/>
      </top>
      <bottom style="thick">
        <color theme="1" tint="0.499984740745262"/>
      </bottom>
      <diagonal/>
    </border>
    <border>
      <left style="thick">
        <color theme="1" tint="0.499984740745262"/>
      </left>
      <right/>
      <top style="thin">
        <color theme="1" tint="0.499984740745262"/>
      </top>
      <bottom style="thin">
        <color theme="1" tint="0.499984740745262"/>
      </bottom>
      <diagonal/>
    </border>
    <border>
      <left/>
      <right/>
      <top/>
      <bottom style="thin">
        <color theme="1" tint="0.499984740745262"/>
      </bottom>
      <diagonal/>
    </border>
    <border>
      <left style="thick">
        <color theme="1" tint="0.499984740745262"/>
      </left>
      <right/>
      <top/>
      <bottom style="thin">
        <color theme="1" tint="0.499984740745262"/>
      </bottom>
      <diagonal/>
    </border>
    <border>
      <left style="thick">
        <color theme="1" tint="0.499984740745262"/>
      </left>
      <right style="thin">
        <color theme="1" tint="0.499984740745262"/>
      </right>
      <top/>
      <bottom style="thick">
        <color theme="1" tint="0.499984740745262"/>
      </bottom>
      <diagonal/>
    </border>
    <border>
      <left/>
      <right style="thin">
        <color theme="1" tint="0.499984740745262"/>
      </right>
      <top/>
      <bottom/>
      <diagonal/>
    </border>
    <border>
      <left style="thin">
        <color theme="1" tint="0.499984740745262"/>
      </left>
      <right style="thin">
        <color theme="1" tint="0.499984740745262"/>
      </right>
      <top/>
      <bottom/>
      <diagonal/>
    </border>
    <border>
      <left style="thin">
        <color theme="1" tint="0.499984740745262"/>
      </left>
      <right style="thin">
        <color theme="1" tint="0.499984740745262"/>
      </right>
      <top/>
      <bottom style="thick">
        <color theme="1" tint="0.499984740745262"/>
      </bottom>
      <diagonal/>
    </border>
    <border>
      <left style="thin">
        <color theme="1" tint="0.499984740745262"/>
      </left>
      <right style="thick">
        <color theme="1" tint="0.499984740745262"/>
      </right>
      <top/>
      <bottom style="thick">
        <color theme="1" tint="0.499984740745262"/>
      </bottom>
      <diagonal/>
    </border>
    <border>
      <left style="thin">
        <color theme="1" tint="0.499984740745262"/>
      </left>
      <right style="thick">
        <color theme="1" tint="0.499984740745262"/>
      </right>
      <top/>
      <bottom/>
      <diagonal/>
    </border>
    <border>
      <left style="thick">
        <color theme="1" tint="0.499984740745262"/>
      </left>
      <right style="thin">
        <color theme="1" tint="0.499984740745262"/>
      </right>
      <top style="thick">
        <color theme="1" tint="0.499984740745262"/>
      </top>
      <bottom/>
      <diagonal/>
    </border>
    <border>
      <left style="thin">
        <color theme="1" tint="0.499984740745262"/>
      </left>
      <right style="thin">
        <color theme="1" tint="0.499984740745262"/>
      </right>
      <top style="thick">
        <color theme="1" tint="0.499984740745262"/>
      </top>
      <bottom/>
      <diagonal/>
    </border>
    <border>
      <left style="thin">
        <color theme="1" tint="0.499984740745262"/>
      </left>
      <right style="thick">
        <color theme="1" tint="0.499984740745262"/>
      </right>
      <top style="thick">
        <color theme="1" tint="0.499984740745262"/>
      </top>
      <bottom/>
      <diagonal/>
    </border>
    <border>
      <left/>
      <right style="thin">
        <color theme="1" tint="0.499984740745262"/>
      </right>
      <top/>
      <bottom style="thick">
        <color theme="1" tint="0.499984740745262"/>
      </bottom>
      <diagonal/>
    </border>
    <border>
      <left style="thin">
        <color theme="1" tint="0.499984740745262"/>
      </left>
      <right/>
      <top/>
      <bottom style="thick">
        <color theme="1" tint="0.499984740745262"/>
      </bottom>
      <diagonal/>
    </border>
    <border>
      <left/>
      <right/>
      <top style="thick">
        <color theme="1" tint="0.499984740745262"/>
      </top>
      <bottom/>
      <diagonal/>
    </border>
    <border>
      <left/>
      <right/>
      <top style="thick">
        <color theme="1" tint="0.249977111117893"/>
      </top>
      <bottom/>
      <diagonal/>
    </border>
    <border>
      <left/>
      <right/>
      <top/>
      <bottom style="thick">
        <color theme="1" tint="0.249977111117893"/>
      </bottom>
      <diagonal/>
    </border>
    <border>
      <left/>
      <right/>
      <top/>
      <bottom style="thick">
        <color theme="2" tint="-0.749992370372631"/>
      </bottom>
      <diagonal/>
    </border>
    <border>
      <left/>
      <right/>
      <top style="thick">
        <color theme="1" tint="0.499984740745262"/>
      </top>
      <bottom style="thick">
        <color theme="1" tint="0.499984740745262"/>
      </bottom>
      <diagonal/>
    </border>
    <border>
      <left style="thin">
        <color theme="9" tint="-0.499984740745262"/>
      </left>
      <right style="thick">
        <color theme="9" tint="-0.499984740745262"/>
      </right>
      <top style="thin">
        <color theme="9" tint="-0.499984740745262"/>
      </top>
      <bottom style="thin">
        <color theme="9" tint="-0.499984740745262"/>
      </bottom>
      <diagonal/>
    </border>
    <border>
      <left style="thick">
        <color theme="9" tint="-0.499984740745262"/>
      </left>
      <right style="thin">
        <color theme="9" tint="-0.499984740745262"/>
      </right>
      <top style="thin">
        <color theme="9" tint="-0.499984740745262"/>
      </top>
      <bottom style="thin">
        <color theme="9" tint="-0.499984740745262"/>
      </bottom>
      <diagonal/>
    </border>
    <border>
      <left style="thick">
        <color theme="9" tint="-0.499984740745262"/>
      </left>
      <right style="thin">
        <color theme="9" tint="-0.499984740745262"/>
      </right>
      <top style="thin">
        <color theme="9" tint="-0.499984740745262"/>
      </top>
      <bottom/>
      <diagonal/>
    </border>
    <border>
      <left/>
      <right style="thick">
        <color theme="9" tint="-0.499984740745262"/>
      </right>
      <top style="thin">
        <color theme="9" tint="-0.499984740745262"/>
      </top>
      <bottom/>
      <diagonal/>
    </border>
    <border>
      <left style="thick">
        <color theme="9" tint="-0.499984740745262"/>
      </left>
      <right/>
      <top style="double">
        <color theme="9" tint="-0.499984740745262"/>
      </top>
      <bottom style="thin">
        <color indexed="64"/>
      </bottom>
      <diagonal/>
    </border>
    <border>
      <left/>
      <right/>
      <top style="double">
        <color theme="9" tint="-0.499984740745262"/>
      </top>
      <bottom style="thin">
        <color indexed="64"/>
      </bottom>
      <diagonal/>
    </border>
    <border>
      <left/>
      <right style="dotted">
        <color indexed="64"/>
      </right>
      <top style="double">
        <color theme="9" tint="-0.499984740745262"/>
      </top>
      <bottom style="thin">
        <color indexed="64"/>
      </bottom>
      <diagonal/>
    </border>
    <border>
      <left style="dotted">
        <color indexed="64"/>
      </left>
      <right style="dotted">
        <color indexed="64"/>
      </right>
      <top style="double">
        <color theme="9" tint="-0.499984740745262"/>
      </top>
      <bottom style="dotted">
        <color indexed="64"/>
      </bottom>
      <diagonal/>
    </border>
    <border>
      <left style="dotted">
        <color indexed="64"/>
      </left>
      <right style="thin">
        <color indexed="64"/>
      </right>
      <top style="double">
        <color theme="9" tint="-0.499984740745262"/>
      </top>
      <bottom style="thin">
        <color theme="9" tint="-0.499984740745262"/>
      </bottom>
      <diagonal/>
    </border>
    <border>
      <left style="dotted">
        <color indexed="64"/>
      </left>
      <right style="thin">
        <color indexed="64"/>
      </right>
      <top style="thin">
        <color theme="9" tint="-0.499984740745262"/>
      </top>
      <bottom/>
      <diagonal/>
    </border>
    <border>
      <left style="thin">
        <color indexed="64"/>
      </left>
      <right style="thin">
        <color indexed="64"/>
      </right>
      <top style="thin">
        <color indexed="64"/>
      </top>
      <bottom style="double">
        <color theme="9" tint="-0.499984740745262"/>
      </bottom>
      <diagonal/>
    </border>
    <border>
      <left style="thick">
        <color theme="9" tint="-0.499984740745262"/>
      </left>
      <right/>
      <top style="thin">
        <color indexed="64"/>
      </top>
      <bottom style="double">
        <color theme="9" tint="-0.499984740745262"/>
      </bottom>
      <diagonal/>
    </border>
    <border>
      <left/>
      <right/>
      <top style="thin">
        <color indexed="64"/>
      </top>
      <bottom style="double">
        <color theme="9" tint="-0.499984740745262"/>
      </bottom>
      <diagonal/>
    </border>
    <border>
      <left/>
      <right style="dotted">
        <color indexed="64"/>
      </right>
      <top style="thin">
        <color indexed="64"/>
      </top>
      <bottom style="double">
        <color theme="9" tint="-0.499984740745262"/>
      </bottom>
      <diagonal/>
    </border>
    <border>
      <left/>
      <right/>
      <top style="double">
        <color theme="9" tint="-0.499984740745262"/>
      </top>
      <bottom/>
      <diagonal/>
    </border>
    <border>
      <left/>
      <right style="thin">
        <color theme="0" tint="-0.34998626667073579"/>
      </right>
      <top style="double">
        <color theme="9" tint="-0.499984740745262"/>
      </top>
      <bottom/>
      <diagonal/>
    </border>
    <border>
      <left style="thin">
        <color indexed="64"/>
      </left>
      <right/>
      <top/>
      <bottom style="double">
        <color theme="9" tint="-0.499984740745262"/>
      </bottom>
      <diagonal/>
    </border>
    <border>
      <left/>
      <right/>
      <top/>
      <bottom style="double">
        <color theme="9" tint="-0.499984740745262"/>
      </bottom>
      <diagonal/>
    </border>
    <border>
      <left/>
      <right style="thin">
        <color indexed="64"/>
      </right>
      <top/>
      <bottom style="double">
        <color theme="9" tint="-0.499984740745262"/>
      </bottom>
      <diagonal/>
    </border>
    <border>
      <left style="thin">
        <color indexed="64"/>
      </left>
      <right/>
      <top style="double">
        <color theme="9" tint="-0.499984740745262"/>
      </top>
      <bottom/>
      <diagonal/>
    </border>
    <border>
      <left/>
      <right style="thin">
        <color indexed="64"/>
      </right>
      <top style="double">
        <color theme="9" tint="-0.499984740745262"/>
      </top>
      <bottom/>
      <diagonal/>
    </border>
    <border>
      <left/>
      <right style="double">
        <color theme="9" tint="-0.499984740745262"/>
      </right>
      <top style="double">
        <color theme="9" tint="-0.499984740745262"/>
      </top>
      <bottom/>
      <diagonal/>
    </border>
    <border>
      <left/>
      <right style="double">
        <color theme="9" tint="-0.499984740745262"/>
      </right>
      <top/>
      <bottom style="double">
        <color theme="9" tint="-0.499984740745262"/>
      </bottom>
      <diagonal/>
    </border>
    <border>
      <left style="double">
        <color theme="9" tint="-0.499984740745262"/>
      </left>
      <right/>
      <top/>
      <bottom/>
      <diagonal/>
    </border>
    <border>
      <left/>
      <right style="thick">
        <color theme="1" tint="0.499984740745262"/>
      </right>
      <top style="thick">
        <color theme="1" tint="0.499984740745262"/>
      </top>
      <bottom style="thick">
        <color theme="1" tint="0.499984740745262"/>
      </bottom>
      <diagonal/>
    </border>
    <border>
      <left style="thick">
        <color theme="1" tint="0.499984740745262"/>
      </left>
      <right/>
      <top style="thick">
        <color theme="1" tint="0.499984740745262"/>
      </top>
      <bottom style="thick">
        <color theme="1" tint="0.499984740745262"/>
      </bottom>
      <diagonal/>
    </border>
    <border>
      <left style="thick">
        <color theme="0" tint="-0.34998626667073579"/>
      </left>
      <right/>
      <top style="thin">
        <color indexed="64"/>
      </top>
      <bottom/>
      <diagonal/>
    </border>
    <border>
      <left style="dotted">
        <color indexed="64"/>
      </left>
      <right style="thick">
        <color theme="0" tint="-0.34998626667073579"/>
      </right>
      <top style="dotted">
        <color indexed="64"/>
      </top>
      <bottom style="dotted">
        <color indexed="64"/>
      </bottom>
      <diagonal/>
    </border>
    <border>
      <left style="dotted">
        <color indexed="64"/>
      </left>
      <right style="thick">
        <color theme="0" tint="-0.34998626667073579"/>
      </right>
      <top style="dotted">
        <color indexed="64"/>
      </top>
      <bottom style="thick">
        <color theme="0" tint="-0.34998626667073579"/>
      </bottom>
      <diagonal/>
    </border>
    <border>
      <left/>
      <right/>
      <top/>
      <bottom style="thin">
        <color theme="0" tint="-0.499984740745262"/>
      </bottom>
      <diagonal/>
    </border>
    <border>
      <left/>
      <right/>
      <top style="thin">
        <color theme="0" tint="-0.499984740745262"/>
      </top>
      <bottom style="thick">
        <color theme="1" tint="0.34998626667073579"/>
      </bottom>
      <diagonal/>
    </border>
    <border>
      <left/>
      <right style="double">
        <color theme="0" tint="-0.499984740745262"/>
      </right>
      <top style="thin">
        <color theme="0" tint="-0.499984740745262"/>
      </top>
      <bottom style="thin">
        <color theme="0" tint="-0.499984740745262"/>
      </bottom>
      <diagonal/>
    </border>
    <border>
      <left style="double">
        <color theme="0" tint="-0.499984740745262"/>
      </left>
      <right/>
      <top style="thin">
        <color theme="0"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ck">
        <color theme="0" tint="-0.34998626667073579"/>
      </left>
      <right/>
      <top style="thick">
        <color theme="4" tint="-0.249977111117893"/>
      </top>
      <bottom style="thin">
        <color indexed="64"/>
      </bottom>
      <diagonal/>
    </border>
    <border>
      <left style="thick">
        <color theme="0" tint="-0.34998626667073579"/>
      </left>
      <right style="thin">
        <color indexed="64"/>
      </right>
      <top/>
      <bottom/>
      <diagonal/>
    </border>
    <border>
      <left/>
      <right/>
      <top style="thick">
        <color theme="4" tint="-0.249977111117893"/>
      </top>
      <bottom style="thin">
        <color indexed="64"/>
      </bottom>
      <diagonal/>
    </border>
    <border>
      <left/>
      <right style="thick">
        <color theme="0" tint="-0.34998626667073579"/>
      </right>
      <top style="thin">
        <color indexed="64"/>
      </top>
      <bottom/>
      <diagonal/>
    </border>
    <border>
      <left style="thin">
        <color theme="3"/>
      </left>
      <right style="thin">
        <color rgb="FFB80000"/>
      </right>
      <top/>
      <bottom style="thick">
        <color theme="0" tint="-0.34998626667073579"/>
      </bottom>
      <diagonal/>
    </border>
    <border>
      <left style="thin">
        <color rgb="FFB80000"/>
      </left>
      <right style="thin">
        <color theme="9" tint="-0.499984740745262"/>
      </right>
      <top/>
      <bottom style="thick">
        <color theme="0" tint="-0.34998626667073579"/>
      </bottom>
      <diagonal/>
    </border>
    <border>
      <left/>
      <right/>
      <top/>
      <bottom style="thick">
        <color theme="1" tint="0.499984740745262"/>
      </bottom>
      <diagonal/>
    </border>
    <border>
      <left style="thick">
        <color theme="1" tint="0.499984740745262"/>
      </left>
      <right/>
      <top/>
      <bottom/>
      <diagonal/>
    </border>
    <border>
      <left style="thick">
        <color theme="1" tint="0.499984740745262"/>
      </left>
      <right style="thin">
        <color theme="1" tint="0.499984740745262"/>
      </right>
      <top/>
      <bottom style="thin">
        <color theme="1" tint="0.499984740745262"/>
      </bottom>
      <diagonal/>
    </border>
    <border>
      <left style="thin">
        <color theme="0" tint="-0.499984740745262"/>
      </left>
      <right/>
      <top/>
      <bottom/>
      <diagonal/>
    </border>
    <border>
      <left style="thick">
        <color theme="0" tint="-0.34998626667073579"/>
      </left>
      <right style="thin">
        <color theme="3"/>
      </right>
      <top style="thin">
        <color theme="3"/>
      </top>
      <bottom/>
      <diagonal/>
    </border>
    <border>
      <left style="thin">
        <color rgb="FFB80000"/>
      </left>
      <right style="thin">
        <color rgb="FFB80000"/>
      </right>
      <top style="thin">
        <color rgb="FFB80000"/>
      </top>
      <bottom/>
      <diagonal/>
    </border>
    <border>
      <left style="thick">
        <color theme="0" tint="-0.34998626667073579"/>
      </left>
      <right style="thin">
        <color theme="3"/>
      </right>
      <top/>
      <bottom/>
      <diagonal/>
    </border>
    <border>
      <left/>
      <right/>
      <top style="dotted">
        <color indexed="64"/>
      </top>
      <bottom/>
      <diagonal/>
    </border>
    <border>
      <left/>
      <right style="thin">
        <color theme="0" tint="-0.34998626667073579"/>
      </right>
      <top style="thin">
        <color indexed="64"/>
      </top>
      <bottom/>
      <diagonal/>
    </border>
    <border>
      <left style="dotted">
        <color indexed="64"/>
      </left>
      <right style="thick">
        <color theme="9" tint="-0.499984740745262"/>
      </right>
      <top style="thin">
        <color theme="9" tint="-0.499984740745262"/>
      </top>
      <bottom style="thin">
        <color theme="9" tint="-0.499984740745262"/>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style="dotted">
        <color indexed="64"/>
      </left>
      <right style="dotted">
        <color indexed="64"/>
      </right>
      <top style="dotted">
        <color indexed="64"/>
      </top>
      <bottom style="thin">
        <color indexed="64"/>
      </bottom>
      <diagonal/>
    </border>
    <border>
      <left style="thick">
        <color theme="1" tint="0.499984740745262"/>
      </left>
      <right style="thin">
        <color indexed="64"/>
      </right>
      <top style="thin">
        <color indexed="64"/>
      </top>
      <bottom style="thin">
        <color indexed="64"/>
      </bottom>
      <diagonal/>
    </border>
    <border>
      <left style="thin">
        <color indexed="64"/>
      </left>
      <right style="thick">
        <color theme="1" tint="0.499984740745262"/>
      </right>
      <top style="thin">
        <color indexed="64"/>
      </top>
      <bottom style="thin">
        <color indexed="64"/>
      </bottom>
      <diagonal/>
    </border>
    <border>
      <left style="thick">
        <color theme="1" tint="0.499984740745262"/>
      </left>
      <right style="thin">
        <color indexed="64"/>
      </right>
      <top/>
      <bottom style="thin">
        <color indexed="64"/>
      </bottom>
      <diagonal/>
    </border>
    <border>
      <left style="thin">
        <color indexed="64"/>
      </left>
      <right style="thick">
        <color theme="1" tint="0.499984740745262"/>
      </right>
      <top/>
      <bottom style="thin">
        <color indexed="64"/>
      </bottom>
      <diagonal/>
    </border>
    <border>
      <left style="thick">
        <color theme="1" tint="0.499984740745262"/>
      </left>
      <right style="thin">
        <color indexed="64"/>
      </right>
      <top style="thick">
        <color theme="1" tint="0.499984740745262"/>
      </top>
      <bottom style="thick">
        <color theme="1" tint="0.499984740745262"/>
      </bottom>
      <diagonal/>
    </border>
    <border>
      <left style="thin">
        <color indexed="64"/>
      </left>
      <right style="thin">
        <color indexed="64"/>
      </right>
      <top style="thick">
        <color theme="1" tint="0.499984740745262"/>
      </top>
      <bottom style="thick">
        <color theme="1" tint="0.499984740745262"/>
      </bottom>
      <diagonal/>
    </border>
    <border>
      <left style="thin">
        <color indexed="64"/>
      </left>
      <right style="thick">
        <color theme="1" tint="0.499984740745262"/>
      </right>
      <top style="thick">
        <color theme="1" tint="0.499984740745262"/>
      </top>
      <bottom style="thick">
        <color theme="1" tint="0.499984740745262"/>
      </bottom>
      <diagonal/>
    </border>
    <border>
      <left style="thin">
        <color indexed="64"/>
      </left>
      <right/>
      <top style="thick">
        <color theme="1" tint="0.499984740745262"/>
      </top>
      <bottom style="thick">
        <color theme="1" tint="0.499984740745262"/>
      </bottom>
      <diagonal/>
    </border>
    <border>
      <left/>
      <right style="thin">
        <color indexed="64"/>
      </right>
      <top style="thick">
        <color theme="1" tint="0.499984740745262"/>
      </top>
      <bottom style="thick">
        <color theme="1" tint="0.499984740745262"/>
      </bottom>
      <diagonal/>
    </border>
    <border>
      <left style="thick">
        <color theme="1" tint="0.499984740745262"/>
      </left>
      <right style="thick">
        <color theme="1" tint="0.499984740745262"/>
      </right>
      <top/>
      <bottom/>
      <diagonal/>
    </border>
    <border>
      <left/>
      <right/>
      <top style="thick">
        <color theme="5" tint="-0.249977111117893"/>
      </top>
      <bottom/>
      <diagonal/>
    </border>
    <border>
      <left style="thick">
        <color theme="5" tint="-0.249977111117893"/>
      </left>
      <right/>
      <top/>
      <bottom/>
      <diagonal/>
    </border>
    <border>
      <left style="thick">
        <color theme="1" tint="0.499984740745262"/>
      </left>
      <right style="thin">
        <color indexed="64"/>
      </right>
      <top style="thin">
        <color indexed="64"/>
      </top>
      <bottom style="thick">
        <color theme="2" tint="-0.499984740745262"/>
      </bottom>
      <diagonal/>
    </border>
    <border>
      <left/>
      <right/>
      <top style="thick">
        <color theme="2" tint="-0.499984740745262"/>
      </top>
      <bottom/>
      <diagonal/>
    </border>
    <border>
      <left style="thin">
        <color indexed="64"/>
      </left>
      <right style="thin">
        <color indexed="64"/>
      </right>
      <top style="thin">
        <color indexed="64"/>
      </top>
      <bottom style="thick">
        <color theme="2" tint="-0.499984740745262"/>
      </bottom>
      <diagonal/>
    </border>
    <border>
      <left style="thin">
        <color indexed="64"/>
      </left>
      <right style="thick">
        <color theme="1" tint="0.499984740745262"/>
      </right>
      <top style="thin">
        <color indexed="64"/>
      </top>
      <bottom/>
      <diagonal/>
    </border>
    <border>
      <left/>
      <right style="thin">
        <color theme="1" tint="0.499984740745262"/>
      </right>
      <top style="thick">
        <color theme="1" tint="0.499984740745262"/>
      </top>
      <bottom/>
      <diagonal/>
    </border>
    <border>
      <left style="thin">
        <color theme="3"/>
      </left>
      <right/>
      <top style="thin">
        <color theme="3"/>
      </top>
      <bottom style="thin">
        <color rgb="FF002060"/>
      </bottom>
      <diagonal/>
    </border>
    <border>
      <left style="thin">
        <color theme="3"/>
      </left>
      <right style="thin">
        <color theme="3"/>
      </right>
      <top style="thin">
        <color theme="3"/>
      </top>
      <bottom style="thin">
        <color rgb="FF002060"/>
      </bottom>
      <diagonal/>
    </border>
    <border>
      <left style="thin">
        <color rgb="FF002060"/>
      </left>
      <right/>
      <top style="thin">
        <color rgb="FF002060"/>
      </top>
      <bottom style="thin">
        <color rgb="FF002060"/>
      </bottom>
      <diagonal/>
    </border>
    <border>
      <left style="thin">
        <color theme="3"/>
      </left>
      <right/>
      <top style="thin">
        <color theme="3"/>
      </top>
      <bottom style="thin">
        <color theme="3"/>
      </bottom>
      <diagonal/>
    </border>
    <border>
      <left style="thin">
        <color rgb="FFFF0000"/>
      </left>
      <right style="thin">
        <color theme="9" tint="-0.499984740745262"/>
      </right>
      <top/>
      <bottom/>
      <diagonal/>
    </border>
    <border>
      <left/>
      <right style="thin">
        <color rgb="FFFF0000"/>
      </right>
      <top/>
      <bottom/>
      <diagonal/>
    </border>
    <border>
      <left/>
      <right style="thin">
        <color rgb="FFFF0000"/>
      </right>
      <top style="thin">
        <color rgb="FFFF0000"/>
      </top>
      <bottom/>
      <diagonal/>
    </border>
    <border>
      <left/>
      <right style="thin">
        <color rgb="FFFF0000"/>
      </right>
      <top style="thin">
        <color rgb="FFFF0000"/>
      </top>
      <bottom style="thin">
        <color rgb="FFFF0000"/>
      </bottom>
      <diagonal/>
    </border>
    <border>
      <left/>
      <right/>
      <top/>
      <bottom style="thin">
        <color rgb="FF002060"/>
      </bottom>
      <diagonal/>
    </border>
    <border>
      <left/>
      <right style="thin">
        <color rgb="FF002060"/>
      </right>
      <top style="thin">
        <color rgb="FF002060"/>
      </top>
      <bottom/>
      <diagonal/>
    </border>
    <border>
      <left/>
      <right style="thin">
        <color rgb="FF002060"/>
      </right>
      <top/>
      <bottom/>
      <diagonal/>
    </border>
    <border>
      <left/>
      <right style="thin">
        <color rgb="FF002060"/>
      </right>
      <top style="thin">
        <color rgb="FF002060"/>
      </top>
      <bottom style="thin">
        <color rgb="FF002060"/>
      </bottom>
      <diagonal/>
    </border>
    <border>
      <left style="thin">
        <color rgb="FF002060"/>
      </left>
      <right style="thin">
        <color rgb="FF002060"/>
      </right>
      <top style="thin">
        <color rgb="FF002060"/>
      </top>
      <bottom/>
      <diagonal/>
    </border>
    <border>
      <left/>
      <right/>
      <top style="thin">
        <color theme="4" tint="-0.499984740745262"/>
      </top>
      <bottom/>
      <diagonal/>
    </border>
    <border>
      <left style="dotted">
        <color indexed="64"/>
      </left>
      <right style="thin">
        <color indexed="64"/>
      </right>
      <top/>
      <bottom style="thin">
        <color indexed="64"/>
      </bottom>
      <diagonal/>
    </border>
    <border>
      <left/>
      <right/>
      <top style="double">
        <color indexed="64"/>
      </top>
      <bottom style="thick">
        <color theme="1" tint="0.34998626667073579"/>
      </bottom>
      <diagonal/>
    </border>
    <border>
      <left style="double">
        <color indexed="64"/>
      </left>
      <right style="double">
        <color indexed="64"/>
      </right>
      <top style="double">
        <color indexed="64"/>
      </top>
      <bottom style="double">
        <color indexed="64"/>
      </bottom>
      <diagonal/>
    </border>
    <border>
      <left style="double">
        <color indexed="64"/>
      </left>
      <right/>
      <top/>
      <bottom/>
      <diagonal/>
    </border>
    <border>
      <left/>
      <right/>
      <top style="thick">
        <color theme="0" tint="-4.9989318521683403E-2"/>
      </top>
      <bottom style="thin">
        <color theme="3"/>
      </bottom>
      <diagonal/>
    </border>
    <border>
      <left style="thin">
        <color indexed="64"/>
      </left>
      <right/>
      <top style="thick">
        <color theme="0" tint="-4.9989318521683403E-2"/>
      </top>
      <bottom style="thin">
        <color theme="3"/>
      </bottom>
      <diagonal/>
    </border>
    <border>
      <left/>
      <right/>
      <top style="thick">
        <color theme="0" tint="-4.9989318521683403E-2"/>
      </top>
      <bottom/>
      <diagonal/>
    </border>
    <border>
      <left/>
      <right/>
      <top style="thick">
        <color theme="0" tint="-4.9989318521683403E-2"/>
      </top>
      <bottom style="thin">
        <color rgb="FFB80000"/>
      </bottom>
      <diagonal/>
    </border>
    <border>
      <left/>
      <right/>
      <top/>
      <bottom style="thick">
        <color theme="0" tint="-4.9989318521683403E-2"/>
      </bottom>
      <diagonal/>
    </border>
    <border>
      <left/>
      <right/>
      <top style="thick">
        <color theme="0" tint="-4.9989318521683403E-2"/>
      </top>
      <bottom style="thin">
        <color theme="9" tint="-0.499984740745262"/>
      </bottom>
      <diagonal/>
    </border>
    <border>
      <left/>
      <right style="thin">
        <color indexed="64"/>
      </right>
      <top style="thick">
        <color theme="0" tint="-4.9989318521683403E-2"/>
      </top>
      <bottom style="thin">
        <color theme="9" tint="-0.499984740745262"/>
      </bottom>
      <diagonal/>
    </border>
    <border>
      <left style="dotted">
        <color indexed="64"/>
      </left>
      <right style="dotted">
        <color indexed="64"/>
      </right>
      <top style="thick">
        <color theme="9" tint="0.39997558519241921"/>
      </top>
      <bottom style="dotted">
        <color indexed="64"/>
      </bottom>
      <diagonal/>
    </border>
    <border>
      <left style="dotted">
        <color indexed="64"/>
      </left>
      <right style="thin">
        <color indexed="64"/>
      </right>
      <top style="thin">
        <color theme="9" tint="-0.499984740745262"/>
      </top>
      <bottom style="thick">
        <color theme="9" tint="0.39997558519241921"/>
      </bottom>
      <diagonal/>
    </border>
    <border>
      <left style="thin">
        <color indexed="64"/>
      </left>
      <right/>
      <top style="thick">
        <color theme="9" tint="0.39997558519241921"/>
      </top>
      <bottom style="thin">
        <color indexed="64"/>
      </bottom>
      <diagonal/>
    </border>
    <border>
      <left/>
      <right style="thin">
        <color indexed="64"/>
      </right>
      <top style="thick">
        <color theme="9" tint="0.39997558519241921"/>
      </top>
      <bottom/>
      <diagonal/>
    </border>
    <border>
      <left/>
      <right/>
      <top style="thick">
        <color theme="9" tint="0.39997558519241921"/>
      </top>
      <bottom/>
      <diagonal/>
    </border>
    <border>
      <left style="thick">
        <color theme="9" tint="-0.499984740745262"/>
      </left>
      <right/>
      <top style="thick">
        <color theme="9" tint="0.39997558519241921"/>
      </top>
      <bottom/>
      <diagonal/>
    </border>
    <border>
      <left/>
      <right style="dotted">
        <color indexed="64"/>
      </right>
      <top style="thick">
        <color theme="9" tint="0.39997558519241921"/>
      </top>
      <bottom/>
      <diagonal/>
    </border>
    <border>
      <left style="thin">
        <color indexed="64"/>
      </left>
      <right style="dotted">
        <color indexed="64"/>
      </right>
      <top/>
      <bottom style="thin">
        <color indexed="64"/>
      </bottom>
      <diagonal/>
    </border>
    <border>
      <left style="dotted">
        <color indexed="64"/>
      </left>
      <right style="thick">
        <color theme="9" tint="-0.499984740745262"/>
      </right>
      <top/>
      <bottom style="thin">
        <color indexed="64"/>
      </bottom>
      <diagonal/>
    </border>
    <border>
      <left style="thick">
        <color theme="9" tint="-0.499984740745262"/>
      </left>
      <right/>
      <top/>
      <bottom style="thick">
        <color theme="9" tint="0.39997558519241921"/>
      </bottom>
      <diagonal/>
    </border>
    <border>
      <left/>
      <right/>
      <top/>
      <bottom style="thick">
        <color theme="9" tint="0.39997558519241921"/>
      </bottom>
      <diagonal/>
    </border>
    <border>
      <left/>
      <right style="dotted">
        <color indexed="64"/>
      </right>
      <top/>
      <bottom style="thick">
        <color theme="9" tint="0.39997558519241921"/>
      </bottom>
      <diagonal/>
    </border>
    <border>
      <left style="dotted">
        <color indexed="64"/>
      </left>
      <right style="thin">
        <color indexed="64"/>
      </right>
      <top style="thick">
        <color theme="9" tint="0.39997558519241921"/>
      </top>
      <bottom style="thin">
        <color indexed="64"/>
      </bottom>
      <diagonal/>
    </border>
    <border>
      <left style="dotted">
        <color indexed="64"/>
      </left>
      <right style="thin">
        <color indexed="64"/>
      </right>
      <top/>
      <bottom/>
      <diagonal/>
    </border>
    <border>
      <left style="dotted">
        <color indexed="64"/>
      </left>
      <right style="thin">
        <color indexed="64"/>
      </right>
      <top style="thin">
        <color indexed="64"/>
      </top>
      <bottom/>
      <diagonal/>
    </border>
    <border>
      <left style="thin">
        <color indexed="64"/>
      </left>
      <right style="thin">
        <color indexed="64"/>
      </right>
      <top style="thick">
        <color theme="9" tint="0.39997558519241921"/>
      </top>
      <bottom style="thin">
        <color indexed="64"/>
      </bottom>
      <diagonal/>
    </border>
    <border>
      <left style="thin">
        <color indexed="64"/>
      </left>
      <right style="thin">
        <color indexed="64"/>
      </right>
      <top style="thick">
        <color theme="9" tint="0.39997558519241921"/>
      </top>
      <bottom/>
      <diagonal/>
    </border>
    <border>
      <left style="thin">
        <color indexed="64"/>
      </left>
      <right/>
      <top style="thick">
        <color theme="9" tint="0.39997558519241921"/>
      </top>
      <bottom/>
      <diagonal/>
    </border>
    <border>
      <left style="thin">
        <color indexed="64"/>
      </left>
      <right/>
      <top/>
      <bottom style="thick">
        <color theme="9" tint="0.39997558519241921"/>
      </bottom>
      <diagonal/>
    </border>
    <border>
      <left/>
      <right style="thin">
        <color indexed="64"/>
      </right>
      <top/>
      <bottom style="thick">
        <color theme="9" tint="0.39997558519241921"/>
      </bottom>
      <diagonal/>
    </border>
    <border>
      <left style="thick">
        <color theme="9" tint="0.39997558519241921"/>
      </left>
      <right/>
      <top/>
      <bottom/>
      <diagonal/>
    </border>
    <border>
      <left style="thin">
        <color rgb="FF002060"/>
      </left>
      <right/>
      <top style="thin">
        <color theme="8" tint="-0.499984740745262"/>
      </top>
      <bottom style="thin">
        <color rgb="FF002060"/>
      </bottom>
      <diagonal/>
    </border>
    <border>
      <left/>
      <right style="thin">
        <color rgb="FF002060"/>
      </right>
      <top style="thin">
        <color theme="8" tint="-0.499984740745262"/>
      </top>
      <bottom style="thin">
        <color rgb="FF002060"/>
      </bottom>
      <diagonal/>
    </border>
    <border>
      <left style="thin">
        <color rgb="FFB80000"/>
      </left>
      <right/>
      <top/>
      <bottom style="thin">
        <color rgb="FFB80000"/>
      </bottom>
      <diagonal/>
    </border>
    <border>
      <left/>
      <right style="thin">
        <color rgb="FF002060"/>
      </right>
      <top/>
      <bottom style="thin">
        <color rgb="FF002060"/>
      </bottom>
      <diagonal/>
    </border>
    <border>
      <left style="thin">
        <color theme="0" tint="-0.499984740745262"/>
      </left>
      <right style="thick">
        <color theme="0" tint="-0.34998626667073579"/>
      </right>
      <top/>
      <bottom/>
      <diagonal/>
    </border>
    <border>
      <left style="thin">
        <color indexed="64"/>
      </left>
      <right style="thick">
        <color theme="0" tint="-0.34998626667073579"/>
      </right>
      <top/>
      <bottom style="thin">
        <color indexed="64"/>
      </bottom>
      <diagonal/>
    </border>
    <border>
      <left style="thick">
        <color theme="0" tint="-0.34998626667073579"/>
      </left>
      <right/>
      <top style="thick">
        <color theme="0" tint="-0.499984740745262"/>
      </top>
      <bottom/>
      <diagonal/>
    </border>
    <border>
      <left style="thick">
        <color theme="0" tint="-0.34998626667073579"/>
      </left>
      <right style="thin">
        <color indexed="64"/>
      </right>
      <top style="thin">
        <color indexed="64"/>
      </top>
      <bottom style="thick">
        <color theme="0" tint="-0.34998626667073579"/>
      </bottom>
      <diagonal/>
    </border>
    <border>
      <left style="thin">
        <color indexed="64"/>
      </left>
      <right style="thin">
        <color indexed="64"/>
      </right>
      <top style="thin">
        <color indexed="64"/>
      </top>
      <bottom style="thick">
        <color theme="0" tint="-0.34998626667073579"/>
      </bottom>
      <diagonal/>
    </border>
    <border>
      <left/>
      <right style="thick">
        <color theme="0" tint="-0.34998626667073579"/>
      </right>
      <top style="thin">
        <color theme="3"/>
      </top>
      <bottom style="thick">
        <color theme="0" tint="-0.34998626667073579"/>
      </bottom>
      <diagonal/>
    </border>
    <border>
      <left style="thin">
        <color rgb="FF002060"/>
      </left>
      <right style="thin">
        <color rgb="FFB80000"/>
      </right>
      <top/>
      <bottom/>
      <diagonal/>
    </border>
    <border>
      <left style="double">
        <color indexed="64"/>
      </left>
      <right style="double">
        <color indexed="64"/>
      </right>
      <top style="double">
        <color indexed="64"/>
      </top>
      <bottom/>
      <diagonal/>
    </border>
    <border>
      <left/>
      <right style="thin">
        <color rgb="FFB80000"/>
      </right>
      <top/>
      <bottom/>
      <diagonal/>
    </border>
    <border>
      <left style="thin">
        <color rgb="FFC00000"/>
      </left>
      <right style="thin">
        <color theme="9" tint="-0.499984740745262"/>
      </right>
      <top/>
      <bottom/>
      <diagonal/>
    </border>
    <border>
      <left style="thin">
        <color theme="4" tint="-0.499984740745262"/>
      </left>
      <right style="thin">
        <color rgb="FFB80000"/>
      </right>
      <top/>
      <bottom/>
      <diagonal/>
    </border>
    <border>
      <left style="thin">
        <color rgb="FF002060"/>
      </left>
      <right/>
      <top style="thin">
        <color rgb="FF002060"/>
      </top>
      <bottom/>
      <diagonal/>
    </border>
    <border>
      <left style="thin">
        <color theme="3"/>
      </left>
      <right/>
      <top/>
      <bottom style="thin">
        <color theme="3"/>
      </bottom>
      <diagonal/>
    </border>
    <border>
      <left style="thin">
        <color rgb="FF002060"/>
      </left>
      <right/>
      <top style="thick">
        <color rgb="FFFFFF00"/>
      </top>
      <bottom style="thin">
        <color rgb="FF002060"/>
      </bottom>
      <diagonal/>
    </border>
    <border>
      <left style="thin">
        <color rgb="FFB80000"/>
      </left>
      <right style="thin">
        <color rgb="FFB80000"/>
      </right>
      <top style="thick">
        <color rgb="FFFFFF00"/>
      </top>
      <bottom style="thin">
        <color rgb="FFB80000"/>
      </bottom>
      <diagonal/>
    </border>
    <border>
      <left style="thin">
        <color rgb="FFB80000"/>
      </left>
      <right/>
      <top style="thick">
        <color rgb="FFFFFF00"/>
      </top>
      <bottom style="thin">
        <color rgb="FFB80000"/>
      </bottom>
      <diagonal/>
    </border>
    <border>
      <left style="thin">
        <color theme="9" tint="-0.499984740745262"/>
      </left>
      <right style="thin">
        <color theme="9" tint="-0.499984740745262"/>
      </right>
      <top style="thick">
        <color rgb="FFFFFF00"/>
      </top>
      <bottom style="thin">
        <color theme="9" tint="-0.499984740745262"/>
      </bottom>
      <diagonal/>
    </border>
    <border>
      <left/>
      <right/>
      <top style="thick">
        <color rgb="FFFFFF00"/>
      </top>
      <bottom style="thin">
        <color theme="9" tint="-0.499984740745262"/>
      </bottom>
      <diagonal/>
    </border>
    <border>
      <left style="thin">
        <color indexed="64"/>
      </left>
      <right style="thick">
        <color rgb="FFFFFF00"/>
      </right>
      <top style="thick">
        <color rgb="FFFFFF00"/>
      </top>
      <bottom style="thin">
        <color indexed="64"/>
      </bottom>
      <diagonal/>
    </border>
    <border>
      <left style="thin">
        <color indexed="64"/>
      </left>
      <right style="thick">
        <color rgb="FFFFFF00"/>
      </right>
      <top style="thin">
        <color indexed="64"/>
      </top>
      <bottom style="thin">
        <color indexed="64"/>
      </bottom>
      <diagonal/>
    </border>
    <border>
      <left style="thick">
        <color rgb="FFFFFF00"/>
      </left>
      <right style="thin">
        <color rgb="FF002060"/>
      </right>
      <top style="thin">
        <color rgb="FF002060"/>
      </top>
      <bottom style="thick">
        <color rgb="FFFFFF00"/>
      </bottom>
      <diagonal/>
    </border>
    <border>
      <left style="thin">
        <color theme="9" tint="-0.499984740745262"/>
      </left>
      <right style="thin">
        <color theme="9" tint="-0.499984740745262"/>
      </right>
      <top style="thin">
        <color theme="9" tint="-0.499984740745262"/>
      </top>
      <bottom style="thick">
        <color rgb="FFFFFF00"/>
      </bottom>
      <diagonal/>
    </border>
    <border>
      <left style="thin">
        <color theme="9" tint="-0.499984740745262"/>
      </left>
      <right/>
      <top style="thin">
        <color theme="9" tint="-0.499984740745262"/>
      </top>
      <bottom style="thick">
        <color rgb="FFFFFF00"/>
      </bottom>
      <diagonal/>
    </border>
    <border>
      <left style="dotted">
        <color indexed="64"/>
      </left>
      <right style="thick">
        <color theme="9" tint="-0.499984740745262"/>
      </right>
      <top style="thin">
        <color theme="9" tint="-0.499984740745262"/>
      </top>
      <bottom style="thick">
        <color rgb="FFFFFF00"/>
      </bottom>
      <diagonal/>
    </border>
    <border>
      <left/>
      <right/>
      <top style="thin">
        <color theme="9" tint="-0.499984740745262"/>
      </top>
      <bottom style="thick">
        <color rgb="FFFFFF00"/>
      </bottom>
      <diagonal/>
    </border>
    <border>
      <left style="thin">
        <color indexed="64"/>
      </left>
      <right style="thick">
        <color rgb="FFFFFF00"/>
      </right>
      <top style="thin">
        <color indexed="64"/>
      </top>
      <bottom style="thick">
        <color rgb="FFFFFF00"/>
      </bottom>
      <diagonal/>
    </border>
    <border>
      <left style="thin">
        <color rgb="FF002060"/>
      </left>
      <right style="thin">
        <color rgb="FF002060"/>
      </right>
      <top style="thick">
        <color rgb="FFFFFF00"/>
      </top>
      <bottom style="thin">
        <color rgb="FF002060"/>
      </bottom>
      <diagonal/>
    </border>
    <border>
      <left/>
      <right style="thick">
        <color theme="9" tint="0.39997558519241921"/>
      </right>
      <top style="thick">
        <color theme="9" tint="0.39997558519241921"/>
      </top>
      <bottom/>
      <diagonal/>
    </border>
    <border>
      <left/>
      <right style="thick">
        <color theme="9" tint="0.39997558519241921"/>
      </right>
      <top/>
      <bottom/>
      <diagonal/>
    </border>
    <border>
      <left style="thin">
        <color rgb="FFB80000"/>
      </left>
      <right style="thin">
        <color rgb="FFB80000"/>
      </right>
      <top style="thin">
        <color rgb="FFB80000"/>
      </top>
      <bottom style="thin">
        <color rgb="FFC00000"/>
      </bottom>
      <diagonal/>
    </border>
    <border>
      <left style="thin">
        <color rgb="FFB80000"/>
      </left>
      <right style="thin">
        <color rgb="FFB80000"/>
      </right>
      <top/>
      <bottom style="thin">
        <color rgb="FFB80000"/>
      </bottom>
      <diagonal/>
    </border>
    <border>
      <left style="thin">
        <color theme="9" tint="-0.499984740745262"/>
      </left>
      <right style="dotted">
        <color indexed="64"/>
      </right>
      <top style="thin">
        <color theme="9" tint="-0.499984740745262"/>
      </top>
      <bottom style="thin">
        <color theme="9" tint="-0.499984740745262"/>
      </bottom>
      <diagonal/>
    </border>
    <border>
      <left/>
      <right style="thin">
        <color rgb="FF002060"/>
      </right>
      <top style="thin">
        <color theme="8" tint="-0.499984740745262"/>
      </top>
      <bottom/>
      <diagonal/>
    </border>
    <border>
      <left style="thin">
        <color rgb="FF002060"/>
      </left>
      <right/>
      <top style="medium">
        <color theme="4" tint="-0.499984740745262"/>
      </top>
      <bottom style="thin">
        <color rgb="FF002060"/>
      </bottom>
      <diagonal/>
    </border>
    <border>
      <left/>
      <right style="thin">
        <color rgb="FF002060"/>
      </right>
      <top style="medium">
        <color theme="4" tint="-0.499984740745262"/>
      </top>
      <bottom style="thin">
        <color rgb="FF002060"/>
      </bottom>
      <diagonal/>
    </border>
    <border>
      <left/>
      <right style="thin">
        <color rgb="FFFF0000"/>
      </right>
      <top style="thin">
        <color rgb="FFC00000"/>
      </top>
      <bottom style="thin">
        <color rgb="FFC00000"/>
      </bottom>
      <diagonal/>
    </border>
    <border>
      <left/>
      <right/>
      <top style="thin">
        <color rgb="FFC00000"/>
      </top>
      <bottom/>
      <diagonal/>
    </border>
    <border>
      <left style="thin">
        <color rgb="FFC00000"/>
      </left>
      <right style="thin">
        <color theme="9" tint="-0.499984740745262"/>
      </right>
      <top style="thick">
        <color rgb="FFFFFF00"/>
      </top>
      <bottom/>
      <diagonal/>
    </border>
    <border>
      <left/>
      <right style="thin">
        <color rgb="FFC00000"/>
      </right>
      <top style="thin">
        <color rgb="FFC00000"/>
      </top>
      <bottom style="thin">
        <color rgb="FFC00000"/>
      </bottom>
      <diagonal/>
    </border>
    <border>
      <left/>
      <right style="thin">
        <color rgb="FFFF0000"/>
      </right>
      <top style="thin">
        <color rgb="FFB80000"/>
      </top>
      <bottom style="thin">
        <color rgb="FFB80000"/>
      </bottom>
      <diagonal/>
    </border>
    <border>
      <left style="thin">
        <color rgb="FFB80000"/>
      </left>
      <right/>
      <top style="thin">
        <color rgb="FFB80000"/>
      </top>
      <bottom style="medium">
        <color rgb="FFC00000"/>
      </bottom>
      <diagonal/>
    </border>
    <border>
      <left/>
      <right style="thin">
        <color rgb="FFC00000"/>
      </right>
      <top style="thin">
        <color rgb="FFC00000"/>
      </top>
      <bottom style="medium">
        <color rgb="FFC00000"/>
      </bottom>
      <diagonal/>
    </border>
    <border>
      <left style="thin">
        <color rgb="FFB80000"/>
      </left>
      <right/>
      <top/>
      <bottom/>
      <diagonal/>
    </border>
    <border>
      <left style="thin">
        <color rgb="FFB80000"/>
      </left>
      <right/>
      <top style="medium">
        <color rgb="FFC00000"/>
      </top>
      <bottom style="thin">
        <color rgb="FFC00000"/>
      </bottom>
      <diagonal/>
    </border>
    <border>
      <left/>
      <right style="thin">
        <color rgb="FFFF0000"/>
      </right>
      <top style="medium">
        <color rgb="FFC00000"/>
      </top>
      <bottom style="thin">
        <color rgb="FFC00000"/>
      </bottom>
      <diagonal/>
    </border>
    <border>
      <left style="thin">
        <color rgb="FFB80000"/>
      </left>
      <right/>
      <top style="thin">
        <color rgb="FFC00000"/>
      </top>
      <bottom/>
      <diagonal/>
    </border>
    <border>
      <left/>
      <right style="thin">
        <color rgb="FFFF0000"/>
      </right>
      <top style="thin">
        <color rgb="FFC00000"/>
      </top>
      <bottom/>
      <diagonal/>
    </border>
    <border>
      <left style="thin">
        <color rgb="FFB80000"/>
      </left>
      <right/>
      <top style="thin">
        <color rgb="FFC00000"/>
      </top>
      <bottom style="thin">
        <color rgb="FFC00000"/>
      </bottom>
      <diagonal/>
    </border>
    <border>
      <left/>
      <right style="thin">
        <color rgb="FF002060"/>
      </right>
      <top style="thick">
        <color rgb="FFFFFF00"/>
      </top>
      <bottom style="thin">
        <color rgb="FF002060"/>
      </bottom>
      <diagonal/>
    </border>
    <border>
      <left style="thin">
        <color rgb="FFB80000"/>
      </left>
      <right style="thin">
        <color rgb="FFB80000"/>
      </right>
      <top style="thin">
        <color rgb="FFB80000"/>
      </top>
      <bottom style="thin">
        <color rgb="FF002060"/>
      </bottom>
      <diagonal/>
    </border>
    <border>
      <left/>
      <right style="thin">
        <color theme="4" tint="-0.499984740745262"/>
      </right>
      <top style="thin">
        <color rgb="FF002060"/>
      </top>
      <bottom style="thin">
        <color rgb="FF002060"/>
      </bottom>
      <diagonal/>
    </border>
    <border>
      <left style="dotted">
        <color indexed="64"/>
      </left>
      <right style="dotted">
        <color indexed="64"/>
      </right>
      <top style="dotted">
        <color indexed="64"/>
      </top>
      <bottom style="thin">
        <color theme="9" tint="-0.499984740745262"/>
      </bottom>
      <diagonal/>
    </border>
    <border>
      <left/>
      <right style="thin">
        <color theme="9" tint="-0.499984740745262"/>
      </right>
      <top/>
      <bottom style="thin">
        <color indexed="64"/>
      </bottom>
      <diagonal/>
    </border>
    <border>
      <left style="thick">
        <color rgb="FFFFFF00"/>
      </left>
      <right style="thick">
        <color rgb="FFFFFF00"/>
      </right>
      <top style="thick">
        <color rgb="FFFFFF00"/>
      </top>
      <bottom style="thick">
        <color rgb="FFFFFF00"/>
      </bottom>
      <diagonal/>
    </border>
    <border>
      <left style="thin">
        <color theme="3"/>
      </left>
      <right/>
      <top/>
      <bottom/>
      <diagonal/>
    </border>
    <border>
      <left/>
      <right/>
      <top/>
      <bottom style="thin">
        <color theme="4" tint="-0.499984740745262"/>
      </bottom>
      <diagonal/>
    </border>
    <border>
      <left style="thin">
        <color theme="3"/>
      </left>
      <right/>
      <top style="thin">
        <color theme="4" tint="-0.499984740745262"/>
      </top>
      <bottom style="thin">
        <color theme="4" tint="-0.499984740745262"/>
      </bottom>
      <diagonal/>
    </border>
    <border>
      <left/>
      <right style="thin">
        <color rgb="FF002060"/>
      </right>
      <top style="thin">
        <color theme="4" tint="-0.499984740745262"/>
      </top>
      <bottom style="thin">
        <color theme="4" tint="-0.499984740745262"/>
      </bottom>
      <diagonal/>
    </border>
    <border>
      <left style="thin">
        <color rgb="FFB80000"/>
      </left>
      <right/>
      <top/>
      <bottom style="thin">
        <color rgb="FFC00000"/>
      </bottom>
      <diagonal/>
    </border>
    <border>
      <left/>
      <right style="thin">
        <color rgb="FFFF0000"/>
      </right>
      <top/>
      <bottom style="thin">
        <color rgb="FFC00000"/>
      </bottom>
      <diagonal/>
    </border>
    <border>
      <left/>
      <right/>
      <top style="thin">
        <color rgb="FFC00000"/>
      </top>
      <bottom style="thin">
        <color rgb="FFC00000"/>
      </bottom>
      <diagonal/>
    </border>
    <border>
      <left style="thin">
        <color theme="0" tint="-0.499984740745262"/>
      </left>
      <right style="thin">
        <color theme="0" tint="-0.499984740745262"/>
      </right>
      <top style="thin">
        <color theme="0" tint="-0.499984740745262"/>
      </top>
      <bottom style="thin">
        <color theme="0" tint="-0.499984740745262"/>
      </bottom>
      <diagonal/>
    </border>
    <border>
      <left/>
      <right style="thin">
        <color theme="9" tint="-0.499984740745262"/>
      </right>
      <top style="thin">
        <color indexed="64"/>
      </top>
      <bottom style="thin">
        <color theme="9" tint="-0.499984740745262"/>
      </bottom>
      <diagonal/>
    </border>
    <border>
      <left style="thick">
        <color theme="9" tint="-0.499984740745262"/>
      </left>
      <right/>
      <top style="thin">
        <color indexed="64"/>
      </top>
      <bottom style="thin">
        <color theme="9" tint="-0.499984740745262"/>
      </bottom>
      <diagonal/>
    </border>
    <border>
      <left style="thick">
        <color theme="9" tint="-0.499984740745262"/>
      </left>
      <right/>
      <top style="thin">
        <color theme="9" tint="-0.499984740745262"/>
      </top>
      <bottom style="thin">
        <color theme="9" tint="-0.499984740745262"/>
      </bottom>
      <diagonal/>
    </border>
    <border>
      <left style="thick">
        <color theme="9" tint="-0.499984740745262"/>
      </left>
      <right/>
      <top style="thin">
        <color theme="9" tint="-0.499984740745262"/>
      </top>
      <bottom style="thick">
        <color theme="9" tint="0.39997558519241921"/>
      </bottom>
      <diagonal/>
    </border>
    <border>
      <left/>
      <right style="thin">
        <color theme="9" tint="-0.499984740745262"/>
      </right>
      <top style="thin">
        <color theme="9" tint="-0.499984740745262"/>
      </top>
      <bottom style="thick">
        <color theme="9" tint="0.39997558519241921"/>
      </bottom>
      <diagonal/>
    </border>
    <border>
      <left style="thick">
        <color theme="9" tint="-0.499984740745262"/>
      </left>
      <right/>
      <top style="thick">
        <color theme="9" tint="0.39997558519241921"/>
      </top>
      <bottom style="thin">
        <color indexed="64"/>
      </bottom>
      <diagonal/>
    </border>
    <border>
      <left/>
      <right style="thin">
        <color indexed="64"/>
      </right>
      <top style="thick">
        <color theme="9" tint="0.39997558519241921"/>
      </top>
      <bottom style="thin">
        <color indexed="64"/>
      </bottom>
      <diagonal/>
    </border>
    <border>
      <left style="thin">
        <color indexed="64"/>
      </left>
      <right style="thin">
        <color indexed="64"/>
      </right>
      <top style="thin">
        <color theme="9" tint="-0.499984740745262"/>
      </top>
      <bottom style="thin">
        <color indexed="64"/>
      </bottom>
      <diagonal/>
    </border>
    <border>
      <left style="thin">
        <color indexed="64"/>
      </left>
      <right style="thin">
        <color indexed="64"/>
      </right>
      <top style="thin">
        <color indexed="64"/>
      </top>
      <bottom style="thin">
        <color theme="9" tint="-0.499984740745262"/>
      </bottom>
      <diagonal/>
    </border>
    <border>
      <left/>
      <right/>
      <top/>
      <bottom style="thick">
        <color theme="7" tint="-0.249977111117893"/>
      </bottom>
      <diagonal/>
    </border>
    <border>
      <left style="thick">
        <color theme="7" tint="-0.249977111117893"/>
      </left>
      <right/>
      <top/>
      <bottom/>
      <diagonal/>
    </border>
    <border>
      <left/>
      <right style="thick">
        <color theme="7" tint="-0.249977111117893"/>
      </right>
      <top/>
      <bottom/>
      <diagonal/>
    </border>
    <border>
      <left style="thick">
        <color theme="7" tint="-0.249977111117893"/>
      </left>
      <right/>
      <top/>
      <bottom style="thick">
        <color theme="7" tint="-0.249977111117893"/>
      </bottom>
      <diagonal/>
    </border>
    <border>
      <left/>
      <right style="thick">
        <color theme="7" tint="-0.249977111117893"/>
      </right>
      <top/>
      <bottom style="thick">
        <color theme="7" tint="-0.249977111117893"/>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right/>
      <top style="thin">
        <color theme="0" tint="-0.34998626667073579"/>
      </top>
      <bottom/>
      <diagonal/>
    </border>
    <border>
      <left/>
      <right style="thin">
        <color theme="0" tint="-0.34998626667073579"/>
      </right>
      <top/>
      <bottom style="thin">
        <color theme="0" tint="-0.34998626667073579"/>
      </bottom>
      <diagonal/>
    </border>
    <border>
      <left style="thin">
        <color theme="0" tint="-0.34998626667073579"/>
      </left>
      <right/>
      <top/>
      <bottom/>
      <diagonal/>
    </border>
    <border>
      <left style="thin">
        <color theme="0" tint="-0.34998626667073579"/>
      </left>
      <right/>
      <top/>
      <bottom style="thin">
        <color theme="0" tint="-0.34998626667073579"/>
      </bottom>
      <diagonal/>
    </border>
    <border>
      <left style="thin">
        <color theme="0" tint="-0.14999847407452621"/>
      </left>
      <right style="thin">
        <color theme="0" tint="-0.14999847407452621"/>
      </right>
      <top style="thin">
        <color theme="0" tint="-0.14999847407452621"/>
      </top>
      <bottom/>
      <diagonal/>
    </border>
    <border>
      <left style="thin">
        <color theme="0" tint="-0.14999847407452621"/>
      </left>
      <right style="thin">
        <color theme="0" tint="-0.14999847407452621"/>
      </right>
      <top/>
      <bottom style="thin">
        <color theme="0" tint="-0.14999847407452621"/>
      </bottom>
      <diagonal/>
    </border>
    <border>
      <left style="dotted">
        <color indexed="64"/>
      </left>
      <right/>
      <top style="dotted">
        <color indexed="64"/>
      </top>
      <bottom style="dotted">
        <color indexed="64"/>
      </bottom>
      <diagonal/>
    </border>
    <border>
      <left style="dotted">
        <color indexed="64"/>
      </left>
      <right style="thin">
        <color indexed="64"/>
      </right>
      <top style="dotted">
        <color indexed="64"/>
      </top>
      <bottom/>
      <diagonal/>
    </border>
    <border>
      <left style="thin">
        <color theme="3"/>
      </left>
      <right style="thin">
        <color theme="3"/>
      </right>
      <top/>
      <bottom/>
      <diagonal/>
    </border>
    <border>
      <left style="thin">
        <color theme="3"/>
      </left>
      <right style="thin">
        <color rgb="FFB80000"/>
      </right>
      <top/>
      <bottom/>
      <diagonal/>
    </border>
    <border>
      <left style="thin">
        <color rgb="FFB80000"/>
      </left>
      <right style="thin">
        <color rgb="FFB80000"/>
      </right>
      <top/>
      <bottom/>
      <diagonal/>
    </border>
    <border>
      <left style="thin">
        <color rgb="FFB80000"/>
      </left>
      <right style="thin">
        <color theme="9" tint="-0.499984740745262"/>
      </right>
      <top/>
      <bottom/>
      <diagonal/>
    </border>
    <border>
      <left/>
      <right style="dotted">
        <color indexed="64"/>
      </right>
      <top/>
      <bottom/>
      <diagonal/>
    </border>
    <border>
      <left style="dotted">
        <color indexed="64"/>
      </left>
      <right/>
      <top/>
      <bottom/>
      <diagonal/>
    </border>
    <border>
      <left style="thick">
        <color theme="0" tint="-0.34998626667073579"/>
      </left>
      <right/>
      <top style="thick">
        <color theme="0" tint="-0.34998626667073579"/>
      </top>
      <bottom style="thick">
        <color theme="0" tint="-0.34998626667073579"/>
      </bottom>
      <diagonal/>
    </border>
    <border>
      <left/>
      <right/>
      <top style="thick">
        <color theme="0" tint="-0.34998626667073579"/>
      </top>
      <bottom style="thick">
        <color theme="0" tint="-0.34998626667073579"/>
      </bottom>
      <diagonal/>
    </border>
    <border>
      <left/>
      <right style="thin">
        <color theme="4" tint="-0.499984740745262"/>
      </right>
      <top style="thin">
        <color theme="4" tint="-0.499984740745262"/>
      </top>
      <bottom style="thin">
        <color theme="4" tint="-0.499984740745262"/>
      </bottom>
      <diagonal/>
    </border>
    <border>
      <left/>
      <right style="thin">
        <color theme="4" tint="-0.499984740745262"/>
      </right>
      <top/>
      <bottom style="thin">
        <color theme="4" tint="-0.499984740745262"/>
      </bottom>
      <diagonal/>
    </border>
    <border>
      <left style="thin">
        <color rgb="FFB80000"/>
      </left>
      <right/>
      <top style="thick">
        <color rgb="FFC00000"/>
      </top>
      <bottom style="thin">
        <color rgb="FFC00000"/>
      </bottom>
      <diagonal/>
    </border>
    <border>
      <left style="thin">
        <color rgb="FFB80000"/>
      </left>
      <right/>
      <top style="thin">
        <color rgb="FFB80000"/>
      </top>
      <bottom style="thick">
        <color rgb="FFC00000"/>
      </bottom>
      <diagonal/>
    </border>
    <border>
      <left/>
      <right style="thin">
        <color theme="4" tint="-0.499984740745262"/>
      </right>
      <top style="thin">
        <color theme="4" tint="-0.499984740745262"/>
      </top>
      <bottom/>
      <diagonal/>
    </border>
    <border>
      <left style="thick">
        <color rgb="FFFFFF00"/>
      </left>
      <right/>
      <top style="thin">
        <color rgb="FF002060"/>
      </top>
      <bottom style="thin">
        <color rgb="FF002060"/>
      </bottom>
      <diagonal/>
    </border>
    <border>
      <left style="thin">
        <color rgb="FF002060"/>
      </left>
      <right/>
      <top style="thin">
        <color rgb="FF002060"/>
      </top>
      <bottom style="thick">
        <color rgb="FF002060"/>
      </bottom>
      <diagonal/>
    </border>
    <border>
      <left/>
      <right/>
      <top/>
      <bottom style="thick">
        <color rgb="FFC00000"/>
      </bottom>
      <diagonal/>
    </border>
    <border>
      <left/>
      <right style="thin">
        <color rgb="FFC00000"/>
      </right>
      <top style="thin">
        <color rgb="FFC00000"/>
      </top>
      <bottom/>
      <diagonal/>
    </border>
    <border>
      <left/>
      <right style="thin">
        <color rgb="FFC00000"/>
      </right>
      <top/>
      <bottom/>
      <diagonal/>
    </border>
    <border>
      <left/>
      <right style="thin">
        <color rgb="FFC00000"/>
      </right>
      <top style="thick">
        <color rgb="FFC00000"/>
      </top>
      <bottom style="thin">
        <color rgb="FFC00000"/>
      </bottom>
      <diagonal/>
    </border>
    <border>
      <left style="thin">
        <color rgb="FF002060"/>
      </left>
      <right/>
      <top style="thick">
        <color rgb="FF002060"/>
      </top>
      <bottom/>
      <diagonal/>
    </border>
    <border>
      <left/>
      <right style="thin">
        <color theme="4" tint="-0.499984740745262"/>
      </right>
      <top style="thick">
        <color rgb="FF002060"/>
      </top>
      <bottom/>
      <diagonal/>
    </border>
    <border>
      <left style="thin">
        <color rgb="FF002060"/>
      </left>
      <right/>
      <top/>
      <bottom/>
      <diagonal/>
    </border>
    <border>
      <left/>
      <right style="thin">
        <color theme="4" tint="-0.499984740745262"/>
      </right>
      <top/>
      <bottom/>
      <diagonal/>
    </border>
    <border>
      <left/>
      <right/>
      <top style="thin">
        <color rgb="FF002060"/>
      </top>
      <bottom/>
      <diagonal/>
    </border>
    <border>
      <left/>
      <right/>
      <top style="thin">
        <color rgb="FF002060"/>
      </top>
      <bottom style="thin">
        <color rgb="FF002060"/>
      </bottom>
      <diagonal/>
    </border>
    <border>
      <left style="thin">
        <color rgb="FF002060"/>
      </left>
      <right/>
      <top style="thick">
        <color rgb="FF002060"/>
      </top>
      <bottom style="thin">
        <color rgb="FF002060"/>
      </bottom>
      <diagonal/>
    </border>
    <border>
      <left/>
      <right/>
      <top style="thick">
        <color rgb="FF002060"/>
      </top>
      <bottom style="thin">
        <color rgb="FF002060"/>
      </bottom>
      <diagonal/>
    </border>
    <border>
      <left style="thin">
        <color rgb="FFC00000"/>
      </left>
      <right/>
      <top style="thin">
        <color rgb="FFC00000"/>
      </top>
      <bottom/>
      <diagonal/>
    </border>
    <border>
      <left style="thin">
        <color rgb="FFC00000"/>
      </left>
      <right style="thin">
        <color rgb="FFC00000"/>
      </right>
      <top style="thin">
        <color rgb="FFC00000"/>
      </top>
      <bottom style="thin">
        <color rgb="FFC00000"/>
      </bottom>
      <diagonal/>
    </border>
    <border>
      <left style="thin">
        <color rgb="FFC00000"/>
      </left>
      <right/>
      <top/>
      <bottom/>
      <diagonal/>
    </border>
    <border>
      <left style="thin">
        <color theme="3"/>
      </left>
      <right/>
      <top/>
      <bottom style="thin">
        <color rgb="FF002060"/>
      </bottom>
      <diagonal/>
    </border>
    <border>
      <left style="thin">
        <color rgb="FFC00000"/>
      </left>
      <right/>
      <top/>
      <bottom style="thin">
        <color rgb="FFC00000"/>
      </bottom>
      <diagonal/>
    </border>
    <border>
      <left/>
      <right style="thin">
        <color rgb="FFC00000"/>
      </right>
      <top/>
      <bottom style="thin">
        <color rgb="FFC00000"/>
      </bottom>
      <diagonal/>
    </border>
    <border>
      <left style="thin">
        <color rgb="FFC00000"/>
      </left>
      <right/>
      <top style="thick">
        <color rgb="FFC00000"/>
      </top>
      <bottom style="thin">
        <color rgb="FFC00000"/>
      </bottom>
      <diagonal/>
    </border>
    <border>
      <left style="thin">
        <color rgb="FFC00000"/>
      </left>
      <right/>
      <top style="thin">
        <color rgb="FFC00000"/>
      </top>
      <bottom style="thin">
        <color rgb="FFC00000"/>
      </bottom>
      <diagonal/>
    </border>
    <border>
      <left style="thin">
        <color theme="1" tint="0.499984740745262"/>
      </left>
      <right/>
      <top style="thin">
        <color theme="1" tint="0.499984740745262"/>
      </top>
      <bottom style="thin">
        <color theme="1" tint="0.499984740745262"/>
      </bottom>
      <diagonal/>
    </border>
    <border>
      <left/>
      <right style="thick">
        <color theme="1" tint="0.499984740745262"/>
      </right>
      <top style="thin">
        <color theme="1" tint="0.499984740745262"/>
      </top>
      <bottom style="thin">
        <color theme="1" tint="0.499984740745262"/>
      </bottom>
      <diagonal/>
    </border>
    <border>
      <left/>
      <right/>
      <top style="thick">
        <color theme="0" tint="-0.499984740745262"/>
      </top>
      <bottom style="thick">
        <color theme="0" tint="-0.499984740745262"/>
      </bottom>
      <diagonal/>
    </border>
    <border>
      <left style="thin">
        <color theme="0" tint="-0.14999847407452621"/>
      </left>
      <right/>
      <top style="thin">
        <color theme="0" tint="-0.14999847407452621"/>
      </top>
      <bottom style="thin">
        <color theme="0" tint="-0.14999847407452621"/>
      </bottom>
      <diagonal/>
    </border>
    <border>
      <left/>
      <right style="thin">
        <color theme="0" tint="-0.14999847407452621"/>
      </right>
      <top style="thin">
        <color theme="0" tint="-0.14999847407452621"/>
      </top>
      <bottom style="thin">
        <color theme="0" tint="-0.14999847407452621"/>
      </bottom>
      <diagonal/>
    </border>
    <border>
      <left style="thin">
        <color theme="0" tint="-0.34998626667073579"/>
      </left>
      <right style="thin">
        <color theme="0" tint="-0.499984740745262"/>
      </right>
      <top style="thin">
        <color theme="0" tint="-0.34998626667073579"/>
      </top>
      <bottom/>
      <diagonal/>
    </border>
    <border>
      <left style="thin">
        <color theme="0" tint="-0.34998626667073579"/>
      </left>
      <right style="thin">
        <color theme="0" tint="-0.499984740745262"/>
      </right>
      <top style="thin">
        <color theme="0" tint="-0.34998626667073579"/>
      </top>
      <bottom style="thin">
        <color theme="0" tint="-0.34998626667073579"/>
      </bottom>
      <diagonal/>
    </border>
    <border>
      <left style="thin">
        <color theme="0" tint="-0.34998626667073579"/>
      </left>
      <right style="thin">
        <color theme="0" tint="-0.499984740745262"/>
      </right>
      <top/>
      <bottom/>
      <diagonal/>
    </border>
    <border>
      <left style="thin">
        <color theme="0" tint="-0.34998626667073579"/>
      </left>
      <right style="thin">
        <color theme="0" tint="-0.499984740745262"/>
      </right>
      <top style="thin">
        <color theme="0" tint="-0.499984740745262"/>
      </top>
      <bottom/>
      <diagonal/>
    </border>
    <border>
      <left style="thin">
        <color theme="0" tint="-0.34998626667073579"/>
      </left>
      <right style="thin">
        <color theme="0" tint="-0.499984740745262"/>
      </right>
      <top style="thin">
        <color theme="0" tint="-0.499984740745262"/>
      </top>
      <bottom style="thin">
        <color theme="0" tint="-0.499984740745262"/>
      </bottom>
      <diagonal/>
    </border>
    <border>
      <left style="thin">
        <color theme="0" tint="-0.34998626667073579"/>
      </left>
      <right style="thin">
        <color theme="0" tint="-0.499984740745262"/>
      </right>
      <top style="thin">
        <color theme="0" tint="-0.499984740745262"/>
      </top>
      <bottom style="thin">
        <color theme="0" tint="-0.34998626667073579"/>
      </bottom>
      <diagonal/>
    </border>
    <border>
      <left/>
      <right style="thin">
        <color theme="0" tint="-0.34998626667073579"/>
      </right>
      <top style="thin">
        <color theme="0" tint="-0.34998626667073579"/>
      </top>
      <bottom style="thin">
        <color theme="0" tint="-0.499984740745262"/>
      </bottom>
      <diagonal/>
    </border>
    <border>
      <left style="dotted">
        <color indexed="64"/>
      </left>
      <right style="dotted">
        <color indexed="64"/>
      </right>
      <top style="dotted">
        <color theme="9" tint="-0.499984740745262"/>
      </top>
      <bottom/>
      <diagonal/>
    </border>
    <border>
      <left style="dotted">
        <color indexed="64"/>
      </left>
      <right style="dotted">
        <color indexed="64"/>
      </right>
      <top style="dotted">
        <color theme="9" tint="-0.499984740745262"/>
      </top>
      <bottom style="dotted">
        <color theme="9" tint="-0.499984740745262"/>
      </bottom>
      <diagonal/>
    </border>
    <border>
      <left style="dotted">
        <color theme="9" tint="-0.499984740745262"/>
      </left>
      <right style="dotted">
        <color theme="9" tint="-0.499984740745262"/>
      </right>
      <top style="dotted">
        <color theme="9" tint="-0.499984740745262"/>
      </top>
      <bottom style="dotted">
        <color theme="9" tint="-0.499984740745262"/>
      </bottom>
      <diagonal/>
    </border>
    <border>
      <left/>
      <right style="thick">
        <color theme="9" tint="-0.499984740745262"/>
      </right>
      <top style="thin">
        <color theme="9" tint="-0.499984740745262"/>
      </top>
      <bottom style="thin">
        <color indexed="64"/>
      </bottom>
      <diagonal/>
    </border>
    <border>
      <left style="dotted">
        <color theme="9" tint="-0.499984740745262"/>
      </left>
      <right style="dotted">
        <color theme="9" tint="-0.499984740745262"/>
      </right>
      <top style="dotted">
        <color theme="9" tint="-0.499984740745262"/>
      </top>
      <bottom/>
      <diagonal/>
    </border>
    <border>
      <left style="dotted">
        <color theme="9" tint="-0.499984740745262"/>
      </left>
      <right style="dotted">
        <color theme="9" tint="-0.499984740745262"/>
      </right>
      <top/>
      <bottom style="dotted">
        <color theme="9" tint="-0.499984740745262"/>
      </bottom>
      <diagonal/>
    </border>
    <border>
      <left style="dotted">
        <color indexed="64"/>
      </left>
      <right style="dotted">
        <color indexed="64"/>
      </right>
      <top style="dotted">
        <color theme="9" tint="-0.499984740745262"/>
      </top>
      <bottom style="thick">
        <color rgb="FFFFFF00"/>
      </bottom>
      <diagonal/>
    </border>
    <border>
      <left style="dotted">
        <color indexed="64"/>
      </left>
      <right style="dotted">
        <color indexed="64"/>
      </right>
      <top style="dotted">
        <color theme="9" tint="-0.499984740745262"/>
      </top>
      <bottom style="thin">
        <color theme="9" tint="-0.499984740745262"/>
      </bottom>
      <diagonal/>
    </border>
    <border>
      <left style="thin">
        <color theme="9" tint="-0.499984740745262"/>
      </left>
      <right style="thin">
        <color theme="9" tint="-0.499984740745262"/>
      </right>
      <top style="thin">
        <color theme="9" tint="-0.499984740745262"/>
      </top>
      <bottom style="dotted">
        <color theme="9" tint="-0.499984740745262"/>
      </bottom>
      <diagonal/>
    </border>
    <border>
      <left/>
      <right/>
      <top/>
      <bottom style="medium">
        <color theme="0" tint="-0.249977111117893"/>
      </bottom>
      <diagonal/>
    </border>
    <border>
      <left/>
      <right/>
      <top style="medium">
        <color theme="9" tint="0.39997558519241921"/>
      </top>
      <bottom/>
      <diagonal/>
    </border>
    <border>
      <left/>
      <right style="medium">
        <color theme="9" tint="0.39997558519241921"/>
      </right>
      <top/>
      <bottom style="medium">
        <color theme="9" tint="0.39997558519241921"/>
      </bottom>
      <diagonal/>
    </border>
    <border>
      <left style="thin">
        <color rgb="FF002060"/>
      </left>
      <right style="thin">
        <color rgb="FF002060"/>
      </right>
      <top style="thin">
        <color rgb="FF002060"/>
      </top>
      <bottom style="thick">
        <color rgb="FFFFFF00"/>
      </bottom>
      <diagonal/>
    </border>
    <border>
      <left style="thin">
        <color rgb="FF002060"/>
      </left>
      <right style="thin">
        <color rgb="FFB80000"/>
      </right>
      <top style="thick">
        <color rgb="FFFFFF00"/>
      </top>
      <bottom/>
      <diagonal/>
    </border>
    <border>
      <left/>
      <right style="thick">
        <color rgb="FFFFFF00"/>
      </right>
      <top/>
      <bottom/>
      <diagonal/>
    </border>
    <border>
      <left style="thin">
        <color rgb="FF002060"/>
      </left>
      <right/>
      <top style="thin">
        <color rgb="FF002060"/>
      </top>
      <bottom style="thick">
        <color rgb="FFFFFF00"/>
      </bottom>
      <diagonal/>
    </border>
    <border>
      <left/>
      <right style="thin">
        <color rgb="FF002060"/>
      </right>
      <top style="thin">
        <color rgb="FF002060"/>
      </top>
      <bottom style="thick">
        <color rgb="FFFFFF00"/>
      </bottom>
      <diagonal/>
    </border>
    <border>
      <left style="thin">
        <color rgb="FF002060"/>
      </left>
      <right style="thin">
        <color rgb="FFB80000"/>
      </right>
      <top/>
      <bottom style="thick">
        <color rgb="FFFFFF00"/>
      </bottom>
      <diagonal/>
    </border>
    <border>
      <left/>
      <right/>
      <top style="thick">
        <color rgb="FFFFFF00"/>
      </top>
      <bottom style="thin">
        <color rgb="FFB80000"/>
      </bottom>
      <diagonal/>
    </border>
    <border>
      <left/>
      <right style="thin">
        <color rgb="FFFF0000"/>
      </right>
      <top style="thick">
        <color rgb="FFFFFF00"/>
      </top>
      <bottom style="thin">
        <color rgb="FFFF0000"/>
      </bottom>
      <diagonal/>
    </border>
    <border>
      <left style="thin">
        <color theme="9" tint="-0.499984740745262"/>
      </left>
      <right/>
      <top style="thick">
        <color rgb="FFFFFF00"/>
      </top>
      <bottom style="thin">
        <color theme="9" tint="-0.499984740745262"/>
      </bottom>
      <diagonal/>
    </border>
    <border>
      <left style="thin">
        <color rgb="FFFF0000"/>
      </left>
      <right style="thin">
        <color theme="9" tint="-0.499984740745262"/>
      </right>
      <top style="thick">
        <color rgb="FFFFFF00"/>
      </top>
      <bottom/>
      <diagonal/>
    </border>
    <border>
      <left style="dotted">
        <color indexed="64"/>
      </left>
      <right style="thick">
        <color theme="9" tint="-0.499984740745262"/>
      </right>
      <top style="thin">
        <color theme="9" tint="-0.499984740745262"/>
      </top>
      <bottom/>
      <diagonal/>
    </border>
    <border>
      <left style="thin">
        <color theme="9" tint="-0.499984740745262"/>
      </left>
      <right style="dotted">
        <color indexed="64"/>
      </right>
      <top style="thin">
        <color theme="9" tint="-0.499984740745262"/>
      </top>
      <bottom style="thick">
        <color rgb="FFFFFF00"/>
      </bottom>
      <diagonal/>
    </border>
    <border>
      <left style="dotted">
        <color indexed="64"/>
      </left>
      <right style="dotted">
        <color indexed="64"/>
      </right>
      <top style="dotted">
        <color indexed="64"/>
      </top>
      <bottom style="thick">
        <color rgb="FFFFFF00"/>
      </bottom>
      <diagonal/>
    </border>
    <border>
      <left style="thick">
        <color theme="9" tint="-0.499984740745262"/>
      </left>
      <right style="thin">
        <color theme="9" tint="-0.499984740745262"/>
      </right>
      <top style="thin">
        <color theme="9" tint="-0.499984740745262"/>
      </top>
      <bottom style="thick">
        <color rgb="FFFFFF00"/>
      </bottom>
      <diagonal/>
    </border>
    <border>
      <left style="thin">
        <color rgb="FFB80000"/>
      </left>
      <right/>
      <top style="thin">
        <color rgb="FFB80000"/>
      </top>
      <bottom style="thick">
        <color rgb="FFFFFF00"/>
      </bottom>
      <diagonal/>
    </border>
    <border>
      <left/>
      <right style="thin">
        <color rgb="FFFF0000"/>
      </right>
      <top style="thin">
        <color rgb="FFB80000"/>
      </top>
      <bottom style="thick">
        <color rgb="FFFFFF00"/>
      </bottom>
      <diagonal/>
    </border>
    <border>
      <left style="thin">
        <color theme="9" tint="-0.499984740745262"/>
      </left>
      <right style="dotted">
        <color indexed="64"/>
      </right>
      <top style="thick">
        <color rgb="FFFFFF00"/>
      </top>
      <bottom style="thin">
        <color indexed="64"/>
      </bottom>
      <diagonal/>
    </border>
    <border>
      <left style="dotted">
        <color indexed="64"/>
      </left>
      <right style="dotted">
        <color indexed="64"/>
      </right>
      <top style="thick">
        <color rgb="FFFFFF00"/>
      </top>
      <bottom style="dotted">
        <color theme="9" tint="-0.499984740745262"/>
      </bottom>
      <diagonal/>
    </border>
    <border>
      <left style="thick">
        <color theme="9" tint="-0.499984740745262"/>
      </left>
      <right style="thin">
        <color theme="9" tint="-0.499984740745262"/>
      </right>
      <top style="thick">
        <color rgb="FFFFFF00"/>
      </top>
      <bottom style="thin">
        <color theme="9" tint="-0.499984740745262"/>
      </bottom>
      <diagonal/>
    </border>
    <border>
      <left style="dotted">
        <color indexed="64"/>
      </left>
      <right style="dotted">
        <color indexed="64"/>
      </right>
      <top style="thin">
        <color indexed="64"/>
      </top>
      <bottom style="thick">
        <color rgb="FFFFFF00"/>
      </bottom>
      <diagonal/>
    </border>
    <border>
      <left style="dotted">
        <color indexed="64"/>
      </left>
      <right style="thick">
        <color theme="9" tint="-0.499984740745262"/>
      </right>
      <top style="thick">
        <color rgb="FFFFFF00"/>
      </top>
      <bottom style="thin">
        <color theme="9" tint="-0.499984740745262"/>
      </bottom>
      <diagonal/>
    </border>
    <border>
      <left style="dotted">
        <color indexed="64"/>
      </left>
      <right style="thin">
        <color indexed="64"/>
      </right>
      <top/>
      <bottom style="thin">
        <color theme="9" tint="-0.499984740745262"/>
      </bottom>
      <diagonal/>
    </border>
    <border>
      <left/>
      <right/>
      <top style="medium">
        <color theme="0" tint="-0.249977111117893"/>
      </top>
      <bottom/>
      <diagonal/>
    </border>
    <border>
      <left/>
      <right/>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style="thin">
        <color theme="0" tint="-0.34998626667073579"/>
      </right>
      <top style="thin">
        <color theme="0" tint="-0.34998626667073579"/>
      </top>
      <bottom/>
      <diagonal/>
    </border>
    <border>
      <left/>
      <right style="thick">
        <color theme="1" tint="0.499984740745262"/>
      </right>
      <top/>
      <bottom style="thick">
        <color theme="0" tint="-0.499984740745262"/>
      </bottom>
      <diagonal/>
    </border>
    <border>
      <left style="thick">
        <color theme="1" tint="0.499984740745262"/>
      </left>
      <right style="thin">
        <color theme="1" tint="0.499984740745262"/>
      </right>
      <top/>
      <bottom style="thick">
        <color theme="0" tint="-0.499984740745262"/>
      </bottom>
      <diagonal/>
    </border>
    <border>
      <left/>
      <right style="thin">
        <color theme="1" tint="0.499984740745262"/>
      </right>
      <top/>
      <bottom style="thick">
        <color theme="0" tint="-0.499984740745262"/>
      </bottom>
      <diagonal/>
    </border>
    <border>
      <left style="thin">
        <color theme="1" tint="0.499984740745262"/>
      </left>
      <right style="thin">
        <color theme="1" tint="0.499984740745262"/>
      </right>
      <top/>
      <bottom style="thick">
        <color theme="0" tint="-0.499984740745262"/>
      </bottom>
      <diagonal/>
    </border>
    <border>
      <left style="thick">
        <color theme="1" tint="0.499984740745262"/>
      </left>
      <right/>
      <top style="thin">
        <color theme="1" tint="0.499984740745262"/>
      </top>
      <bottom style="thin">
        <color theme="0" tint="-0.499984740745262"/>
      </bottom>
      <diagonal/>
    </border>
    <border>
      <left/>
      <right/>
      <top style="thin">
        <color theme="1" tint="0.499984740745262"/>
      </top>
      <bottom style="thin">
        <color theme="0" tint="-0.499984740745262"/>
      </bottom>
      <diagonal/>
    </border>
    <border>
      <left/>
      <right style="thin">
        <color theme="1" tint="0.499984740745262"/>
      </right>
      <top style="thin">
        <color theme="1" tint="0.499984740745262"/>
      </top>
      <bottom style="thin">
        <color theme="0" tint="-0.499984740745262"/>
      </bottom>
      <diagonal/>
    </border>
    <border>
      <left/>
      <right/>
      <top style="dotted">
        <color indexed="64"/>
      </top>
      <bottom style="thin">
        <color theme="9" tint="-0.499984740745262"/>
      </bottom>
      <diagonal/>
    </border>
    <border>
      <left style="thin">
        <color rgb="FF002060"/>
      </left>
      <right style="thin">
        <color rgb="FF002060"/>
      </right>
      <top/>
      <bottom style="thin">
        <color rgb="FF002060"/>
      </bottom>
      <diagonal/>
    </border>
    <border>
      <left/>
      <right style="thin">
        <color rgb="FF002060"/>
      </right>
      <top style="thin">
        <color rgb="FF002060"/>
      </top>
      <bottom style="thin">
        <color theme="9" tint="-0.499984740745262"/>
      </bottom>
      <diagonal/>
    </border>
    <border>
      <left/>
      <right style="thin">
        <color rgb="FF002060"/>
      </right>
      <top style="thick">
        <color rgb="FFFFFF00"/>
      </top>
      <bottom style="thin">
        <color theme="9" tint="-0.499984740745262"/>
      </bottom>
      <diagonal/>
    </border>
    <border>
      <left style="thin">
        <color rgb="FF002060"/>
      </left>
      <right style="thin">
        <color rgb="FF002060"/>
      </right>
      <top style="thin">
        <color rgb="FF002060"/>
      </top>
      <bottom style="thin">
        <color theme="9" tint="-0.499984740745262"/>
      </bottom>
      <diagonal/>
    </border>
  </borders>
  <cellStyleXfs count="21">
    <xf numFmtId="0" fontId="0" fillId="0" borderId="0"/>
    <xf numFmtId="43" fontId="1" fillId="0" borderId="0" applyFont="0" applyFill="0" applyBorder="0" applyAlignment="0" applyProtection="0"/>
    <xf numFmtId="0" fontId="1" fillId="2" borderId="0"/>
    <xf numFmtId="0" fontId="3" fillId="3" borderId="1" applyFont="0" applyBorder="0" applyAlignment="0">
      <alignment horizontal="right" vertical="center"/>
    </xf>
    <xf numFmtId="0" fontId="6" fillId="4" borderId="3"/>
    <xf numFmtId="0" fontId="1" fillId="5" borderId="4" applyBorder="0"/>
    <xf numFmtId="0" fontId="1" fillId="7" borderId="6" applyFont="0" applyBorder="0" applyAlignment="0"/>
    <xf numFmtId="0" fontId="1" fillId="13" borderId="0"/>
    <xf numFmtId="0" fontId="1" fillId="14" borderId="0"/>
    <xf numFmtId="0" fontId="1" fillId="15" borderId="0"/>
    <xf numFmtId="0" fontId="8" fillId="20" borderId="0"/>
    <xf numFmtId="0" fontId="8" fillId="21" borderId="0"/>
    <xf numFmtId="0" fontId="1" fillId="22" borderId="10" applyAlignment="0">
      <alignment horizontal="right"/>
    </xf>
    <xf numFmtId="0" fontId="12" fillId="25" borderId="12" applyFont="0" applyBorder="0" applyAlignment="0"/>
    <xf numFmtId="0" fontId="8" fillId="29" borderId="11" applyFont="0" applyAlignment="0"/>
    <xf numFmtId="44" fontId="1" fillId="0" borderId="0" applyFont="0" applyFill="0" applyBorder="0" applyAlignment="0" applyProtection="0"/>
    <xf numFmtId="0" fontId="1" fillId="21" borderId="0" applyFont="0"/>
    <xf numFmtId="43" fontId="36" fillId="34" borderId="12">
      <alignment horizontal="center"/>
    </xf>
    <xf numFmtId="0" fontId="64" fillId="20" borderId="61" applyBorder="0">
      <alignment horizontal="center" vertical="center"/>
    </xf>
    <xf numFmtId="0" fontId="56" fillId="61" borderId="63" applyFont="0" applyBorder="0" applyAlignment="0">
      <alignment horizontal="center" vertical="top"/>
      <protection locked="0" hidden="1"/>
    </xf>
    <xf numFmtId="0" fontId="40" fillId="62" borderId="424">
      <alignment horizontal="center" vertical="center"/>
    </xf>
  </cellStyleXfs>
  <cellXfs count="1725">
    <xf numFmtId="0" fontId="0" fillId="0" borderId="0" xfId="0"/>
    <xf numFmtId="0" fontId="0" fillId="0" borderId="0" xfId="0" applyFill="1"/>
    <xf numFmtId="0" fontId="39" fillId="0" borderId="0" xfId="0" applyFont="1"/>
    <xf numFmtId="0" fontId="0" fillId="37" borderId="0" xfId="0" applyFill="1"/>
    <xf numFmtId="0" fontId="0" fillId="38" borderId="0" xfId="0" applyFill="1"/>
    <xf numFmtId="0" fontId="0" fillId="17" borderId="0" xfId="0" applyFill="1"/>
    <xf numFmtId="0" fontId="0" fillId="0" borderId="0" xfId="0" applyFill="1" applyAlignment="1"/>
    <xf numFmtId="0" fontId="78" fillId="0" borderId="0" xfId="0" applyFont="1"/>
    <xf numFmtId="0" fontId="0" fillId="0" borderId="0" xfId="0"/>
    <xf numFmtId="0" fontId="0" fillId="44" borderId="0" xfId="0" applyFill="1"/>
    <xf numFmtId="0" fontId="0" fillId="45" borderId="0" xfId="0" applyFill="1"/>
    <xf numFmtId="0" fontId="22" fillId="0" borderId="0" xfId="0" applyFont="1" applyFill="1" applyAlignment="1" applyProtection="1">
      <alignment vertical="center"/>
      <protection locked="0" hidden="1"/>
    </xf>
    <xf numFmtId="0" fontId="0" fillId="0" borderId="0" xfId="0" applyProtection="1">
      <protection locked="0" hidden="1"/>
    </xf>
    <xf numFmtId="0" fontId="1" fillId="5" borderId="0" xfId="5" applyBorder="1" applyProtection="1">
      <protection locked="0" hidden="1"/>
    </xf>
    <xf numFmtId="0" fontId="8" fillId="6" borderId="0" xfId="0" applyFont="1" applyFill="1" applyBorder="1" applyProtection="1">
      <protection locked="0" hidden="1"/>
    </xf>
    <xf numFmtId="0" fontId="0" fillId="6" borderId="0" xfId="0" applyFill="1" applyBorder="1" applyProtection="1">
      <protection locked="0" hidden="1"/>
    </xf>
    <xf numFmtId="0" fontId="36" fillId="21" borderId="17" xfId="11" applyFont="1" applyBorder="1" applyProtection="1">
      <protection locked="0" hidden="1"/>
    </xf>
    <xf numFmtId="43" fontId="36" fillId="21" borderId="17" xfId="1" applyFont="1" applyFill="1" applyBorder="1" applyProtection="1">
      <protection locked="0" hidden="1"/>
    </xf>
    <xf numFmtId="0" fontId="36" fillId="29" borderId="11" xfId="14" applyFont="1" applyAlignment="1" applyProtection="1">
      <alignment horizontal="right"/>
      <protection locked="0" hidden="1"/>
    </xf>
    <xf numFmtId="43" fontId="39" fillId="29" borderId="11" xfId="1" applyFont="1" applyFill="1" applyBorder="1" applyAlignment="1" applyProtection="1">
      <alignment horizontal="right"/>
      <protection locked="0" hidden="1"/>
    </xf>
    <xf numFmtId="0" fontId="36" fillId="43" borderId="12" xfId="13" applyFont="1" applyFill="1" applyBorder="1" applyProtection="1">
      <protection locked="0" hidden="1"/>
    </xf>
    <xf numFmtId="0" fontId="40" fillId="43" borderId="12" xfId="13" applyFont="1" applyFill="1" applyBorder="1" applyAlignment="1" applyProtection="1">
      <alignment horizontal="center" vertical="center"/>
      <protection locked="0" hidden="1"/>
    </xf>
    <xf numFmtId="43" fontId="36" fillId="43" borderId="68" xfId="15" applyNumberFormat="1" applyFont="1" applyFill="1" applyBorder="1" applyAlignment="1" applyProtection="1">
      <alignment horizontal="center" vertical="top"/>
      <protection locked="0" hidden="1"/>
    </xf>
    <xf numFmtId="0" fontId="99" fillId="43" borderId="63" xfId="13" applyFont="1" applyFill="1" applyBorder="1" applyAlignment="1" applyProtection="1">
      <alignment horizontal="center" vertical="top"/>
      <protection locked="0" hidden="1"/>
    </xf>
    <xf numFmtId="0" fontId="36" fillId="25" borderId="14" xfId="13" applyFont="1" applyBorder="1" applyProtection="1">
      <protection locked="0" hidden="1"/>
    </xf>
    <xf numFmtId="0" fontId="40" fillId="25" borderId="14" xfId="13" quotePrefix="1" applyNumberFormat="1" applyFont="1" applyBorder="1" applyAlignment="1" applyProtection="1">
      <alignment horizontal="center"/>
      <protection locked="0" hidden="1"/>
    </xf>
    <xf numFmtId="43" fontId="36" fillId="25" borderId="70" xfId="13" applyNumberFormat="1" applyFont="1" applyBorder="1" applyProtection="1">
      <protection locked="0" hidden="1"/>
    </xf>
    <xf numFmtId="0" fontId="36" fillId="25" borderId="52" xfId="13" applyFont="1" applyBorder="1" applyAlignment="1" applyProtection="1">
      <alignment horizontal="center"/>
      <protection locked="0" hidden="1"/>
    </xf>
    <xf numFmtId="0" fontId="40" fillId="25" borderId="14" xfId="13" applyFont="1" applyBorder="1" applyAlignment="1" applyProtection="1">
      <alignment horizontal="center"/>
      <protection locked="0" hidden="1"/>
    </xf>
    <xf numFmtId="43" fontId="36" fillId="25" borderId="68" xfId="13" applyNumberFormat="1" applyFont="1" applyBorder="1" applyProtection="1">
      <protection locked="0" hidden="1"/>
    </xf>
    <xf numFmtId="0" fontId="36" fillId="25" borderId="15" xfId="13" applyFont="1" applyBorder="1" applyAlignment="1" applyProtection="1">
      <alignment horizontal="center"/>
      <protection locked="0" hidden="1"/>
    </xf>
    <xf numFmtId="43" fontId="36" fillId="25" borderId="37" xfId="13" applyNumberFormat="1" applyFont="1" applyBorder="1" applyAlignment="1" applyProtection="1">
      <alignment horizontal="center"/>
      <protection locked="0" hidden="1"/>
    </xf>
    <xf numFmtId="0" fontId="0" fillId="7" borderId="5" xfId="6" applyFont="1" applyBorder="1" applyAlignment="1" applyProtection="1">
      <alignment horizontal="center"/>
      <protection locked="0" hidden="1"/>
    </xf>
    <xf numFmtId="0" fontId="36" fillId="25" borderId="181" xfId="13" applyFont="1" applyBorder="1" applyProtection="1">
      <protection locked="0" hidden="1"/>
    </xf>
    <xf numFmtId="0" fontId="36" fillId="25" borderId="180" xfId="13" applyFont="1" applyBorder="1" applyProtection="1">
      <protection locked="0" hidden="1"/>
    </xf>
    <xf numFmtId="0" fontId="40" fillId="25" borderId="14" xfId="13" quotePrefix="1" applyFont="1" applyBorder="1" applyAlignment="1" applyProtection="1">
      <alignment horizontal="center"/>
      <protection locked="0" hidden="1"/>
    </xf>
    <xf numFmtId="0" fontId="36" fillId="43" borderId="16" xfId="13" applyFont="1" applyFill="1" applyBorder="1" applyProtection="1">
      <protection locked="0" hidden="1"/>
    </xf>
    <xf numFmtId="0" fontId="40" fillId="43" borderId="16" xfId="13" applyFont="1" applyFill="1" applyBorder="1" applyAlignment="1" applyProtection="1">
      <alignment horizontal="center" vertical="center"/>
      <protection locked="0" hidden="1"/>
    </xf>
    <xf numFmtId="43" fontId="0" fillId="24" borderId="0" xfId="1" applyFont="1" applyFill="1" applyBorder="1" applyAlignment="1" applyProtection="1">
      <alignment vertical="top"/>
      <protection locked="0" hidden="1"/>
    </xf>
    <xf numFmtId="0" fontId="0" fillId="6" borderId="0" xfId="0" applyFill="1" applyProtection="1">
      <protection locked="0" hidden="1"/>
    </xf>
    <xf numFmtId="0" fontId="28" fillId="0" borderId="37" xfId="0" applyFont="1" applyFill="1" applyBorder="1" applyAlignment="1" applyProtection="1">
      <alignment horizontal="center"/>
      <protection locked="0" hidden="1"/>
    </xf>
    <xf numFmtId="0" fontId="0" fillId="7" borderId="5" xfId="6" applyFont="1" applyBorder="1" applyProtection="1">
      <protection locked="0" hidden="1"/>
    </xf>
    <xf numFmtId="0" fontId="39" fillId="0" borderId="10" xfId="0" applyFont="1" applyBorder="1" applyAlignment="1" applyProtection="1">
      <alignment horizontal="right"/>
      <protection locked="0" hidden="1"/>
    </xf>
    <xf numFmtId="43" fontId="39" fillId="0" borderId="10" xfId="1" applyFont="1" applyBorder="1" applyProtection="1">
      <protection locked="0" hidden="1"/>
    </xf>
    <xf numFmtId="0" fontId="39" fillId="0" borderId="11" xfId="0" applyFont="1" applyBorder="1" applyProtection="1">
      <protection locked="0" hidden="1"/>
    </xf>
    <xf numFmtId="43" fontId="39" fillId="0" borderId="11" xfId="1" applyFont="1" applyBorder="1" applyAlignment="1" applyProtection="1">
      <alignment horizontal="right"/>
      <protection locked="0" hidden="1"/>
    </xf>
    <xf numFmtId="0" fontId="36" fillId="0" borderId="12" xfId="0" applyFont="1" applyBorder="1" applyAlignment="1" applyProtection="1">
      <alignment horizontal="center"/>
      <protection locked="0" hidden="1"/>
    </xf>
    <xf numFmtId="40" fontId="36" fillId="0" borderId="68" xfId="1" applyNumberFormat="1" applyFont="1" applyBorder="1" applyAlignment="1" applyProtection="1">
      <alignment horizontal="right"/>
      <protection locked="0" hidden="1"/>
    </xf>
    <xf numFmtId="0" fontId="36" fillId="0" borderId="52" xfId="0" applyFont="1" applyBorder="1" applyAlignment="1" applyProtection="1">
      <alignment horizontal="center"/>
      <protection locked="0" hidden="1"/>
    </xf>
    <xf numFmtId="0" fontId="36" fillId="0" borderId="14" xfId="0" applyFont="1" applyBorder="1" applyAlignment="1" applyProtection="1">
      <alignment horizontal="center"/>
      <protection locked="0" hidden="1"/>
    </xf>
    <xf numFmtId="43" fontId="36" fillId="0" borderId="70" xfId="1" applyFont="1" applyBorder="1" applyAlignment="1" applyProtection="1">
      <alignment horizontal="center"/>
      <protection locked="0" hidden="1"/>
    </xf>
    <xf numFmtId="43" fontId="36" fillId="0" borderId="68" xfId="1" applyFont="1" applyBorder="1" applyAlignment="1" applyProtection="1">
      <alignment horizontal="center"/>
      <protection locked="0" hidden="1"/>
    </xf>
    <xf numFmtId="0" fontId="36" fillId="0" borderId="15" xfId="0" applyFont="1" applyBorder="1" applyAlignment="1" applyProtection="1">
      <alignment horizontal="center"/>
      <protection locked="0" hidden="1"/>
    </xf>
    <xf numFmtId="40" fontId="36" fillId="0" borderId="59" xfId="1" applyNumberFormat="1" applyFont="1" applyBorder="1" applyAlignment="1" applyProtection="1">
      <alignment horizontal="right"/>
      <protection locked="0" hidden="1"/>
    </xf>
    <xf numFmtId="43" fontId="36" fillId="0" borderId="59" xfId="1" applyFont="1" applyBorder="1" applyAlignment="1" applyProtection="1">
      <alignment horizontal="center"/>
      <protection locked="0" hidden="1"/>
    </xf>
    <xf numFmtId="43" fontId="36" fillId="0" borderId="59" xfId="1" applyFont="1" applyBorder="1" applyAlignment="1" applyProtection="1">
      <alignment horizontal="left"/>
      <protection locked="0" hidden="1"/>
    </xf>
    <xf numFmtId="0" fontId="39" fillId="0" borderId="10" xfId="0" applyFont="1" applyBorder="1" applyAlignment="1" applyProtection="1">
      <alignment horizontal="left"/>
      <protection locked="0" hidden="1"/>
    </xf>
    <xf numFmtId="43" fontId="39" fillId="0" borderId="11" xfId="1" applyFont="1" applyFill="1" applyBorder="1" applyAlignment="1" applyProtection="1">
      <alignment horizontal="right" indent="2" readingOrder="2"/>
      <protection locked="0" hidden="1"/>
    </xf>
    <xf numFmtId="41" fontId="36" fillId="0" borderId="52" xfId="1" applyNumberFormat="1" applyFont="1" applyBorder="1" applyAlignment="1" applyProtection="1">
      <alignment horizontal="center"/>
      <protection locked="0" hidden="1"/>
    </xf>
    <xf numFmtId="41" fontId="36" fillId="0" borderId="14" xfId="1" applyNumberFormat="1" applyFont="1" applyBorder="1" applyAlignment="1" applyProtection="1">
      <alignment horizontal="center"/>
      <protection locked="0" hidden="1"/>
    </xf>
    <xf numFmtId="41" fontId="36" fillId="0" borderId="15" xfId="1" applyNumberFormat="1" applyFont="1" applyBorder="1" applyAlignment="1" applyProtection="1">
      <alignment horizontal="center"/>
      <protection locked="0" hidden="1"/>
    </xf>
    <xf numFmtId="0" fontId="39" fillId="0" borderId="11" xfId="0" applyFont="1" applyFill="1" applyBorder="1" applyProtection="1">
      <protection locked="0" hidden="1"/>
    </xf>
    <xf numFmtId="0" fontId="36" fillId="0" borderId="181" xfId="0" applyFont="1" applyBorder="1" applyAlignment="1" applyProtection="1">
      <alignment horizontal="center"/>
      <protection locked="0" hidden="1"/>
    </xf>
    <xf numFmtId="43" fontId="36" fillId="0" borderId="65" xfId="1" applyFont="1" applyBorder="1" applyAlignment="1" applyProtection="1">
      <alignment horizontal="center"/>
      <protection locked="0" hidden="1"/>
    </xf>
    <xf numFmtId="41" fontId="36" fillId="0" borderId="182" xfId="1" applyNumberFormat="1" applyFont="1" applyBorder="1" applyAlignment="1" applyProtection="1">
      <alignment horizontal="center"/>
      <protection locked="0" hidden="1"/>
    </xf>
    <xf numFmtId="41" fontId="36" fillId="0" borderId="30" xfId="1" applyNumberFormat="1" applyFont="1" applyBorder="1" applyAlignment="1" applyProtection="1">
      <alignment horizontal="center"/>
      <protection locked="0" hidden="1"/>
    </xf>
    <xf numFmtId="41" fontId="36" fillId="0" borderId="188" xfId="1" applyNumberFormat="1" applyFont="1" applyBorder="1" applyAlignment="1" applyProtection="1">
      <alignment horizontal="center"/>
      <protection locked="0" hidden="1"/>
    </xf>
    <xf numFmtId="43" fontId="36" fillId="0" borderId="186" xfId="1" applyFont="1" applyFill="1" applyBorder="1" applyAlignment="1" applyProtection="1">
      <alignment horizontal="center"/>
      <protection locked="0" hidden="1"/>
    </xf>
    <xf numFmtId="41" fontId="36" fillId="0" borderId="187" xfId="1" applyNumberFormat="1" applyFont="1" applyFill="1" applyBorder="1" applyAlignment="1" applyProtection="1">
      <alignment horizontal="center"/>
      <protection locked="0" hidden="1"/>
    </xf>
    <xf numFmtId="43" fontId="36" fillId="0" borderId="65" xfId="1" applyFont="1" applyFill="1" applyBorder="1" applyAlignment="1" applyProtection="1">
      <alignment horizontal="center"/>
      <protection locked="0" hidden="1"/>
    </xf>
    <xf numFmtId="41" fontId="36" fillId="0" borderId="22" xfId="1" applyNumberFormat="1" applyFont="1" applyFill="1" applyBorder="1" applyAlignment="1" applyProtection="1">
      <alignment horizontal="center"/>
      <protection locked="0" hidden="1"/>
    </xf>
    <xf numFmtId="0" fontId="0" fillId="0" borderId="202" xfId="0" applyBorder="1" applyProtection="1">
      <protection locked="0" hidden="1"/>
    </xf>
    <xf numFmtId="0" fontId="53" fillId="6" borderId="0" xfId="0" applyFont="1" applyFill="1" applyProtection="1">
      <protection locked="0" hidden="1"/>
    </xf>
    <xf numFmtId="4" fontId="64" fillId="6" borderId="213" xfId="0" applyNumberFormat="1" applyFont="1" applyFill="1" applyBorder="1" applyAlignment="1" applyProtection="1">
      <alignment horizontal="center"/>
      <protection locked="0" hidden="1"/>
    </xf>
    <xf numFmtId="0" fontId="2" fillId="7" borderId="5" xfId="6" applyFont="1" applyBorder="1" applyProtection="1">
      <protection locked="0" hidden="1"/>
    </xf>
    <xf numFmtId="2" fontId="95" fillId="6" borderId="128" xfId="0" applyNumberFormat="1" applyFont="1" applyFill="1" applyBorder="1" applyAlignment="1" applyProtection="1">
      <alignment horizontal="center"/>
      <protection locked="0" hidden="1"/>
    </xf>
    <xf numFmtId="0" fontId="15" fillId="0" borderId="0" xfId="0" applyFont="1" applyFill="1" applyBorder="1" applyProtection="1">
      <protection locked="0" hidden="1"/>
    </xf>
    <xf numFmtId="0" fontId="0" fillId="0" borderId="0" xfId="0" applyBorder="1" applyAlignment="1" applyProtection="1">
      <alignment horizontal="left"/>
      <protection locked="0" hidden="1"/>
    </xf>
    <xf numFmtId="0" fontId="8" fillId="0" borderId="0" xfId="0" applyFont="1" applyBorder="1" applyProtection="1">
      <protection locked="0" hidden="1"/>
    </xf>
    <xf numFmtId="0" fontId="0" fillId="0" borderId="0" xfId="0" applyBorder="1" applyProtection="1">
      <protection locked="0" hidden="1"/>
    </xf>
    <xf numFmtId="0" fontId="0" fillId="0" borderId="0" xfId="0" applyFill="1" applyBorder="1" applyProtection="1">
      <protection locked="0" hidden="1"/>
    </xf>
    <xf numFmtId="0" fontId="13" fillId="0" borderId="0" xfId="0" applyFont="1" applyBorder="1" applyAlignment="1" applyProtection="1">
      <alignment horizontal="right"/>
      <protection locked="0" hidden="1"/>
    </xf>
    <xf numFmtId="0" fontId="8" fillId="0" borderId="0" xfId="0" applyFont="1" applyProtection="1">
      <protection locked="0" hidden="1"/>
    </xf>
    <xf numFmtId="0" fontId="0" fillId="8" borderId="0" xfId="0" applyFill="1" applyBorder="1" applyProtection="1">
      <protection locked="0" hidden="1"/>
    </xf>
    <xf numFmtId="0" fontId="0" fillId="0" borderId="0" xfId="0" applyBorder="1" applyAlignment="1" applyProtection="1">
      <alignment horizontal="right"/>
      <protection locked="0" hidden="1"/>
    </xf>
    <xf numFmtId="0" fontId="0" fillId="0" borderId="0" xfId="0" applyBorder="1" applyAlignment="1" applyProtection="1">
      <protection locked="0" hidden="1"/>
    </xf>
    <xf numFmtId="0" fontId="0" fillId="0" borderId="0" xfId="0" applyFill="1" applyProtection="1">
      <protection locked="0" hidden="1"/>
    </xf>
    <xf numFmtId="0" fontId="0" fillId="0" borderId="0" xfId="0" applyAlignment="1" applyProtection="1">
      <alignment horizontal="left"/>
      <protection locked="0" hidden="1"/>
    </xf>
    <xf numFmtId="0" fontId="0" fillId="0" borderId="5" xfId="0" applyBorder="1" applyProtection="1">
      <protection locked="0" hidden="1"/>
    </xf>
    <xf numFmtId="0" fontId="0" fillId="0" borderId="0" xfId="0" applyAlignment="1" applyProtection="1">
      <protection locked="0" hidden="1"/>
    </xf>
    <xf numFmtId="0" fontId="0" fillId="0" borderId="0" xfId="0" applyFill="1" applyAlignment="1" applyProtection="1">
      <alignment horizontal="left"/>
      <protection locked="0" hidden="1"/>
    </xf>
    <xf numFmtId="0" fontId="8" fillId="0" borderId="0" xfId="0" applyFont="1" applyFill="1" applyProtection="1">
      <protection locked="0" hidden="1"/>
    </xf>
    <xf numFmtId="43" fontId="0" fillId="0" borderId="0" xfId="0" applyNumberFormat="1" applyFill="1" applyProtection="1">
      <protection locked="0" hidden="1"/>
    </xf>
    <xf numFmtId="0" fontId="0" fillId="0" borderId="5" xfId="0" applyFill="1" applyBorder="1" applyProtection="1">
      <protection locked="0" hidden="1"/>
    </xf>
    <xf numFmtId="0" fontId="0" fillId="0" borderId="143" xfId="0" applyFill="1" applyBorder="1" applyProtection="1">
      <protection locked="0" hidden="1"/>
    </xf>
    <xf numFmtId="0" fontId="74" fillId="6" borderId="161" xfId="0" applyFont="1" applyFill="1" applyBorder="1" applyAlignment="1" applyProtection="1">
      <alignment horizontal="left" vertical="center"/>
      <protection locked="0" hidden="1"/>
    </xf>
    <xf numFmtId="0" fontId="74" fillId="6" borderId="149" xfId="0" applyFont="1" applyFill="1" applyBorder="1" applyAlignment="1" applyProtection="1">
      <alignment horizontal="left" vertical="center"/>
      <protection locked="0" hidden="1"/>
    </xf>
    <xf numFmtId="4" fontId="74" fillId="36" borderId="154" xfId="3" applyNumberFormat="1" applyFont="1" applyFill="1" applyBorder="1" applyAlignment="1" applyProtection="1">
      <alignment horizontal="center" vertical="center"/>
      <protection locked="0" hidden="1"/>
    </xf>
    <xf numFmtId="22" fontId="74" fillId="36" borderId="162" xfId="3" applyNumberFormat="1" applyFont="1" applyFill="1" applyBorder="1" applyAlignment="1" applyProtection="1">
      <alignment vertical="center"/>
      <protection locked="0" hidden="1"/>
    </xf>
    <xf numFmtId="22" fontId="74" fillId="36" borderId="161" xfId="3" applyNumberFormat="1" applyFont="1" applyFill="1" applyBorder="1" applyAlignment="1" applyProtection="1">
      <alignment vertical="center"/>
      <protection locked="0" hidden="1"/>
    </xf>
    <xf numFmtId="22" fontId="74" fillId="36" borderId="149" xfId="3" applyNumberFormat="1" applyFont="1" applyFill="1" applyBorder="1" applyAlignment="1" applyProtection="1">
      <alignment vertical="center"/>
      <protection locked="0" hidden="1"/>
    </xf>
    <xf numFmtId="0" fontId="0" fillId="6" borderId="171" xfId="0" applyFill="1" applyBorder="1" applyProtection="1">
      <protection locked="0" hidden="1"/>
    </xf>
    <xf numFmtId="4" fontId="74" fillId="8" borderId="152" xfId="3" applyNumberFormat="1" applyFont="1" applyFill="1" applyBorder="1" applyAlignment="1" applyProtection="1">
      <alignment horizontal="center" vertical="center"/>
      <protection locked="0" hidden="1"/>
    </xf>
    <xf numFmtId="40" fontId="0" fillId="8" borderId="157" xfId="0" applyNumberFormat="1" applyFill="1" applyBorder="1" applyAlignment="1" applyProtection="1">
      <alignment horizontal="center"/>
      <protection locked="0" hidden="1"/>
    </xf>
    <xf numFmtId="40" fontId="0" fillId="8" borderId="152" xfId="0" applyNumberFormat="1" applyFill="1" applyBorder="1" applyAlignment="1" applyProtection="1">
      <alignment horizontal="center"/>
      <protection locked="0" hidden="1"/>
    </xf>
    <xf numFmtId="43" fontId="0" fillId="0" borderId="0" xfId="0" applyNumberFormat="1" applyProtection="1">
      <protection locked="0" hidden="1"/>
    </xf>
    <xf numFmtId="0" fontId="15" fillId="0" borderId="0" xfId="0" applyFont="1" applyFill="1" applyBorder="1" applyAlignment="1" applyProtection="1">
      <protection locked="0" hidden="1"/>
    </xf>
    <xf numFmtId="0" fontId="0" fillId="0" borderId="0" xfId="0" applyFill="1" applyAlignment="1" applyProtection="1">
      <alignment wrapText="1"/>
      <protection locked="0" hidden="1"/>
    </xf>
    <xf numFmtId="0" fontId="94" fillId="0" borderId="0" xfId="0" applyFont="1" applyAlignment="1" applyProtection="1">
      <protection locked="0" hidden="1"/>
    </xf>
    <xf numFmtId="0" fontId="1" fillId="2" borderId="0" xfId="2" applyBorder="1" applyProtection="1">
      <protection hidden="1"/>
    </xf>
    <xf numFmtId="22" fontId="52" fillId="3" borderId="0" xfId="3" applyNumberFormat="1" applyFont="1" applyBorder="1" applyAlignment="1" applyProtection="1">
      <alignment vertical="center"/>
      <protection hidden="1"/>
    </xf>
    <xf numFmtId="22" fontId="52" fillId="3" borderId="120" xfId="3" applyNumberFormat="1" applyFont="1" applyBorder="1" applyAlignment="1" applyProtection="1">
      <alignment vertical="center"/>
      <protection hidden="1"/>
    </xf>
    <xf numFmtId="0" fontId="6" fillId="4" borderId="3" xfId="4" applyProtection="1">
      <protection hidden="1"/>
    </xf>
    <xf numFmtId="0" fontId="1" fillId="5" borderId="5" xfId="5" applyBorder="1" applyProtection="1">
      <protection hidden="1"/>
    </xf>
    <xf numFmtId="0" fontId="25" fillId="16" borderId="125" xfId="0" applyFont="1" applyFill="1" applyBorder="1" applyAlignment="1" applyProtection="1">
      <protection hidden="1"/>
    </xf>
    <xf numFmtId="0" fontId="7" fillId="16" borderId="0" xfId="0" applyFont="1" applyFill="1" applyBorder="1" applyAlignment="1" applyProtection="1">
      <protection hidden="1"/>
    </xf>
    <xf numFmtId="0" fontId="8" fillId="6" borderId="126" xfId="0" applyFont="1" applyFill="1" applyBorder="1" applyProtection="1">
      <protection hidden="1"/>
    </xf>
    <xf numFmtId="0" fontId="25" fillId="18" borderId="127" xfId="0" applyFont="1" applyFill="1" applyBorder="1" applyProtection="1">
      <protection hidden="1"/>
    </xf>
    <xf numFmtId="0" fontId="0" fillId="18" borderId="0" xfId="0" applyFill="1" applyBorder="1" applyProtection="1">
      <protection hidden="1"/>
    </xf>
    <xf numFmtId="0" fontId="0" fillId="6" borderId="124" xfId="0" applyFill="1" applyBorder="1" applyProtection="1">
      <protection hidden="1"/>
    </xf>
    <xf numFmtId="0" fontId="25" fillId="17" borderId="119" xfId="0" applyFont="1" applyFill="1" applyBorder="1" applyAlignment="1" applyProtection="1">
      <alignment vertical="center"/>
      <protection hidden="1"/>
    </xf>
    <xf numFmtId="0" fontId="0" fillId="7" borderId="7" xfId="6" applyFont="1" applyBorder="1" applyProtection="1">
      <protection hidden="1"/>
    </xf>
    <xf numFmtId="0" fontId="1" fillId="5" borderId="0" xfId="5" applyBorder="1" applyProtection="1">
      <protection hidden="1"/>
    </xf>
    <xf numFmtId="0" fontId="8" fillId="6" borderId="0" xfId="0" applyFont="1" applyFill="1" applyBorder="1" applyProtection="1">
      <protection hidden="1"/>
    </xf>
    <xf numFmtId="0" fontId="0" fillId="6" borderId="0" xfId="0" applyFill="1" applyBorder="1" applyProtection="1">
      <protection hidden="1"/>
    </xf>
    <xf numFmtId="0" fontId="11" fillId="7" borderId="5" xfId="6" applyFont="1" applyBorder="1" applyProtection="1">
      <protection hidden="1"/>
    </xf>
    <xf numFmtId="0" fontId="40" fillId="21" borderId="17" xfId="11" applyFont="1" applyBorder="1" applyAlignment="1" applyProtection="1">
      <alignment horizontal="center"/>
      <protection hidden="1"/>
    </xf>
    <xf numFmtId="0" fontId="41" fillId="6" borderId="0" xfId="0" applyFont="1" applyFill="1" applyBorder="1" applyAlignment="1" applyProtection="1">
      <alignment horizontal="center"/>
      <protection hidden="1"/>
    </xf>
    <xf numFmtId="0" fontId="40" fillId="29" borderId="11" xfId="14" applyFont="1" applyAlignment="1" applyProtection="1">
      <alignment horizontal="center"/>
      <protection hidden="1"/>
    </xf>
    <xf numFmtId="0" fontId="5" fillId="29" borderId="11" xfId="14" applyFont="1" applyAlignment="1" applyProtection="1">
      <alignment horizontal="center"/>
      <protection hidden="1"/>
    </xf>
    <xf numFmtId="0" fontId="40" fillId="11" borderId="12" xfId="0" applyFont="1" applyFill="1" applyBorder="1" applyAlignment="1" applyProtection="1">
      <alignment horizontal="center"/>
      <protection hidden="1"/>
    </xf>
    <xf numFmtId="0" fontId="40" fillId="11" borderId="13" xfId="0" applyFont="1" applyFill="1" applyBorder="1" applyAlignment="1" applyProtection="1">
      <alignment horizontal="center"/>
      <protection hidden="1"/>
    </xf>
    <xf numFmtId="0" fontId="40" fillId="11" borderId="71" xfId="0" applyFont="1" applyFill="1" applyBorder="1" applyAlignment="1" applyProtection="1">
      <alignment horizontal="center"/>
      <protection hidden="1"/>
    </xf>
    <xf numFmtId="0" fontId="56" fillId="11" borderId="52" xfId="0" applyFont="1" applyFill="1" applyBorder="1" applyAlignment="1" applyProtection="1">
      <alignment horizontal="center"/>
      <protection hidden="1"/>
    </xf>
    <xf numFmtId="0" fontId="40" fillId="0" borderId="14" xfId="0" applyFont="1" applyBorder="1" applyAlignment="1" applyProtection="1">
      <alignment horizontal="center"/>
      <protection hidden="1"/>
    </xf>
    <xf numFmtId="0" fontId="40" fillId="0" borderId="12" xfId="0" applyFont="1" applyBorder="1" applyAlignment="1" applyProtection="1">
      <alignment horizontal="center"/>
      <protection hidden="1"/>
    </xf>
    <xf numFmtId="0" fontId="40" fillId="0" borderId="13" xfId="0" applyFont="1" applyBorder="1" applyAlignment="1" applyProtection="1">
      <alignment horizontal="center"/>
      <protection hidden="1"/>
    </xf>
    <xf numFmtId="0" fontId="40" fillId="0" borderId="69" xfId="0" applyFont="1" applyBorder="1" applyAlignment="1" applyProtection="1">
      <alignment horizontal="center"/>
      <protection hidden="1"/>
    </xf>
    <xf numFmtId="0" fontId="40" fillId="0" borderId="52" xfId="0" applyFont="1" applyBorder="1" applyAlignment="1" applyProtection="1">
      <alignment horizontal="center"/>
      <protection hidden="1"/>
    </xf>
    <xf numFmtId="0" fontId="40" fillId="0" borderId="71" xfId="0" applyFont="1" applyBorder="1" applyAlignment="1" applyProtection="1">
      <alignment horizontal="center"/>
      <protection hidden="1"/>
    </xf>
    <xf numFmtId="0" fontId="8" fillId="7" borderId="5" xfId="6" applyFont="1" applyBorder="1" applyAlignment="1" applyProtection="1">
      <alignment horizontal="center"/>
      <protection hidden="1"/>
    </xf>
    <xf numFmtId="0" fontId="30" fillId="19" borderId="55" xfId="0" applyFont="1" applyFill="1" applyBorder="1" applyAlignment="1" applyProtection="1">
      <alignment horizontal="right"/>
      <protection hidden="1"/>
    </xf>
    <xf numFmtId="43" fontId="39" fillId="19" borderId="56" xfId="0" applyNumberFormat="1" applyFont="1" applyFill="1" applyBorder="1" applyProtection="1">
      <protection hidden="1"/>
    </xf>
    <xf numFmtId="0" fontId="31" fillId="28" borderId="19" xfId="0" applyFont="1" applyFill="1" applyBorder="1" applyAlignment="1" applyProtection="1">
      <alignment horizontal="right"/>
      <protection hidden="1"/>
    </xf>
    <xf numFmtId="43" fontId="39" fillId="28" borderId="20" xfId="1" applyFont="1" applyFill="1" applyBorder="1" applyProtection="1">
      <protection hidden="1"/>
    </xf>
    <xf numFmtId="43" fontId="0" fillId="24" borderId="15" xfId="1" quotePrefix="1" applyFont="1" applyFill="1" applyBorder="1" applyAlignment="1" applyProtection="1">
      <alignment vertical="top"/>
      <protection hidden="1"/>
    </xf>
    <xf numFmtId="43" fontId="0" fillId="24" borderId="15" xfId="1" applyFont="1" applyFill="1" applyBorder="1" applyAlignment="1" applyProtection="1">
      <alignment vertical="top"/>
      <protection hidden="1"/>
    </xf>
    <xf numFmtId="43" fontId="0" fillId="24" borderId="25" xfId="1" applyFont="1" applyFill="1" applyBorder="1" applyAlignment="1" applyProtection="1">
      <alignment vertical="top"/>
      <protection hidden="1"/>
    </xf>
    <xf numFmtId="0" fontId="0" fillId="6" borderId="0" xfId="0" applyFill="1" applyProtection="1">
      <protection hidden="1"/>
    </xf>
    <xf numFmtId="0" fontId="5" fillId="0" borderId="10" xfId="0" applyFont="1" applyBorder="1" applyAlignment="1" applyProtection="1">
      <alignment horizontal="center"/>
      <protection hidden="1"/>
    </xf>
    <xf numFmtId="41" fontId="5" fillId="0" borderId="10" xfId="1" applyNumberFormat="1" applyFont="1" applyBorder="1" applyAlignment="1" applyProtection="1">
      <alignment horizontal="center"/>
      <protection hidden="1"/>
    </xf>
    <xf numFmtId="0" fontId="15" fillId="0" borderId="11" xfId="0" applyFont="1" applyBorder="1" applyAlignment="1" applyProtection="1">
      <alignment horizontal="center"/>
      <protection hidden="1"/>
    </xf>
    <xf numFmtId="41" fontId="15" fillId="0" borderId="11" xfId="1" applyNumberFormat="1" applyFont="1" applyBorder="1" applyAlignment="1" applyProtection="1">
      <alignment horizontal="center"/>
      <protection hidden="1"/>
    </xf>
    <xf numFmtId="0" fontId="40" fillId="0" borderId="73" xfId="0" applyFont="1" applyBorder="1" applyAlignment="1" applyProtection="1">
      <alignment horizontal="center"/>
      <protection hidden="1"/>
    </xf>
    <xf numFmtId="0" fontId="40" fillId="0" borderId="57" xfId="0" applyFont="1" applyBorder="1" applyProtection="1">
      <protection hidden="1"/>
    </xf>
    <xf numFmtId="0" fontId="40" fillId="0" borderId="74" xfId="0" applyFont="1" applyBorder="1" applyAlignment="1" applyProtection="1">
      <alignment horizontal="center"/>
      <protection hidden="1"/>
    </xf>
    <xf numFmtId="0" fontId="56" fillId="0" borderId="64" xfId="0" applyFont="1" applyBorder="1" applyAlignment="1" applyProtection="1">
      <alignment horizontal="center"/>
      <protection hidden="1"/>
    </xf>
    <xf numFmtId="0" fontId="40" fillId="0" borderId="75" xfId="0" applyFont="1" applyBorder="1" applyAlignment="1" applyProtection="1">
      <alignment horizontal="center"/>
      <protection hidden="1"/>
    </xf>
    <xf numFmtId="0" fontId="40" fillId="0" borderId="57" xfId="0" applyFont="1" applyBorder="1" applyAlignment="1" applyProtection="1">
      <alignment horizontal="center"/>
      <protection hidden="1"/>
    </xf>
    <xf numFmtId="0" fontId="56" fillId="0" borderId="58" xfId="0" applyFont="1" applyBorder="1" applyAlignment="1" applyProtection="1">
      <alignment horizontal="center"/>
      <protection hidden="1"/>
    </xf>
    <xf numFmtId="0" fontId="0" fillId="7" borderId="5" xfId="6" applyFont="1" applyBorder="1" applyAlignment="1" applyProtection="1">
      <alignment horizontal="center"/>
      <protection hidden="1"/>
    </xf>
    <xf numFmtId="0" fontId="0" fillId="7" borderId="114" xfId="6" applyFont="1" applyBorder="1" applyAlignment="1" applyProtection="1">
      <alignment vertical="top"/>
      <protection hidden="1"/>
    </xf>
    <xf numFmtId="0" fontId="0" fillId="7" borderId="5" xfId="6" applyFont="1" applyBorder="1" applyProtection="1">
      <protection hidden="1"/>
    </xf>
    <xf numFmtId="0" fontId="33" fillId="9" borderId="117" xfId="0" applyFont="1" applyFill="1" applyBorder="1" applyAlignment="1" applyProtection="1">
      <alignment horizontal="right"/>
      <protection hidden="1"/>
    </xf>
    <xf numFmtId="43" fontId="39" fillId="9" borderId="53" xfId="1" applyFont="1" applyFill="1" applyBorder="1" applyAlignment="1" applyProtection="1">
      <alignment horizontal="center"/>
      <protection hidden="1"/>
    </xf>
    <xf numFmtId="0" fontId="31" fillId="10" borderId="54" xfId="0" applyFont="1" applyFill="1" applyBorder="1" applyAlignment="1" applyProtection="1">
      <alignment horizontal="right"/>
      <protection hidden="1"/>
    </xf>
    <xf numFmtId="43" fontId="56" fillId="10" borderId="54" xfId="1" applyFont="1" applyFill="1" applyBorder="1" applyAlignment="1" applyProtection="1">
      <alignment horizontal="center"/>
      <protection hidden="1"/>
    </xf>
    <xf numFmtId="43" fontId="0" fillId="11" borderId="0" xfId="1" applyFont="1" applyFill="1" applyBorder="1" applyProtection="1">
      <protection hidden="1"/>
    </xf>
    <xf numFmtId="0" fontId="0" fillId="11" borderId="0" xfId="0" applyFill="1" applyBorder="1" applyProtection="1">
      <protection hidden="1"/>
    </xf>
    <xf numFmtId="43" fontId="0" fillId="11" borderId="0" xfId="0" applyNumberFormat="1" applyFill="1" applyBorder="1" applyProtection="1">
      <protection hidden="1"/>
    </xf>
    <xf numFmtId="43" fontId="0" fillId="11" borderId="194" xfId="0" applyNumberFormat="1" applyFill="1" applyBorder="1" applyProtection="1">
      <protection hidden="1"/>
    </xf>
    <xf numFmtId="0" fontId="0" fillId="7" borderId="114" xfId="6" applyFont="1" applyBorder="1" applyProtection="1">
      <protection hidden="1"/>
    </xf>
    <xf numFmtId="0" fontId="4" fillId="30" borderId="24" xfId="0" applyFont="1" applyFill="1" applyBorder="1" applyAlignment="1" applyProtection="1">
      <alignment horizontal="right"/>
      <protection hidden="1"/>
    </xf>
    <xf numFmtId="43" fontId="34" fillId="30" borderId="24" xfId="1" applyFont="1" applyFill="1" applyBorder="1" applyAlignment="1" applyProtection="1">
      <alignment horizontal="center"/>
      <protection hidden="1"/>
    </xf>
    <xf numFmtId="0" fontId="6" fillId="12" borderId="23" xfId="0" applyFont="1" applyFill="1" applyBorder="1" applyProtection="1">
      <protection hidden="1"/>
    </xf>
    <xf numFmtId="43" fontId="34" fillId="12" borderId="23" xfId="1" applyFont="1" applyFill="1" applyBorder="1" applyAlignment="1" applyProtection="1">
      <alignment horizontal="center"/>
      <protection hidden="1"/>
    </xf>
    <xf numFmtId="40" fontId="75" fillId="23" borderId="0" xfId="0" applyNumberFormat="1" applyFont="1" applyFill="1" applyBorder="1" applyAlignment="1" applyProtection="1">
      <alignment horizontal="center"/>
      <protection hidden="1"/>
    </xf>
    <xf numFmtId="43" fontId="15" fillId="23" borderId="0" xfId="0" applyNumberFormat="1" applyFont="1" applyFill="1" applyBorder="1" applyProtection="1">
      <protection hidden="1"/>
    </xf>
    <xf numFmtId="0" fontId="15" fillId="7" borderId="5" xfId="6" applyFont="1" applyBorder="1" applyProtection="1">
      <protection hidden="1"/>
    </xf>
    <xf numFmtId="0" fontId="55" fillId="30" borderId="0" xfId="0" applyFont="1" applyFill="1" applyBorder="1" applyAlignment="1" applyProtection="1">
      <alignment horizontal="center"/>
      <protection hidden="1"/>
    </xf>
    <xf numFmtId="43" fontId="55" fillId="30" borderId="0" xfId="1" applyFont="1" applyFill="1" applyBorder="1" applyProtection="1">
      <protection hidden="1"/>
    </xf>
    <xf numFmtId="0" fontId="53" fillId="6" borderId="0" xfId="0" applyFont="1" applyFill="1" applyBorder="1" applyProtection="1">
      <protection hidden="1"/>
    </xf>
    <xf numFmtId="0" fontId="55" fillId="12" borderId="0" xfId="0" applyFont="1" applyFill="1" applyBorder="1" applyAlignment="1" applyProtection="1">
      <alignment horizontal="center"/>
      <protection hidden="1"/>
    </xf>
    <xf numFmtId="43" fontId="55" fillId="12" borderId="0" xfId="1" applyFont="1" applyFill="1" applyBorder="1" applyAlignment="1" applyProtection="1">
      <alignment horizontal="center"/>
      <protection hidden="1"/>
    </xf>
    <xf numFmtId="43" fontId="54" fillId="23" borderId="0" xfId="0" applyNumberFormat="1" applyFont="1" applyFill="1" applyBorder="1" applyProtection="1">
      <protection hidden="1"/>
    </xf>
    <xf numFmtId="43" fontId="55" fillId="23" borderId="0" xfId="0" applyNumberFormat="1" applyFont="1" applyFill="1" applyBorder="1" applyProtection="1">
      <protection hidden="1"/>
    </xf>
    <xf numFmtId="0" fontId="0" fillId="6" borderId="101" xfId="0" applyFill="1" applyBorder="1" applyProtection="1">
      <protection hidden="1"/>
    </xf>
    <xf numFmtId="167" fontId="53" fillId="26" borderId="0" xfId="0" applyNumberFormat="1" applyFont="1" applyFill="1" applyBorder="1" applyAlignment="1" applyProtection="1">
      <alignment horizontal="right" vertical="center"/>
      <protection hidden="1"/>
    </xf>
    <xf numFmtId="167" fontId="53" fillId="26" borderId="0" xfId="0" applyNumberFormat="1" applyFont="1" applyFill="1" applyAlignment="1" applyProtection="1">
      <alignment horizontal="center" vertical="center"/>
      <protection hidden="1"/>
    </xf>
    <xf numFmtId="0" fontId="53" fillId="6" borderId="130" xfId="0" applyFont="1" applyFill="1" applyBorder="1" applyProtection="1">
      <protection hidden="1"/>
    </xf>
    <xf numFmtId="0" fontId="0" fillId="6" borderId="176" xfId="0" applyFill="1" applyBorder="1" applyProtection="1">
      <protection hidden="1"/>
    </xf>
    <xf numFmtId="0" fontId="8" fillId="6" borderId="0" xfId="0" applyFont="1" applyFill="1" applyProtection="1">
      <protection hidden="1"/>
    </xf>
    <xf numFmtId="0" fontId="62" fillId="6" borderId="177" xfId="0" applyFont="1" applyFill="1" applyBorder="1" applyAlignment="1" applyProtection="1">
      <alignment horizontal="left"/>
      <protection hidden="1"/>
    </xf>
    <xf numFmtId="0" fontId="0" fillId="6" borderId="128" xfId="0" applyFill="1" applyBorder="1" applyProtection="1">
      <protection hidden="1"/>
    </xf>
    <xf numFmtId="0" fontId="0" fillId="27" borderId="0" xfId="0" applyFill="1" applyBorder="1" applyProtection="1">
      <protection hidden="1"/>
    </xf>
    <xf numFmtId="0" fontId="0" fillId="27" borderId="175" xfId="0" applyFill="1" applyBorder="1" applyProtection="1">
      <protection hidden="1"/>
    </xf>
    <xf numFmtId="0" fontId="8" fillId="27" borderId="175" xfId="0" applyFont="1" applyFill="1" applyBorder="1" applyProtection="1">
      <protection hidden="1"/>
    </xf>
    <xf numFmtId="0" fontId="0" fillId="27" borderId="0" xfId="0" applyFill="1" applyProtection="1">
      <protection hidden="1"/>
    </xf>
    <xf numFmtId="0" fontId="16" fillId="27" borderId="129" xfId="0" applyFont="1" applyFill="1" applyBorder="1" applyProtection="1">
      <protection hidden="1"/>
    </xf>
    <xf numFmtId="0" fontId="16" fillId="27" borderId="0" xfId="0" applyFont="1" applyFill="1" applyBorder="1" applyProtection="1">
      <protection hidden="1"/>
    </xf>
    <xf numFmtId="0" fontId="17" fillId="27" borderId="0" xfId="0" applyFont="1" applyFill="1" applyProtection="1">
      <protection hidden="1"/>
    </xf>
    <xf numFmtId="0" fontId="2" fillId="27" borderId="0" xfId="0" applyFont="1" applyFill="1" applyBorder="1" applyProtection="1">
      <protection hidden="1"/>
    </xf>
    <xf numFmtId="0" fontId="2" fillId="27" borderId="0" xfId="0" applyFont="1" applyFill="1" applyProtection="1">
      <protection hidden="1"/>
    </xf>
    <xf numFmtId="0" fontId="2" fillId="7" borderId="5" xfId="6" applyFont="1" applyBorder="1" applyProtection="1">
      <protection hidden="1"/>
    </xf>
    <xf numFmtId="0" fontId="48" fillId="27" borderId="0" xfId="1" applyNumberFormat="1" applyFont="1" applyFill="1" applyBorder="1" applyAlignment="1" applyProtection="1">
      <protection hidden="1"/>
    </xf>
    <xf numFmtId="0" fontId="5" fillId="7" borderId="5" xfId="6" applyFont="1" applyBorder="1" applyProtection="1">
      <protection hidden="1"/>
    </xf>
    <xf numFmtId="43" fontId="17" fillId="27" borderId="0" xfId="0" applyNumberFormat="1" applyFont="1" applyFill="1" applyBorder="1" applyAlignment="1" applyProtection="1">
      <protection hidden="1"/>
    </xf>
    <xf numFmtId="0" fontId="56" fillId="27" borderId="0" xfId="1" applyNumberFormat="1" applyFont="1" applyFill="1" applyBorder="1" applyAlignment="1" applyProtection="1">
      <protection hidden="1"/>
    </xf>
    <xf numFmtId="0" fontId="21" fillId="7" borderId="5" xfId="6" applyFont="1" applyBorder="1" applyProtection="1">
      <protection hidden="1"/>
    </xf>
    <xf numFmtId="0" fontId="8" fillId="27" borderId="0" xfId="0" applyFont="1" applyFill="1" applyBorder="1" applyProtection="1">
      <protection hidden="1"/>
    </xf>
    <xf numFmtId="0" fontId="20" fillId="27" borderId="0" xfId="0" applyFont="1" applyFill="1" applyBorder="1" applyProtection="1">
      <protection hidden="1"/>
    </xf>
    <xf numFmtId="43" fontId="15" fillId="27" borderId="0" xfId="0" applyNumberFormat="1" applyFont="1" applyFill="1" applyBorder="1" applyProtection="1">
      <protection hidden="1"/>
    </xf>
    <xf numFmtId="0" fontId="19" fillId="27" borderId="0" xfId="0" applyFont="1" applyFill="1" applyBorder="1" applyProtection="1">
      <protection hidden="1"/>
    </xf>
    <xf numFmtId="43" fontId="21" fillId="27" borderId="0" xfId="0" applyNumberFormat="1" applyFont="1" applyFill="1" applyBorder="1" applyAlignment="1" applyProtection="1">
      <alignment horizontal="center"/>
      <protection hidden="1"/>
    </xf>
    <xf numFmtId="43" fontId="21" fillId="27" borderId="0" xfId="0" applyNumberFormat="1" applyFont="1" applyFill="1" applyBorder="1" applyProtection="1">
      <protection hidden="1"/>
    </xf>
    <xf numFmtId="0" fontId="21" fillId="7" borderId="0" xfId="6" applyFont="1" applyBorder="1" applyProtection="1">
      <protection hidden="1"/>
    </xf>
    <xf numFmtId="0" fontId="1" fillId="13" borderId="0" xfId="7" applyProtection="1">
      <protection hidden="1"/>
    </xf>
    <xf numFmtId="0" fontId="0" fillId="14" borderId="0" xfId="8" applyFont="1" applyBorder="1" applyAlignment="1" applyProtection="1">
      <alignment vertical="center"/>
      <protection hidden="1"/>
    </xf>
    <xf numFmtId="22" fontId="59" fillId="14" borderId="0" xfId="8" applyNumberFormat="1" applyFont="1" applyBorder="1" applyAlignment="1" applyProtection="1">
      <alignment vertical="center"/>
      <protection hidden="1"/>
    </xf>
    <xf numFmtId="0" fontId="51" fillId="14" borderId="0" xfId="8" applyFont="1" applyAlignment="1" applyProtection="1">
      <alignment horizontal="left" vertical="top"/>
      <protection hidden="1"/>
    </xf>
    <xf numFmtId="0" fontId="1" fillId="15" borderId="0" xfId="9" applyProtection="1">
      <protection hidden="1"/>
    </xf>
    <xf numFmtId="0" fontId="1" fillId="5" borderId="118" xfId="5" applyBorder="1" applyProtection="1">
      <protection hidden="1"/>
    </xf>
    <xf numFmtId="4" fontId="77" fillId="36" borderId="144" xfId="3" applyNumberFormat="1" applyFont="1" applyFill="1" applyBorder="1" applyAlignment="1" applyProtection="1">
      <alignment horizontal="center" vertical="center"/>
      <protection hidden="1"/>
    </xf>
    <xf numFmtId="0" fontId="77" fillId="6" borderId="143" xfId="0" applyFont="1" applyFill="1" applyBorder="1" applyAlignment="1" applyProtection="1">
      <alignment horizontal="center"/>
      <protection hidden="1"/>
    </xf>
    <xf numFmtId="4" fontId="15" fillId="26" borderId="153" xfId="0" applyNumberFormat="1" applyFont="1" applyFill="1" applyBorder="1" applyAlignment="1" applyProtection="1">
      <alignment horizontal="center"/>
      <protection hidden="1"/>
    </xf>
    <xf numFmtId="40" fontId="15" fillId="26" borderId="153" xfId="0" applyNumberFormat="1" applyFont="1" applyFill="1" applyBorder="1" applyAlignment="1" applyProtection="1">
      <alignment horizontal="center" vertical="center"/>
      <protection hidden="1"/>
    </xf>
    <xf numFmtId="0" fontId="0" fillId="0" borderId="0" xfId="0" applyAlignment="1" applyProtection="1">
      <alignment horizontal="left"/>
      <protection hidden="1"/>
    </xf>
    <xf numFmtId="0" fontId="8" fillId="0" borderId="0" xfId="0" applyFont="1" applyProtection="1">
      <protection hidden="1"/>
    </xf>
    <xf numFmtId="0" fontId="0" fillId="0" borderId="0" xfId="0" applyProtection="1">
      <protection hidden="1"/>
    </xf>
    <xf numFmtId="4" fontId="0" fillId="39" borderId="174" xfId="0" applyNumberFormat="1" applyFill="1" applyBorder="1" applyAlignment="1" applyProtection="1">
      <alignment horizontal="left"/>
      <protection hidden="1"/>
    </xf>
    <xf numFmtId="40" fontId="15" fillId="39" borderId="174" xfId="0" applyNumberFormat="1" applyFont="1" applyFill="1" applyBorder="1" applyAlignment="1" applyProtection="1">
      <protection hidden="1"/>
    </xf>
    <xf numFmtId="0" fontId="0" fillId="39" borderId="174" xfId="0" applyFill="1" applyBorder="1" applyAlignment="1" applyProtection="1">
      <protection hidden="1"/>
    </xf>
    <xf numFmtId="0" fontId="0" fillId="39" borderId="0" xfId="0" applyFill="1" applyProtection="1">
      <protection hidden="1"/>
    </xf>
    <xf numFmtId="40" fontId="41" fillId="39" borderId="174" xfId="0" applyNumberFormat="1" applyFont="1" applyFill="1" applyBorder="1" applyAlignment="1" applyProtection="1">
      <protection hidden="1"/>
    </xf>
    <xf numFmtId="0" fontId="13" fillId="6" borderId="0" xfId="0" applyFont="1" applyFill="1" applyBorder="1" applyAlignment="1" applyProtection="1">
      <alignment horizontal="left"/>
      <protection hidden="1"/>
    </xf>
    <xf numFmtId="40" fontId="15" fillId="6" borderId="0" xfId="0" applyNumberFormat="1" applyFont="1" applyFill="1" applyBorder="1" applyAlignment="1" applyProtection="1">
      <protection hidden="1"/>
    </xf>
    <xf numFmtId="0" fontId="15" fillId="6" borderId="0" xfId="0" applyFont="1" applyFill="1" applyAlignment="1" applyProtection="1">
      <protection hidden="1"/>
    </xf>
    <xf numFmtId="0" fontId="97" fillId="6" borderId="0" xfId="0" applyFont="1" applyFill="1" applyAlignment="1" applyProtection="1">
      <alignment horizontal="left"/>
      <protection hidden="1"/>
    </xf>
    <xf numFmtId="40" fontId="96" fillId="6" borderId="0" xfId="0" applyNumberFormat="1" applyFont="1" applyFill="1" applyBorder="1" applyAlignment="1" applyProtection="1">
      <alignment horizontal="right"/>
      <protection hidden="1"/>
    </xf>
    <xf numFmtId="43" fontId="15" fillId="6" borderId="0" xfId="0" applyNumberFormat="1" applyFont="1" applyFill="1" applyAlignment="1" applyProtection="1">
      <alignment horizontal="left"/>
      <protection hidden="1"/>
    </xf>
    <xf numFmtId="43" fontId="15" fillId="6" borderId="0" xfId="0" applyNumberFormat="1" applyFont="1" applyFill="1" applyAlignment="1" applyProtection="1">
      <protection hidden="1"/>
    </xf>
    <xf numFmtId="0" fontId="13" fillId="39" borderId="0" xfId="0" applyFont="1" applyFill="1" applyBorder="1" applyAlignment="1" applyProtection="1">
      <alignment horizontal="left"/>
      <protection hidden="1"/>
    </xf>
    <xf numFmtId="40" fontId="15" fillId="39" borderId="0" xfId="0" applyNumberFormat="1" applyFont="1" applyFill="1" applyBorder="1" applyAlignment="1" applyProtection="1">
      <protection hidden="1"/>
    </xf>
    <xf numFmtId="0" fontId="15" fillId="39" borderId="0" xfId="0" applyFont="1" applyFill="1" applyAlignment="1" applyProtection="1">
      <protection hidden="1"/>
    </xf>
    <xf numFmtId="0" fontId="97" fillId="39" borderId="0" xfId="0" applyFont="1" applyFill="1" applyAlignment="1" applyProtection="1">
      <alignment horizontal="left"/>
      <protection hidden="1"/>
    </xf>
    <xf numFmtId="40" fontId="96" fillId="39" borderId="0" xfId="0" applyNumberFormat="1" applyFont="1" applyFill="1" applyBorder="1" applyAlignment="1" applyProtection="1">
      <alignment horizontal="right"/>
      <protection hidden="1"/>
    </xf>
    <xf numFmtId="0" fontId="13" fillId="39" borderId="0" xfId="0" applyFont="1" applyFill="1" applyAlignment="1" applyProtection="1">
      <alignment horizontal="left"/>
      <protection hidden="1"/>
    </xf>
    <xf numFmtId="43" fontId="15" fillId="39" borderId="0" xfId="0" applyNumberFormat="1" applyFont="1" applyFill="1" applyAlignment="1" applyProtection="1">
      <alignment horizontal="center"/>
      <protection hidden="1"/>
    </xf>
    <xf numFmtId="43" fontId="15" fillId="39" borderId="0" xfId="0" applyNumberFormat="1" applyFont="1" applyFill="1" applyAlignment="1" applyProtection="1">
      <alignment horizontal="left"/>
      <protection hidden="1"/>
    </xf>
    <xf numFmtId="43" fontId="15" fillId="39" borderId="0" xfId="0" applyNumberFormat="1" applyFont="1" applyFill="1" applyAlignment="1" applyProtection="1">
      <protection hidden="1"/>
    </xf>
    <xf numFmtId="40" fontId="41" fillId="42" borderId="0" xfId="0" applyNumberFormat="1" applyFont="1" applyFill="1" applyBorder="1" applyAlignment="1" applyProtection="1">
      <alignment vertical="center"/>
      <protection hidden="1"/>
    </xf>
    <xf numFmtId="0" fontId="0" fillId="0" borderId="5" xfId="0" applyBorder="1" applyProtection="1">
      <protection hidden="1"/>
    </xf>
    <xf numFmtId="0" fontId="0" fillId="39" borderId="0" xfId="0" applyFill="1" applyBorder="1" applyProtection="1">
      <protection hidden="1"/>
    </xf>
    <xf numFmtId="0" fontId="8" fillId="39" borderId="0" xfId="0" applyFont="1" applyFill="1" applyProtection="1">
      <protection hidden="1"/>
    </xf>
    <xf numFmtId="0" fontId="15" fillId="39" borderId="0" xfId="0" applyFont="1" applyFill="1" applyAlignment="1" applyProtection="1">
      <alignment horizontal="left" vertical="center"/>
      <protection hidden="1"/>
    </xf>
    <xf numFmtId="40" fontId="0" fillId="39" borderId="0" xfId="0" applyNumberFormat="1" applyFill="1" applyBorder="1" applyAlignment="1" applyProtection="1">
      <alignment horizontal="center" vertical="center"/>
      <protection hidden="1"/>
    </xf>
    <xf numFmtId="0" fontId="13" fillId="39" borderId="0" xfId="0" applyFont="1" applyFill="1" applyBorder="1" applyAlignment="1" applyProtection="1">
      <alignment horizontal="center" vertical="center"/>
      <protection hidden="1"/>
    </xf>
    <xf numFmtId="0" fontId="0" fillId="39" borderId="0" xfId="0" applyFill="1" applyBorder="1" applyAlignment="1" applyProtection="1">
      <alignment horizontal="center" vertical="center"/>
      <protection hidden="1"/>
    </xf>
    <xf numFmtId="43" fontId="0" fillId="39" borderId="0" xfId="0" applyNumberFormat="1" applyFill="1" applyBorder="1" applyAlignment="1" applyProtection="1">
      <alignment horizontal="center" vertical="center"/>
      <protection hidden="1"/>
    </xf>
    <xf numFmtId="43" fontId="0" fillId="39" borderId="0" xfId="0" applyNumberFormat="1" applyFill="1" applyAlignment="1" applyProtection="1">
      <protection hidden="1"/>
    </xf>
    <xf numFmtId="0" fontId="0" fillId="39" borderId="0" xfId="0" applyFill="1" applyBorder="1" applyAlignment="1" applyProtection="1">
      <protection hidden="1"/>
    </xf>
    <xf numFmtId="0" fontId="0" fillId="39" borderId="0" xfId="0" applyFill="1" applyAlignment="1" applyProtection="1">
      <protection hidden="1"/>
    </xf>
    <xf numFmtId="0" fontId="8" fillId="39" borderId="0" xfId="0" applyFont="1" applyFill="1" applyBorder="1" applyProtection="1">
      <protection hidden="1"/>
    </xf>
    <xf numFmtId="43" fontId="0" fillId="39" borderId="0" xfId="0" applyNumberFormat="1" applyFill="1" applyBorder="1" applyProtection="1">
      <protection hidden="1"/>
    </xf>
    <xf numFmtId="0" fontId="8" fillId="39" borderId="0" xfId="0" applyFont="1" applyFill="1" applyBorder="1" applyAlignment="1" applyProtection="1">
      <protection hidden="1"/>
    </xf>
    <xf numFmtId="0" fontId="15" fillId="42" borderId="0" xfId="0" applyFont="1" applyFill="1" applyBorder="1" applyAlignment="1" applyProtection="1">
      <protection hidden="1"/>
    </xf>
    <xf numFmtId="167" fontId="15" fillId="42" borderId="174" xfId="0" applyNumberFormat="1" applyFont="1" applyFill="1" applyBorder="1" applyAlignment="1" applyProtection="1">
      <alignment horizontal="center" vertical="center"/>
      <protection hidden="1"/>
    </xf>
    <xf numFmtId="0" fontId="0" fillId="0" borderId="0" xfId="0" applyAlignment="1" applyProtection="1">
      <protection locked="0" hidden="1"/>
    </xf>
    <xf numFmtId="0" fontId="0" fillId="0" borderId="0" xfId="0" applyFill="1" applyAlignment="1" applyProtection="1">
      <alignment horizontal="left"/>
      <protection locked="0" hidden="1"/>
    </xf>
    <xf numFmtId="0" fontId="56" fillId="29" borderId="11" xfId="14" applyFont="1" applyAlignment="1" applyProtection="1">
      <alignment horizontal="right"/>
      <protection locked="0" hidden="1"/>
    </xf>
    <xf numFmtId="0" fontId="8" fillId="0" borderId="37" xfId="0" applyFont="1" applyBorder="1" applyAlignment="1" applyProtection="1">
      <alignment horizontal="center"/>
      <protection locked="0" hidden="1"/>
    </xf>
    <xf numFmtId="0" fontId="40" fillId="0" borderId="12" xfId="0" applyFont="1" applyBorder="1" applyAlignment="1" applyProtection="1">
      <alignment horizontal="center"/>
      <protection locked="0" hidden="1"/>
    </xf>
    <xf numFmtId="0" fontId="40" fillId="0" borderId="13" xfId="0" applyFont="1" applyBorder="1" applyAlignment="1" applyProtection="1">
      <alignment horizontal="center"/>
      <protection locked="0" hidden="1"/>
    </xf>
    <xf numFmtId="0" fontId="40" fillId="0" borderId="12" xfId="0" applyFont="1" applyBorder="1" applyAlignment="1" applyProtection="1">
      <alignment horizontal="center" vertical="center"/>
      <protection locked="0" hidden="1"/>
    </xf>
    <xf numFmtId="0" fontId="40" fillId="0" borderId="16" xfId="0" applyFont="1" applyBorder="1" applyAlignment="1" applyProtection="1">
      <alignment horizontal="center" vertical="center"/>
      <protection locked="0" hidden="1"/>
    </xf>
    <xf numFmtId="41" fontId="40" fillId="0" borderId="12" xfId="1" applyNumberFormat="1" applyFont="1" applyBorder="1" applyAlignment="1" applyProtection="1">
      <alignment horizontal="center" vertical="center"/>
      <protection locked="0" hidden="1"/>
    </xf>
    <xf numFmtId="41" fontId="40" fillId="0" borderId="13" xfId="1" applyNumberFormat="1" applyFont="1" applyBorder="1" applyAlignment="1" applyProtection="1">
      <alignment horizontal="center"/>
      <protection locked="0" hidden="1"/>
    </xf>
    <xf numFmtId="41" fontId="40" fillId="0" borderId="16" xfId="1" applyNumberFormat="1" applyFont="1" applyBorder="1" applyAlignment="1" applyProtection="1">
      <alignment horizontal="center" vertical="center"/>
      <protection locked="0" hidden="1"/>
    </xf>
    <xf numFmtId="41" fontId="40" fillId="0" borderId="26" xfId="1" applyNumberFormat="1" applyFont="1" applyBorder="1" applyAlignment="1" applyProtection="1">
      <alignment horizontal="center"/>
      <protection locked="0" hidden="1"/>
    </xf>
    <xf numFmtId="0" fontId="40" fillId="0" borderId="26" xfId="0" applyFont="1" applyBorder="1" applyAlignment="1" applyProtection="1">
      <alignment horizontal="center"/>
      <protection locked="0" hidden="1"/>
    </xf>
    <xf numFmtId="41" fontId="41" fillId="43" borderId="26" xfId="13" applyNumberFormat="1" applyFont="1" applyFill="1" applyBorder="1" applyAlignment="1" applyProtection="1">
      <alignment horizontal="center"/>
      <protection locked="0" hidden="1"/>
    </xf>
    <xf numFmtId="41" fontId="41" fillId="25" borderId="15" xfId="13" applyNumberFormat="1" applyFont="1" applyBorder="1" applyAlignment="1" applyProtection="1">
      <alignment horizontal="center"/>
      <protection locked="0" hidden="1"/>
    </xf>
    <xf numFmtId="41" fontId="41" fillId="43" borderId="60" xfId="13" applyNumberFormat="1" applyFont="1" applyFill="1" applyBorder="1" applyAlignment="1" applyProtection="1">
      <alignment horizontal="center"/>
      <protection locked="0" hidden="1"/>
    </xf>
    <xf numFmtId="41" fontId="41" fillId="43" borderId="13" xfId="13" applyNumberFormat="1" applyFont="1" applyFill="1" applyBorder="1" applyAlignment="1" applyProtection="1">
      <alignment horizontal="center"/>
      <protection locked="0" hidden="1"/>
    </xf>
    <xf numFmtId="40" fontId="36" fillId="0" borderId="37" xfId="0" applyNumberFormat="1" applyFont="1" applyBorder="1" applyAlignment="1" applyProtection="1">
      <alignment horizontal="right"/>
      <protection locked="0" hidden="1"/>
    </xf>
    <xf numFmtId="40" fontId="36" fillId="0" borderId="37" xfId="1" applyNumberFormat="1" applyFont="1" applyBorder="1" applyAlignment="1" applyProtection="1">
      <alignment horizontal="right"/>
      <protection locked="0" hidden="1"/>
    </xf>
    <xf numFmtId="40" fontId="36" fillId="0" borderId="189" xfId="1" applyNumberFormat="1" applyFont="1" applyBorder="1" applyAlignment="1" applyProtection="1">
      <alignment horizontal="right"/>
      <protection locked="0" hidden="1"/>
    </xf>
    <xf numFmtId="40" fontId="36" fillId="0" borderId="43" xfId="1" applyNumberFormat="1" applyFont="1" applyFill="1" applyBorder="1" applyAlignment="1" applyProtection="1">
      <alignment horizontal="right"/>
      <protection locked="0" hidden="1"/>
    </xf>
    <xf numFmtId="40" fontId="36" fillId="0" borderId="39" xfId="1" applyNumberFormat="1" applyFont="1" applyFill="1" applyBorder="1" applyAlignment="1" applyProtection="1">
      <alignment horizontal="right"/>
      <protection locked="0" hidden="1"/>
    </xf>
    <xf numFmtId="0" fontId="0" fillId="0" borderId="0" xfId="0" applyBorder="1" applyAlignment="1" applyProtection="1">
      <alignment horizontal="center"/>
      <protection locked="0" hidden="1"/>
    </xf>
    <xf numFmtId="0" fontId="53" fillId="26" borderId="0" xfId="0" applyFont="1" applyFill="1" applyBorder="1" applyAlignment="1" applyProtection="1">
      <alignment horizontal="left" vertical="center"/>
      <protection hidden="1"/>
    </xf>
    <xf numFmtId="0" fontId="0" fillId="0" borderId="0" xfId="0" applyAlignment="1" applyProtection="1">
      <protection locked="0" hidden="1"/>
    </xf>
    <xf numFmtId="0" fontId="0" fillId="0" borderId="0" xfId="0" applyFill="1" applyAlignment="1" applyProtection="1">
      <alignment horizontal="left"/>
      <protection locked="0" hidden="1"/>
    </xf>
    <xf numFmtId="0" fontId="13" fillId="6" borderId="0" xfId="0" applyFont="1" applyFill="1" applyAlignment="1" applyProtection="1">
      <alignment horizontal="left"/>
      <protection hidden="1"/>
    </xf>
    <xf numFmtId="0" fontId="34" fillId="0" borderId="0" xfId="0" applyFont="1" applyAlignment="1" applyProtection="1">
      <alignment horizontal="center"/>
      <protection locked="0" hidden="1"/>
    </xf>
    <xf numFmtId="0" fontId="0" fillId="39" borderId="0" xfId="0" applyFill="1" applyAlignment="1" applyProtection="1">
      <alignment horizontal="left"/>
      <protection hidden="1"/>
    </xf>
    <xf numFmtId="8" fontId="0" fillId="39" borderId="0" xfId="0" applyNumberFormat="1" applyFill="1" applyBorder="1" applyAlignment="1" applyProtection="1">
      <protection hidden="1"/>
    </xf>
    <xf numFmtId="0" fontId="59" fillId="0" borderId="0" xfId="0" applyFont="1" applyAlignment="1" applyProtection="1">
      <alignment horizontal="center"/>
      <protection locked="0" hidden="1"/>
    </xf>
    <xf numFmtId="0" fontId="60" fillId="0" borderId="0" xfId="0" applyFont="1" applyFill="1" applyAlignment="1" applyProtection="1">
      <protection locked="0" hidden="1"/>
    </xf>
    <xf numFmtId="0" fontId="6" fillId="0" borderId="0" xfId="0" applyFont="1" applyFill="1" applyBorder="1" applyAlignment="1" applyProtection="1">
      <protection locked="0" hidden="1"/>
    </xf>
    <xf numFmtId="0" fontId="8" fillId="39" borderId="0" xfId="0" applyFont="1" applyFill="1" applyBorder="1" applyProtection="1">
      <protection locked="0" hidden="1"/>
    </xf>
    <xf numFmtId="0" fontId="0" fillId="39" borderId="0" xfId="0" applyFill="1" applyBorder="1" applyProtection="1">
      <protection locked="0" hidden="1"/>
    </xf>
    <xf numFmtId="0" fontId="65" fillId="0" borderId="0" xfId="0" applyFont="1" applyFill="1" applyBorder="1" applyAlignment="1" applyProtection="1">
      <alignment horizontal="center"/>
      <protection locked="0" hidden="1"/>
    </xf>
    <xf numFmtId="0" fontId="38" fillId="0" borderId="80" xfId="0" applyFont="1" applyFill="1" applyBorder="1" applyAlignment="1" applyProtection="1">
      <alignment horizontal="right" vertical="center"/>
      <protection locked="0" hidden="1"/>
    </xf>
    <xf numFmtId="43" fontId="38" fillId="0" borderId="10" xfId="1" applyFont="1" applyFill="1" applyBorder="1" applyAlignment="1" applyProtection="1">
      <alignment vertical="center"/>
      <protection locked="0" hidden="1"/>
    </xf>
    <xf numFmtId="0" fontId="38" fillId="0" borderId="11" xfId="0" applyFont="1" applyFill="1" applyBorder="1" applyAlignment="1" applyProtection="1">
      <alignment vertical="center"/>
      <protection locked="0" hidden="1"/>
    </xf>
    <xf numFmtId="43" fontId="38" fillId="0" borderId="11" xfId="1" applyFont="1" applyFill="1" applyBorder="1" applyAlignment="1" applyProtection="1">
      <alignment horizontal="right" vertical="center"/>
      <protection locked="0" hidden="1"/>
    </xf>
    <xf numFmtId="0" fontId="82" fillId="0" borderId="12" xfId="0" applyFont="1" applyFill="1" applyBorder="1" applyAlignment="1" applyProtection="1">
      <alignment horizontal="center" vertical="center"/>
      <protection locked="0" hidden="1"/>
    </xf>
    <xf numFmtId="0" fontId="82" fillId="0" borderId="13" xfId="0" applyFont="1" applyFill="1" applyBorder="1" applyAlignment="1" applyProtection="1">
      <alignment horizontal="center" vertical="center"/>
      <protection locked="0" hidden="1"/>
    </xf>
    <xf numFmtId="40" fontId="82" fillId="0" borderId="206" xfId="1" applyNumberFormat="1" applyFont="1" applyFill="1" applyBorder="1" applyAlignment="1" applyProtection="1">
      <alignment horizontal="center" vertical="center"/>
      <protection locked="0" hidden="1"/>
    </xf>
    <xf numFmtId="0" fontId="38" fillId="0" borderId="0" xfId="0" applyFont="1" applyFill="1" applyBorder="1" applyAlignment="1" applyProtection="1">
      <alignment horizontal="center" vertical="center"/>
      <protection locked="0" hidden="1"/>
    </xf>
    <xf numFmtId="0" fontId="15" fillId="0" borderId="0" xfId="0" applyFont="1" applyProtection="1">
      <protection locked="0" hidden="1"/>
    </xf>
    <xf numFmtId="0" fontId="38" fillId="0" borderId="81" xfId="0" applyFont="1" applyFill="1" applyBorder="1" applyAlignment="1" applyProtection="1">
      <alignment horizontal="right" vertical="center"/>
      <protection locked="0" hidden="1"/>
    </xf>
    <xf numFmtId="43" fontId="38" fillId="0" borderId="82" xfId="1" applyFont="1" applyFill="1" applyBorder="1" applyAlignment="1" applyProtection="1">
      <alignment vertical="center"/>
      <protection locked="0" hidden="1"/>
    </xf>
    <xf numFmtId="0" fontId="38" fillId="0" borderId="83" xfId="0" applyFont="1" applyFill="1" applyBorder="1" applyAlignment="1" applyProtection="1">
      <alignment vertical="center"/>
      <protection locked="0" hidden="1"/>
    </xf>
    <xf numFmtId="43" fontId="38" fillId="0" borderId="83" xfId="1" applyFont="1" applyFill="1" applyBorder="1" applyAlignment="1" applyProtection="1">
      <alignment horizontal="right" vertical="center"/>
      <protection locked="0" hidden="1"/>
    </xf>
    <xf numFmtId="0" fontId="82" fillId="0" borderId="84" xfId="0" applyFont="1" applyFill="1" applyBorder="1" applyAlignment="1" applyProtection="1">
      <alignment horizontal="center" vertical="center"/>
      <protection locked="0" hidden="1"/>
    </xf>
    <xf numFmtId="0" fontId="82" fillId="0" borderId="85" xfId="0" applyFont="1" applyFill="1" applyBorder="1" applyAlignment="1" applyProtection="1">
      <alignment horizontal="center" vertical="center"/>
      <protection locked="0" hidden="1"/>
    </xf>
    <xf numFmtId="40" fontId="82" fillId="0" borderId="207" xfId="1" applyNumberFormat="1" applyFont="1" applyFill="1" applyBorder="1" applyAlignment="1" applyProtection="1">
      <alignment horizontal="center" vertical="center"/>
      <protection locked="0" hidden="1"/>
    </xf>
    <xf numFmtId="0" fontId="0" fillId="0" borderId="0" xfId="0" applyBorder="1" applyAlignment="1" applyProtection="1">
      <alignment vertical="center"/>
      <protection locked="0" hidden="1"/>
    </xf>
    <xf numFmtId="0" fontId="0" fillId="0" borderId="87" xfId="0" applyBorder="1" applyProtection="1">
      <protection locked="0" hidden="1"/>
    </xf>
    <xf numFmtId="0" fontId="0" fillId="0" borderId="51" xfId="0" applyBorder="1" applyProtection="1">
      <protection locked="0" hidden="1"/>
    </xf>
    <xf numFmtId="0" fontId="0" fillId="0" borderId="34" xfId="0" applyBorder="1" applyProtection="1">
      <protection locked="0" hidden="1"/>
    </xf>
    <xf numFmtId="0" fontId="0" fillId="0" borderId="35" xfId="0" applyBorder="1" applyProtection="1">
      <protection locked="0" hidden="1"/>
    </xf>
    <xf numFmtId="0" fontId="0" fillId="0" borderId="32" xfId="0" applyBorder="1" applyProtection="1">
      <protection locked="0" hidden="1"/>
    </xf>
    <xf numFmtId="0" fontId="0" fillId="0" borderId="33" xfId="0" applyBorder="1" applyProtection="1">
      <protection locked="0" hidden="1"/>
    </xf>
    <xf numFmtId="0" fontId="0" fillId="0" borderId="8" xfId="0" applyBorder="1" applyProtection="1">
      <protection locked="0" hidden="1"/>
    </xf>
    <xf numFmtId="0" fontId="0" fillId="0" borderId="0" xfId="0" applyFill="1" applyBorder="1" applyAlignment="1" applyProtection="1">
      <protection locked="0" hidden="1"/>
    </xf>
    <xf numFmtId="0" fontId="0" fillId="0" borderId="215" xfId="0" applyBorder="1" applyProtection="1">
      <protection locked="0" hidden="1"/>
    </xf>
    <xf numFmtId="0" fontId="5" fillId="0" borderId="0" xfId="0" applyFont="1" applyFill="1" applyBorder="1" applyAlignment="1" applyProtection="1">
      <alignment vertical="center"/>
      <protection locked="0" hidden="1"/>
    </xf>
    <xf numFmtId="0" fontId="0" fillId="0" borderId="132" xfId="0" applyFill="1" applyBorder="1" applyProtection="1">
      <protection locked="0" hidden="1"/>
    </xf>
    <xf numFmtId="0" fontId="8" fillId="0" borderId="132" xfId="0" applyFont="1" applyFill="1" applyBorder="1" applyProtection="1">
      <protection locked="0" hidden="1"/>
    </xf>
    <xf numFmtId="0" fontId="8" fillId="0" borderId="0" xfId="0" applyFont="1" applyFill="1" applyBorder="1" applyProtection="1">
      <protection locked="0" hidden="1"/>
    </xf>
    <xf numFmtId="169" fontId="38" fillId="0" borderId="112" xfId="1" applyNumberFormat="1" applyFont="1" applyFill="1" applyBorder="1" applyAlignment="1" applyProtection="1">
      <alignment vertical="center"/>
      <protection locked="0" hidden="1"/>
    </xf>
    <xf numFmtId="0" fontId="0" fillId="0" borderId="79" xfId="0" applyBorder="1" applyProtection="1">
      <protection locked="0" hidden="1"/>
    </xf>
    <xf numFmtId="0" fontId="0" fillId="0" borderId="0" xfId="0" applyBorder="1" applyProtection="1">
      <protection locked="0" hidden="1"/>
    </xf>
    <xf numFmtId="0" fontId="0" fillId="0" borderId="2" xfId="0" applyBorder="1" applyProtection="1">
      <protection locked="0" hidden="1"/>
    </xf>
    <xf numFmtId="0" fontId="64" fillId="0" borderId="0" xfId="0" applyFont="1" applyFill="1" applyBorder="1" applyProtection="1">
      <protection locked="0" hidden="1"/>
    </xf>
    <xf numFmtId="0" fontId="83" fillId="0" borderId="0" xfId="0" applyFont="1" applyFill="1" applyBorder="1" applyAlignment="1" applyProtection="1">
      <alignment horizontal="center"/>
      <protection locked="0" hidden="1"/>
    </xf>
    <xf numFmtId="40" fontId="85" fillId="0" borderId="0" xfId="0" applyNumberFormat="1" applyFont="1" applyFill="1" applyBorder="1" applyAlignment="1" applyProtection="1">
      <alignment horizontal="center" vertical="center"/>
      <protection locked="0" hidden="1"/>
    </xf>
    <xf numFmtId="40" fontId="85" fillId="0" borderId="0" xfId="0" applyNumberFormat="1" applyFont="1" applyFill="1" applyBorder="1" applyAlignment="1" applyProtection="1">
      <alignment vertical="center"/>
      <protection locked="0" hidden="1"/>
    </xf>
    <xf numFmtId="40" fontId="65" fillId="0" borderId="0" xfId="0" applyNumberFormat="1" applyFont="1" applyFill="1" applyBorder="1" applyAlignment="1" applyProtection="1">
      <alignment horizontal="center" vertical="center"/>
      <protection locked="0" hidden="1"/>
    </xf>
    <xf numFmtId="167" fontId="86" fillId="0" borderId="0" xfId="0" applyNumberFormat="1" applyFont="1" applyFill="1" applyBorder="1" applyAlignment="1" applyProtection="1">
      <alignment horizontal="center" vertical="center"/>
      <protection locked="0" hidden="1"/>
    </xf>
    <xf numFmtId="0" fontId="86" fillId="0" borderId="0" xfId="0" applyFont="1" applyFill="1" applyBorder="1" applyAlignment="1" applyProtection="1">
      <alignment horizontal="center" vertical="center"/>
      <protection locked="0" hidden="1"/>
    </xf>
    <xf numFmtId="0" fontId="6" fillId="39" borderId="0" xfId="0" applyFont="1" applyFill="1" applyBorder="1" applyAlignment="1" applyProtection="1">
      <alignment vertical="center"/>
      <protection hidden="1"/>
    </xf>
    <xf numFmtId="0" fontId="65" fillId="9" borderId="80" xfId="0" applyFont="1" applyFill="1" applyBorder="1" applyAlignment="1" applyProtection="1">
      <alignment horizontal="center"/>
      <protection hidden="1"/>
    </xf>
    <xf numFmtId="41" fontId="65" fillId="9" borderId="10" xfId="1" applyNumberFormat="1" applyFont="1" applyFill="1" applyBorder="1" applyAlignment="1" applyProtection="1">
      <alignment horizontal="center"/>
      <protection hidden="1"/>
    </xf>
    <xf numFmtId="0" fontId="79" fillId="41" borderId="11" xfId="0" applyFont="1" applyFill="1" applyBorder="1" applyAlignment="1" applyProtection="1">
      <alignment horizontal="center" vertical="center"/>
      <protection hidden="1"/>
    </xf>
    <xf numFmtId="41" fontId="79" fillId="41" borderId="11" xfId="1" applyNumberFormat="1" applyFont="1" applyFill="1" applyBorder="1" applyAlignment="1" applyProtection="1">
      <alignment horizontal="center" vertical="center"/>
      <protection hidden="1"/>
    </xf>
    <xf numFmtId="0" fontId="81" fillId="24" borderId="12" xfId="0" applyFont="1" applyFill="1" applyBorder="1" applyAlignment="1" applyProtection="1">
      <alignment horizontal="center" vertical="center"/>
      <protection hidden="1"/>
    </xf>
    <xf numFmtId="0" fontId="81" fillId="24" borderId="13" xfId="0" applyFont="1" applyFill="1" applyBorder="1" applyAlignment="1" applyProtection="1">
      <alignment horizontal="center" vertical="center"/>
      <protection hidden="1"/>
    </xf>
    <xf numFmtId="0" fontId="81" fillId="24" borderId="206" xfId="0" applyFont="1" applyFill="1" applyBorder="1" applyAlignment="1" applyProtection="1">
      <alignment horizontal="center" vertical="center"/>
      <protection hidden="1"/>
    </xf>
    <xf numFmtId="0" fontId="38" fillId="9" borderId="93" xfId="0" applyFont="1" applyFill="1" applyBorder="1" applyAlignment="1" applyProtection="1">
      <alignment horizontal="center" vertical="center"/>
      <protection hidden="1"/>
    </xf>
    <xf numFmtId="43" fontId="38" fillId="9" borderId="94" xfId="1" applyFont="1" applyFill="1" applyBorder="1" applyAlignment="1" applyProtection="1">
      <alignment vertical="center"/>
      <protection hidden="1"/>
    </xf>
    <xf numFmtId="0" fontId="38" fillId="41" borderId="95" xfId="0" applyFont="1" applyFill="1" applyBorder="1" applyAlignment="1" applyProtection="1">
      <alignment horizontal="center" vertical="center"/>
      <protection hidden="1"/>
    </xf>
    <xf numFmtId="43" fontId="38" fillId="41" borderId="95" xfId="1" applyFont="1" applyFill="1" applyBorder="1" applyAlignment="1" applyProtection="1">
      <alignment horizontal="right" vertical="center"/>
      <protection hidden="1"/>
    </xf>
    <xf numFmtId="40" fontId="82" fillId="24" borderId="98" xfId="1" applyNumberFormat="1" applyFont="1" applyFill="1" applyBorder="1" applyAlignment="1" applyProtection="1">
      <alignment horizontal="center" vertical="center"/>
      <protection hidden="1"/>
    </xf>
    <xf numFmtId="0" fontId="0" fillId="39" borderId="86" xfId="0" applyFill="1" applyBorder="1" applyProtection="1">
      <protection hidden="1"/>
    </xf>
    <xf numFmtId="0" fontId="0" fillId="39" borderId="78" xfId="0" applyFill="1" applyBorder="1" applyProtection="1">
      <protection hidden="1"/>
    </xf>
    <xf numFmtId="0" fontId="0" fillId="39" borderId="79" xfId="0" applyFill="1" applyBorder="1" applyProtection="1">
      <protection hidden="1"/>
    </xf>
    <xf numFmtId="167" fontId="41" fillId="6" borderId="77" xfId="0" applyNumberFormat="1" applyFont="1" applyFill="1" applyBorder="1" applyAlignment="1" applyProtection="1">
      <alignment vertical="center"/>
      <protection hidden="1"/>
    </xf>
    <xf numFmtId="167" fontId="69" fillId="35" borderId="77" xfId="0" applyNumberFormat="1" applyFont="1" applyFill="1" applyBorder="1" applyAlignment="1" applyProtection="1">
      <alignment vertical="center"/>
      <protection hidden="1"/>
    </xf>
    <xf numFmtId="8" fontId="69" fillId="27" borderId="92" xfId="0" applyNumberFormat="1" applyFont="1" applyFill="1" applyBorder="1" applyAlignment="1" applyProtection="1">
      <alignment vertical="center"/>
      <protection hidden="1"/>
    </xf>
    <xf numFmtId="0" fontId="0" fillId="26" borderId="36" xfId="0" applyFill="1" applyBorder="1" applyAlignment="1" applyProtection="1">
      <alignment vertical="center"/>
      <protection hidden="1"/>
    </xf>
    <xf numFmtId="0" fontId="103" fillId="9" borderId="39" xfId="0" applyFont="1" applyFill="1" applyBorder="1" applyProtection="1">
      <protection hidden="1"/>
    </xf>
    <xf numFmtId="0" fontId="0" fillId="31" borderId="37" xfId="0" applyFill="1" applyBorder="1" applyAlignment="1" applyProtection="1">
      <alignment horizontal="center" vertical="center"/>
      <protection hidden="1"/>
    </xf>
    <xf numFmtId="0" fontId="0" fillId="23" borderId="37" xfId="0" applyFill="1" applyBorder="1" applyAlignment="1" applyProtection="1">
      <alignment horizontal="center" vertical="center"/>
      <protection hidden="1"/>
    </xf>
    <xf numFmtId="0" fontId="0" fillId="26" borderId="44" xfId="0" applyFill="1" applyBorder="1" applyAlignment="1" applyProtection="1">
      <alignment horizontal="center" vertical="center"/>
      <protection hidden="1"/>
    </xf>
    <xf numFmtId="0" fontId="65" fillId="24" borderId="90" xfId="0" applyFont="1" applyFill="1" applyBorder="1" applyAlignment="1" applyProtection="1">
      <alignment horizontal="center"/>
      <protection hidden="1"/>
    </xf>
    <xf numFmtId="0" fontId="0" fillId="0" borderId="92" xfId="0" applyBorder="1" applyProtection="1">
      <protection hidden="1"/>
    </xf>
    <xf numFmtId="0" fontId="0" fillId="0" borderId="0" xfId="0" applyBorder="1" applyProtection="1">
      <protection hidden="1"/>
    </xf>
    <xf numFmtId="0" fontId="0" fillId="0" borderId="88" xfId="0" applyBorder="1" applyProtection="1">
      <protection hidden="1"/>
    </xf>
    <xf numFmtId="0" fontId="0" fillId="0" borderId="87" xfId="0" applyBorder="1" applyProtection="1">
      <protection hidden="1"/>
    </xf>
    <xf numFmtId="41" fontId="65" fillId="9" borderId="111" xfId="1" applyNumberFormat="1" applyFont="1" applyFill="1" applyBorder="1" applyAlignment="1" applyProtection="1">
      <alignment horizontal="center"/>
      <protection hidden="1"/>
    </xf>
    <xf numFmtId="0" fontId="8" fillId="0" borderId="87" xfId="0" applyFont="1" applyFill="1" applyBorder="1" applyProtection="1">
      <protection hidden="1"/>
    </xf>
    <xf numFmtId="169" fontId="80" fillId="35" borderId="113" xfId="0" applyNumberFormat="1" applyFont="1" applyFill="1" applyBorder="1" applyAlignment="1" applyProtection="1">
      <alignment horizontal="center" vertical="center"/>
      <protection hidden="1"/>
    </xf>
    <xf numFmtId="169" fontId="79" fillId="33" borderId="110" xfId="0" applyNumberFormat="1" applyFont="1" applyFill="1" applyBorder="1" applyAlignment="1" applyProtection="1">
      <alignment vertical="center"/>
      <protection hidden="1"/>
    </xf>
    <xf numFmtId="169" fontId="102" fillId="19" borderId="90" xfId="0" applyNumberFormat="1" applyFont="1" applyFill="1" applyBorder="1" applyAlignment="1" applyProtection="1">
      <alignment vertical="center"/>
      <protection hidden="1"/>
    </xf>
    <xf numFmtId="0" fontId="15" fillId="39" borderId="90" xfId="0" applyFont="1" applyFill="1" applyBorder="1" applyAlignment="1" applyProtection="1">
      <alignment horizontal="center" vertical="center"/>
      <protection hidden="1"/>
    </xf>
    <xf numFmtId="0" fontId="0" fillId="0" borderId="0" xfId="0" applyAlignment="1" applyProtection="1">
      <protection locked="0" hidden="1"/>
    </xf>
    <xf numFmtId="0" fontId="0" fillId="0" borderId="0" xfId="0" applyFill="1" applyAlignment="1" applyProtection="1">
      <alignment horizontal="left"/>
      <protection locked="0" hidden="1"/>
    </xf>
    <xf numFmtId="0" fontId="0" fillId="0" borderId="0" xfId="0" applyBorder="1" applyProtection="1">
      <protection locked="0" hidden="1"/>
    </xf>
    <xf numFmtId="0" fontId="8" fillId="39" borderId="218" xfId="0" applyFont="1" applyFill="1" applyBorder="1" applyAlignment="1" applyProtection="1">
      <alignment vertical="center"/>
      <protection hidden="1"/>
    </xf>
    <xf numFmtId="0" fontId="0" fillId="39" borderId="219" xfId="0" applyFill="1" applyBorder="1" applyAlignment="1" applyProtection="1">
      <alignment vertical="center"/>
      <protection hidden="1"/>
    </xf>
    <xf numFmtId="0" fontId="0" fillId="6" borderId="209" xfId="0" applyFill="1" applyBorder="1" applyProtection="1">
      <protection locked="0" hidden="1"/>
    </xf>
    <xf numFmtId="2" fontId="95" fillId="26" borderId="0" xfId="0" applyNumberFormat="1" applyFont="1" applyFill="1" applyBorder="1" applyAlignment="1" applyProtection="1">
      <alignment horizontal="center"/>
      <protection locked="0" hidden="1"/>
    </xf>
    <xf numFmtId="0" fontId="106" fillId="0" borderId="0" xfId="0" applyFont="1" applyProtection="1">
      <protection locked="0" hidden="1"/>
    </xf>
    <xf numFmtId="0" fontId="19" fillId="0" borderId="0" xfId="0" applyFont="1" applyFill="1" applyAlignment="1" applyProtection="1">
      <alignment horizontal="center"/>
      <protection locked="0" hidden="1"/>
    </xf>
    <xf numFmtId="0" fontId="0" fillId="0" borderId="0" xfId="0" applyBorder="1" applyProtection="1">
      <protection locked="0" hidden="1"/>
    </xf>
    <xf numFmtId="0" fontId="19" fillId="0" borderId="0" xfId="0" applyFont="1" applyFill="1" applyAlignment="1" applyProtection="1">
      <alignment vertical="top"/>
      <protection hidden="1"/>
    </xf>
    <xf numFmtId="0" fontId="0" fillId="0" borderId="220" xfId="0" applyBorder="1" applyProtection="1">
      <protection locked="0" hidden="1"/>
    </xf>
    <xf numFmtId="0" fontId="0" fillId="0" borderId="0" xfId="0" applyAlignment="1" applyProtection="1">
      <alignment horizontal="center"/>
      <protection locked="0" hidden="1"/>
    </xf>
    <xf numFmtId="40" fontId="36" fillId="0" borderId="71" xfId="1" applyNumberFormat="1" applyFont="1" applyBorder="1" applyAlignment="1" applyProtection="1">
      <alignment horizontal="right"/>
      <protection locked="0" hidden="1"/>
    </xf>
    <xf numFmtId="40" fontId="36" fillId="0" borderId="70" xfId="1" applyNumberFormat="1" applyFont="1" applyBorder="1" applyAlignment="1" applyProtection="1">
      <alignment horizontal="right"/>
      <protection locked="0" hidden="1"/>
    </xf>
    <xf numFmtId="40" fontId="0" fillId="8" borderId="154" xfId="0" applyNumberFormat="1" applyFill="1" applyBorder="1" applyAlignment="1" applyProtection="1">
      <alignment horizontal="center"/>
      <protection locked="0" hidden="1"/>
    </xf>
    <xf numFmtId="0" fontId="0" fillId="0" borderId="221" xfId="0" applyBorder="1" applyProtection="1">
      <protection locked="0" hidden="1"/>
    </xf>
    <xf numFmtId="4" fontId="74" fillId="8" borderId="154" xfId="3" applyNumberFormat="1" applyFont="1" applyFill="1" applyBorder="1" applyAlignment="1" applyProtection="1">
      <alignment horizontal="center" vertical="center"/>
      <protection locked="0" hidden="1"/>
    </xf>
    <xf numFmtId="0" fontId="0" fillId="39" borderId="0" xfId="0" applyFill="1" applyProtection="1">
      <protection locked="0" hidden="1"/>
    </xf>
    <xf numFmtId="0" fontId="0" fillId="39" borderId="0" xfId="0" applyFill="1" applyAlignment="1" applyProtection="1">
      <alignment horizontal="left"/>
      <protection locked="0" hidden="1"/>
    </xf>
    <xf numFmtId="0" fontId="8" fillId="39" borderId="0" xfId="0" applyFont="1" applyFill="1" applyProtection="1">
      <protection locked="0" hidden="1"/>
    </xf>
    <xf numFmtId="0" fontId="0" fillId="0" borderId="0" xfId="0" applyBorder="1" applyProtection="1">
      <protection locked="0" hidden="1"/>
    </xf>
    <xf numFmtId="0" fontId="0" fillId="0" borderId="0" xfId="0" applyBorder="1" applyProtection="1">
      <protection locked="0" hidden="1"/>
    </xf>
    <xf numFmtId="0" fontId="0" fillId="0" borderId="88" xfId="0" applyBorder="1" applyProtection="1">
      <protection locked="0" hidden="1"/>
    </xf>
    <xf numFmtId="169" fontId="112" fillId="0" borderId="112" xfId="1" applyNumberFormat="1" applyFont="1" applyFill="1" applyBorder="1" applyAlignment="1" applyProtection="1">
      <alignment vertical="center"/>
      <protection locked="0" hidden="1"/>
    </xf>
    <xf numFmtId="169" fontId="112" fillId="39" borderId="90" xfId="0" applyNumberFormat="1" applyFont="1" applyFill="1" applyBorder="1" applyAlignment="1" applyProtection="1">
      <alignment vertical="center"/>
      <protection locked="0" hidden="1"/>
    </xf>
    <xf numFmtId="167" fontId="69" fillId="35" borderId="88" xfId="0" applyNumberFormat="1" applyFont="1" applyFill="1" applyBorder="1" applyAlignment="1" applyProtection="1">
      <alignment horizontal="center" vertical="center"/>
      <protection hidden="1"/>
    </xf>
    <xf numFmtId="0" fontId="38" fillId="9" borderId="226" xfId="0" applyFont="1" applyFill="1" applyBorder="1" applyAlignment="1" applyProtection="1">
      <alignment horizontal="center" vertical="center"/>
      <protection hidden="1"/>
    </xf>
    <xf numFmtId="0" fontId="38" fillId="24" borderId="88" xfId="0" applyFont="1" applyFill="1" applyBorder="1" applyAlignment="1" applyProtection="1">
      <alignment horizontal="center" vertical="center"/>
      <protection hidden="1"/>
    </xf>
    <xf numFmtId="0" fontId="0" fillId="0" borderId="9" xfId="0" applyBorder="1" applyProtection="1">
      <protection locked="0" hidden="1"/>
    </xf>
    <xf numFmtId="0" fontId="36" fillId="0" borderId="182" xfId="0" applyFont="1" applyBorder="1" applyAlignment="1" applyProtection="1">
      <alignment horizontal="center"/>
      <protection locked="0" hidden="1"/>
    </xf>
    <xf numFmtId="0" fontId="36" fillId="0" borderId="229" xfId="0" applyFont="1" applyBorder="1" applyAlignment="1" applyProtection="1">
      <alignment horizontal="center"/>
      <protection locked="0" hidden="1"/>
    </xf>
    <xf numFmtId="41" fontId="36" fillId="0" borderId="229" xfId="1" applyNumberFormat="1" applyFont="1" applyBorder="1" applyAlignment="1" applyProtection="1">
      <alignment horizontal="center"/>
      <protection locked="0" hidden="1"/>
    </xf>
    <xf numFmtId="0" fontId="0" fillId="0" borderId="0" xfId="0" applyProtection="1">
      <protection locked="0" hidden="1"/>
    </xf>
    <xf numFmtId="0" fontId="0" fillId="0" borderId="0" xfId="0" applyBorder="1" applyProtection="1">
      <protection locked="0" hidden="1"/>
    </xf>
    <xf numFmtId="0" fontId="60" fillId="0" borderId="0" xfId="0" applyFont="1" applyFill="1" applyAlignment="1" applyProtection="1">
      <alignment horizontal="center" vertical="top"/>
      <protection locked="0" hidden="1"/>
    </xf>
    <xf numFmtId="0" fontId="77" fillId="0" borderId="0" xfId="0" applyFont="1" applyProtection="1">
      <protection hidden="1"/>
    </xf>
    <xf numFmtId="0" fontId="74" fillId="0" borderId="0" xfId="0" applyFont="1" applyProtection="1">
      <protection hidden="1"/>
    </xf>
    <xf numFmtId="0" fontId="0" fillId="6" borderId="209" xfId="0" applyFill="1" applyBorder="1" applyProtection="1">
      <protection locked="0" hidden="1"/>
    </xf>
    <xf numFmtId="0" fontId="0" fillId="6" borderId="0" xfId="0" applyFill="1" applyProtection="1">
      <protection hidden="1"/>
    </xf>
    <xf numFmtId="0" fontId="0" fillId="0" borderId="0" xfId="0" applyAlignment="1" applyProtection="1">
      <protection locked="0" hidden="1"/>
    </xf>
    <xf numFmtId="0" fontId="19" fillId="0" borderId="0" xfId="0" applyFont="1" applyFill="1" applyAlignment="1" applyProtection="1">
      <alignment horizontal="center"/>
      <protection locked="0" hidden="1"/>
    </xf>
    <xf numFmtId="0" fontId="0" fillId="0" borderId="0" xfId="0" applyFill="1" applyAlignment="1" applyProtection="1">
      <alignment horizontal="left"/>
      <protection locked="0" hidden="1"/>
    </xf>
    <xf numFmtId="0" fontId="0" fillId="0" borderId="0" xfId="0" applyAlignment="1" applyProtection="1">
      <alignment horizontal="left"/>
      <protection locked="0" hidden="1"/>
    </xf>
    <xf numFmtId="0" fontId="0" fillId="0" borderId="9" xfId="0" applyBorder="1" applyProtection="1">
      <protection locked="0" hidden="1"/>
    </xf>
    <xf numFmtId="0" fontId="0" fillId="0" borderId="0" xfId="0" applyBorder="1" applyProtection="1">
      <protection locked="0" hidden="1"/>
    </xf>
    <xf numFmtId="0" fontId="0" fillId="0" borderId="5" xfId="0" applyBorder="1" applyProtection="1">
      <protection locked="0" hidden="1"/>
    </xf>
    <xf numFmtId="0" fontId="0" fillId="0" borderId="0" xfId="0" applyAlignment="1" applyProtection="1">
      <protection locked="0" hidden="1"/>
    </xf>
    <xf numFmtId="167" fontId="36" fillId="0" borderId="70" xfId="1" applyNumberFormat="1" applyFont="1" applyBorder="1" applyAlignment="1" applyProtection="1">
      <alignment horizontal="center"/>
      <protection locked="0" hidden="1"/>
    </xf>
    <xf numFmtId="167" fontId="36" fillId="0" borderId="74" xfId="1" applyNumberFormat="1" applyFont="1" applyBorder="1" applyAlignment="1" applyProtection="1">
      <alignment horizontal="center"/>
      <protection locked="0" hidden="1"/>
    </xf>
    <xf numFmtId="167" fontId="36" fillId="0" borderId="71" xfId="1" applyNumberFormat="1" applyFont="1" applyBorder="1" applyAlignment="1" applyProtection="1">
      <alignment horizontal="center"/>
      <protection locked="0" hidden="1"/>
    </xf>
    <xf numFmtId="167" fontId="36" fillId="0" borderId="59" xfId="1" applyNumberFormat="1" applyFont="1" applyBorder="1" applyAlignment="1" applyProtection="1">
      <alignment horizontal="center"/>
      <protection locked="0" hidden="1"/>
    </xf>
    <xf numFmtId="167" fontId="36" fillId="0" borderId="65" xfId="1" applyNumberFormat="1" applyFont="1" applyBorder="1" applyAlignment="1" applyProtection="1">
      <alignment horizontal="center"/>
      <protection locked="0" hidden="1"/>
    </xf>
    <xf numFmtId="167" fontId="0" fillId="11" borderId="228" xfId="0" applyNumberFormat="1" applyFill="1" applyBorder="1" applyProtection="1">
      <protection hidden="1"/>
    </xf>
    <xf numFmtId="167" fontId="36" fillId="0" borderId="59" xfId="1" applyNumberFormat="1" applyFont="1" applyBorder="1" applyAlignment="1" applyProtection="1">
      <alignment horizontal="left"/>
      <protection locked="0" hidden="1"/>
    </xf>
    <xf numFmtId="167" fontId="36" fillId="0" borderId="68" xfId="1" applyNumberFormat="1" applyFont="1" applyBorder="1" applyAlignment="1" applyProtection="1">
      <alignment horizontal="center"/>
      <protection locked="0" hidden="1"/>
    </xf>
    <xf numFmtId="167" fontId="36" fillId="0" borderId="65" xfId="1" applyNumberFormat="1" applyFont="1" applyFill="1" applyBorder="1" applyAlignment="1" applyProtection="1">
      <alignment horizontal="center"/>
      <protection locked="0" hidden="1"/>
    </xf>
    <xf numFmtId="0" fontId="74" fillId="0" borderId="0" xfId="0" applyFont="1" applyAlignment="1" applyProtection="1">
      <protection hidden="1"/>
    </xf>
    <xf numFmtId="0" fontId="90" fillId="0" borderId="0" xfId="0" applyFont="1" applyAlignment="1" applyProtection="1">
      <protection hidden="1"/>
    </xf>
    <xf numFmtId="0" fontId="74" fillId="0" borderId="0" xfId="0" applyFont="1" applyAlignment="1" applyProtection="1">
      <alignment horizontal="left"/>
      <protection hidden="1"/>
    </xf>
    <xf numFmtId="0" fontId="90" fillId="0" borderId="0" xfId="0" applyFont="1" applyAlignment="1" applyProtection="1">
      <alignment horizontal="left"/>
      <protection hidden="1"/>
    </xf>
    <xf numFmtId="0" fontId="74" fillId="0" borderId="0" xfId="0" applyFont="1" applyAlignment="1" applyProtection="1">
      <alignment horizontal="left" vertical="center"/>
      <protection hidden="1"/>
    </xf>
    <xf numFmtId="0" fontId="90" fillId="0" borderId="0" xfId="0" applyFont="1" applyAlignment="1" applyProtection="1">
      <alignment horizontal="left" vertical="center"/>
      <protection hidden="1"/>
    </xf>
    <xf numFmtId="0" fontId="77" fillId="0" borderId="0" xfId="0" applyFont="1" applyAlignment="1" applyProtection="1">
      <alignment horizontal="left"/>
      <protection hidden="1"/>
    </xf>
    <xf numFmtId="0" fontId="40" fillId="11" borderId="14" xfId="0" applyFont="1" applyFill="1" applyBorder="1" applyAlignment="1" applyProtection="1">
      <alignment horizontal="center"/>
      <protection hidden="1"/>
    </xf>
    <xf numFmtId="0" fontId="40" fillId="11" borderId="69" xfId="0" applyFont="1" applyFill="1" applyBorder="1" applyAlignment="1" applyProtection="1">
      <alignment horizontal="center"/>
      <protection hidden="1"/>
    </xf>
    <xf numFmtId="0" fontId="40" fillId="11" borderId="52" xfId="0" applyFont="1" applyFill="1" applyBorder="1" applyAlignment="1" applyProtection="1">
      <alignment horizontal="center"/>
      <protection hidden="1"/>
    </xf>
    <xf numFmtId="43" fontId="40" fillId="46" borderId="71" xfId="15" applyNumberFormat="1" applyFont="1" applyFill="1" applyBorder="1" applyAlignment="1" applyProtection="1">
      <alignment horizontal="center" vertical="top"/>
      <protection locked="0" hidden="1"/>
    </xf>
    <xf numFmtId="43" fontId="40" fillId="46" borderId="233" xfId="15" applyNumberFormat="1" applyFont="1" applyFill="1" applyBorder="1" applyAlignment="1" applyProtection="1">
      <alignment horizontal="center" vertical="top"/>
      <protection locked="0" hidden="1"/>
    </xf>
    <xf numFmtId="43" fontId="40" fillId="46" borderId="65" xfId="15" applyNumberFormat="1" applyFont="1" applyFill="1" applyBorder="1" applyAlignment="1" applyProtection="1">
      <alignment horizontal="center" vertical="top"/>
      <protection locked="0" hidden="1"/>
    </xf>
    <xf numFmtId="43" fontId="40" fillId="46" borderId="59" xfId="15" applyNumberFormat="1" applyFont="1" applyFill="1" applyBorder="1" applyAlignment="1" applyProtection="1">
      <alignment horizontal="center" vertical="top"/>
      <protection locked="0" hidden="1"/>
    </xf>
    <xf numFmtId="43" fontId="40" fillId="46" borderId="74" xfId="15" applyNumberFormat="1" applyFont="1" applyFill="1" applyBorder="1" applyAlignment="1" applyProtection="1">
      <alignment horizontal="center" vertical="top"/>
      <protection locked="0" hidden="1"/>
    </xf>
    <xf numFmtId="0" fontId="36" fillId="48" borderId="52" xfId="13" applyFont="1" applyFill="1" applyBorder="1" applyAlignment="1" applyProtection="1">
      <alignment horizontal="center"/>
      <protection locked="0" hidden="1"/>
    </xf>
    <xf numFmtId="0" fontId="36" fillId="48" borderId="15" xfId="13" applyFont="1" applyFill="1" applyBorder="1" applyAlignment="1" applyProtection="1">
      <alignment horizontal="center"/>
      <protection locked="0" hidden="1"/>
    </xf>
    <xf numFmtId="0" fontId="41" fillId="46" borderId="12" xfId="13" applyFont="1" applyFill="1" applyBorder="1" applyProtection="1">
      <protection locked="0" hidden="1"/>
    </xf>
    <xf numFmtId="0" fontId="41" fillId="25" borderId="14" xfId="13" applyFont="1" applyBorder="1" applyProtection="1">
      <protection locked="0" hidden="1"/>
    </xf>
    <xf numFmtId="43" fontId="40" fillId="25" borderId="70" xfId="13" applyNumberFormat="1" applyFont="1" applyBorder="1" applyProtection="1">
      <protection locked="0" hidden="1"/>
    </xf>
    <xf numFmtId="43" fontId="40" fillId="25" borderId="71" xfId="13" applyNumberFormat="1" applyFont="1" applyBorder="1" applyProtection="1">
      <protection locked="0" hidden="1"/>
    </xf>
    <xf numFmtId="43" fontId="40" fillId="25" borderId="65" xfId="13" applyNumberFormat="1" applyFont="1" applyBorder="1" applyProtection="1">
      <protection locked="0" hidden="1"/>
    </xf>
    <xf numFmtId="43" fontId="40" fillId="25" borderId="59" xfId="13" applyNumberFormat="1" applyFont="1" applyBorder="1" applyProtection="1">
      <protection locked="0" hidden="1"/>
    </xf>
    <xf numFmtId="43" fontId="40" fillId="25" borderId="74" xfId="13" applyNumberFormat="1" applyFont="1" applyBorder="1" applyProtection="1">
      <protection locked="0" hidden="1"/>
    </xf>
    <xf numFmtId="41" fontId="14" fillId="46" borderId="26" xfId="13" applyNumberFormat="1" applyFont="1" applyFill="1" applyBorder="1" applyAlignment="1" applyProtection="1">
      <alignment horizontal="center"/>
      <protection locked="0" hidden="1"/>
    </xf>
    <xf numFmtId="41" fontId="14" fillId="25" borderId="15" xfId="13" applyNumberFormat="1" applyFont="1" applyBorder="1" applyAlignment="1" applyProtection="1">
      <alignment horizontal="center"/>
      <protection locked="0" hidden="1"/>
    </xf>
    <xf numFmtId="41" fontId="14" fillId="46" borderId="60" xfId="13" applyNumberFormat="1" applyFont="1" applyFill="1" applyBorder="1" applyAlignment="1" applyProtection="1">
      <alignment horizontal="center"/>
      <protection locked="0" hidden="1"/>
    </xf>
    <xf numFmtId="41" fontId="14" fillId="46" borderId="13" xfId="13" applyNumberFormat="1" applyFont="1" applyFill="1" applyBorder="1" applyAlignment="1" applyProtection="1">
      <alignment horizontal="center"/>
      <protection locked="0" hidden="1"/>
    </xf>
    <xf numFmtId="0" fontId="14" fillId="11" borderId="12" xfId="0" applyFont="1" applyFill="1" applyBorder="1" applyAlignment="1" applyProtection="1">
      <alignment horizontal="center"/>
      <protection hidden="1"/>
    </xf>
    <xf numFmtId="0" fontId="14" fillId="11" borderId="13" xfId="0" applyFont="1" applyFill="1" applyBorder="1" applyAlignment="1" applyProtection="1">
      <alignment horizontal="center"/>
      <protection hidden="1"/>
    </xf>
    <xf numFmtId="0" fontId="14" fillId="46" borderId="12" xfId="13" applyFont="1" applyFill="1" applyBorder="1" applyAlignment="1" applyProtection="1">
      <alignment horizontal="center" vertical="center"/>
      <protection locked="0" hidden="1"/>
    </xf>
    <xf numFmtId="0" fontId="14" fillId="25" borderId="14" xfId="13" quotePrefix="1" applyNumberFormat="1" applyFont="1" applyBorder="1" applyAlignment="1" applyProtection="1">
      <alignment horizontal="center"/>
      <protection locked="0" hidden="1"/>
    </xf>
    <xf numFmtId="0" fontId="14" fillId="25" borderId="14" xfId="13" applyFont="1" applyBorder="1" applyAlignment="1" applyProtection="1">
      <alignment horizontal="center"/>
      <protection locked="0" hidden="1"/>
    </xf>
    <xf numFmtId="0" fontId="14" fillId="46" borderId="16" xfId="13" applyFont="1" applyFill="1" applyBorder="1" applyAlignment="1" applyProtection="1">
      <alignment horizontal="center" vertical="center"/>
      <protection locked="0" hidden="1"/>
    </xf>
    <xf numFmtId="0" fontId="14" fillId="25" borderId="14" xfId="13" quotePrefix="1" applyFont="1" applyBorder="1" applyAlignment="1" applyProtection="1">
      <alignment horizontal="center"/>
      <protection locked="0" hidden="1"/>
    </xf>
    <xf numFmtId="0" fontId="56" fillId="47" borderId="63" xfId="13" applyFont="1" applyFill="1" applyBorder="1" applyAlignment="1" applyProtection="1">
      <alignment horizontal="center" vertical="top"/>
      <protection locked="0" hidden="1"/>
    </xf>
    <xf numFmtId="0" fontId="0" fillId="0" borderId="0" xfId="0" applyAlignment="1" applyProtection="1">
      <alignment horizontal="center"/>
      <protection locked="0" hidden="1"/>
    </xf>
    <xf numFmtId="0" fontId="0" fillId="0" borderId="0" xfId="0" applyBorder="1" applyProtection="1">
      <protection locked="0" hidden="1"/>
    </xf>
    <xf numFmtId="0" fontId="0" fillId="0" borderId="0" xfId="0" applyBorder="1" applyProtection="1">
      <protection locked="0" hidden="1"/>
    </xf>
    <xf numFmtId="0" fontId="0" fillId="0" borderId="0" xfId="0" applyFill="1" applyAlignment="1" applyProtection="1">
      <alignment horizontal="center"/>
      <protection locked="0" hidden="1"/>
    </xf>
    <xf numFmtId="0" fontId="0" fillId="0" borderId="245" xfId="0" applyBorder="1"/>
    <xf numFmtId="0" fontId="0" fillId="0" borderId="0" xfId="0" applyBorder="1" applyProtection="1">
      <protection locked="0" hidden="1"/>
    </xf>
    <xf numFmtId="0" fontId="0" fillId="0" borderId="0" xfId="0" applyBorder="1" applyAlignment="1" applyProtection="1">
      <protection hidden="1"/>
    </xf>
    <xf numFmtId="43" fontId="0" fillId="0" borderId="237" xfId="0" applyNumberFormat="1" applyBorder="1" applyProtection="1">
      <protection locked="0" hidden="1"/>
    </xf>
    <xf numFmtId="43" fontId="0" fillId="0" borderId="235" xfId="0" applyNumberFormat="1" applyBorder="1" applyProtection="1">
      <protection locked="0" hidden="1"/>
    </xf>
    <xf numFmtId="0" fontId="0" fillId="0" borderId="247" xfId="0" applyBorder="1"/>
    <xf numFmtId="43" fontId="0" fillId="0" borderId="249" xfId="0" applyNumberFormat="1" applyBorder="1" applyProtection="1">
      <protection locked="0" hidden="1"/>
    </xf>
    <xf numFmtId="0" fontId="15" fillId="26" borderId="238" xfId="0" applyFont="1" applyFill="1" applyBorder="1" applyAlignment="1" applyProtection="1">
      <alignment horizontal="center" vertical="center"/>
      <protection hidden="1"/>
    </xf>
    <xf numFmtId="0" fontId="15" fillId="26" borderId="239" xfId="0" applyFont="1" applyFill="1" applyBorder="1" applyAlignment="1" applyProtection="1">
      <alignment horizontal="center" vertical="center"/>
      <protection hidden="1"/>
    </xf>
    <xf numFmtId="0" fontId="15" fillId="26" borderId="239" xfId="0" applyFont="1" applyFill="1" applyBorder="1" applyAlignment="1" applyProtection="1">
      <alignment horizontal="center" vertical="center" wrapText="1"/>
      <protection hidden="1"/>
    </xf>
    <xf numFmtId="0" fontId="15" fillId="26" borderId="241" xfId="0" applyFont="1" applyFill="1" applyBorder="1" applyAlignment="1" applyProtection="1">
      <alignment horizontal="center" vertical="center"/>
      <protection hidden="1"/>
    </xf>
    <xf numFmtId="0" fontId="15" fillId="26" borderId="242" xfId="0" applyFont="1" applyFill="1" applyBorder="1" applyAlignment="1" applyProtection="1">
      <alignment horizontal="center" vertical="center" wrapText="1"/>
      <protection hidden="1"/>
    </xf>
    <xf numFmtId="0" fontId="0" fillId="26" borderId="236" xfId="0" applyFill="1" applyBorder="1" applyAlignment="1" applyProtection="1">
      <alignment horizontal="center" vertical="center"/>
      <protection hidden="1"/>
    </xf>
    <xf numFmtId="43" fontId="0" fillId="6" borderId="43" xfId="0" applyNumberFormat="1" applyFill="1" applyBorder="1" applyProtection="1">
      <protection hidden="1"/>
    </xf>
    <xf numFmtId="43" fontId="0" fillId="6" borderId="48" xfId="0" applyNumberFormat="1" applyFill="1" applyBorder="1" applyProtection="1">
      <protection hidden="1"/>
    </xf>
    <xf numFmtId="0" fontId="0" fillId="26" borderId="234" xfId="0" applyFill="1" applyBorder="1" applyAlignment="1" applyProtection="1">
      <alignment horizontal="center" vertical="center"/>
      <protection hidden="1"/>
    </xf>
    <xf numFmtId="43" fontId="0" fillId="6" borderId="37" xfId="0" applyNumberFormat="1" applyFill="1" applyBorder="1" applyProtection="1">
      <protection hidden="1"/>
    </xf>
    <xf numFmtId="43" fontId="0" fillId="6" borderId="62" xfId="0" applyNumberFormat="1" applyFill="1" applyBorder="1" applyProtection="1">
      <protection hidden="1"/>
    </xf>
    <xf numFmtId="0" fontId="0" fillId="26" borderId="246" xfId="0" applyFill="1" applyBorder="1" applyAlignment="1" applyProtection="1">
      <alignment horizontal="center" vertical="center"/>
      <protection hidden="1"/>
    </xf>
    <xf numFmtId="43" fontId="0" fillId="6" borderId="39" xfId="0" applyNumberFormat="1" applyFill="1" applyBorder="1" applyProtection="1">
      <protection hidden="1"/>
    </xf>
    <xf numFmtId="43" fontId="0" fillId="6" borderId="248" xfId="0" applyNumberFormat="1" applyFill="1" applyBorder="1" applyProtection="1">
      <protection hidden="1"/>
    </xf>
    <xf numFmtId="43" fontId="0" fillId="6" borderId="231" xfId="0" applyNumberFormat="1" applyFill="1" applyBorder="1" applyProtection="1">
      <protection hidden="1"/>
    </xf>
    <xf numFmtId="0" fontId="123" fillId="26" borderId="240" xfId="0" applyFont="1" applyFill="1" applyBorder="1" applyAlignment="1" applyProtection="1">
      <alignment horizontal="center" vertical="center" wrapText="1"/>
      <protection hidden="1"/>
    </xf>
    <xf numFmtId="0" fontId="0" fillId="6" borderId="0" xfId="0" applyFill="1" applyAlignment="1" applyProtection="1">
      <alignment horizontal="right" vertical="center"/>
      <protection hidden="1"/>
    </xf>
    <xf numFmtId="43" fontId="21" fillId="27" borderId="0" xfId="0" applyNumberFormat="1" applyFont="1" applyFill="1" applyBorder="1" applyAlignment="1" applyProtection="1">
      <alignment horizontal="center" vertical="center"/>
      <protection hidden="1"/>
    </xf>
    <xf numFmtId="0" fontId="0" fillId="0" borderId="0" xfId="0" applyAlignment="1">
      <alignment horizontal="left"/>
    </xf>
    <xf numFmtId="0" fontId="19" fillId="0" borderId="0" xfId="0" applyFont="1" applyFill="1" applyAlignment="1" applyProtection="1">
      <alignment horizontal="center"/>
      <protection locked="0" hidden="1"/>
    </xf>
    <xf numFmtId="0" fontId="0" fillId="6" borderId="0" xfId="0" applyFill="1" applyProtection="1">
      <protection hidden="1"/>
    </xf>
    <xf numFmtId="0" fontId="4" fillId="6" borderId="0" xfId="0" applyFont="1" applyFill="1" applyBorder="1" applyAlignment="1" applyProtection="1">
      <alignment horizontal="center"/>
      <protection hidden="1"/>
    </xf>
    <xf numFmtId="0" fontId="0" fillId="0" borderId="0" xfId="0" applyBorder="1" applyProtection="1">
      <protection locked="0" hidden="1"/>
    </xf>
    <xf numFmtId="0" fontId="36" fillId="49" borderId="17" xfId="11" applyFont="1" applyFill="1" applyBorder="1" applyProtection="1">
      <protection locked="0" hidden="1"/>
    </xf>
    <xf numFmtId="0" fontId="57" fillId="3" borderId="0" xfId="3" applyFont="1" applyBorder="1" applyAlignment="1" applyProtection="1">
      <alignment horizontal="right" vertical="center"/>
      <protection hidden="1"/>
    </xf>
    <xf numFmtId="0" fontId="26" fillId="0" borderId="0" xfId="0" applyFont="1" applyBorder="1" applyAlignment="1" applyProtection="1">
      <alignment horizontal="center"/>
      <protection hidden="1"/>
    </xf>
    <xf numFmtId="43" fontId="36" fillId="49" borderId="253" xfId="1" applyFont="1" applyFill="1" applyBorder="1" applyProtection="1">
      <protection locked="0" hidden="1"/>
    </xf>
    <xf numFmtId="43" fontId="39" fillId="19" borderId="138" xfId="0" applyNumberFormat="1" applyFont="1" applyFill="1" applyBorder="1" applyProtection="1">
      <protection hidden="1"/>
    </xf>
    <xf numFmtId="43" fontId="39" fillId="29" borderId="19" xfId="1" applyFont="1" applyFill="1" applyBorder="1" applyAlignment="1" applyProtection="1">
      <alignment horizontal="right"/>
      <protection locked="0" hidden="1"/>
    </xf>
    <xf numFmtId="43" fontId="39" fillId="28" borderId="54" xfId="1" applyFont="1" applyFill="1" applyBorder="1" applyProtection="1">
      <protection hidden="1"/>
    </xf>
    <xf numFmtId="0" fontId="40" fillId="50" borderId="17" xfId="11" applyFont="1" applyFill="1" applyBorder="1" applyAlignment="1" applyProtection="1">
      <alignment horizontal="center"/>
      <protection hidden="1"/>
    </xf>
    <xf numFmtId="0" fontId="40" fillId="50" borderId="253" xfId="11" applyFont="1" applyFill="1" applyBorder="1" applyAlignment="1" applyProtection="1">
      <alignment horizontal="center"/>
      <protection hidden="1"/>
    </xf>
    <xf numFmtId="0" fontId="40" fillId="51" borderId="11" xfId="14" applyFont="1" applyFill="1" applyAlignment="1" applyProtection="1">
      <alignment horizontal="center"/>
      <protection hidden="1"/>
    </xf>
    <xf numFmtId="0" fontId="0" fillId="6" borderId="255" xfId="0" applyFill="1" applyBorder="1" applyProtection="1">
      <protection locked="0" hidden="1"/>
    </xf>
    <xf numFmtId="0" fontId="0" fillId="6" borderId="255" xfId="0" applyFill="1" applyBorder="1" applyProtection="1">
      <protection hidden="1"/>
    </xf>
    <xf numFmtId="43" fontId="39" fillId="28" borderId="257" xfId="1" applyFont="1" applyFill="1" applyBorder="1" applyProtection="1">
      <protection hidden="1"/>
    </xf>
    <xf numFmtId="0" fontId="26" fillId="0" borderId="258" xfId="0" applyFont="1" applyFill="1" applyBorder="1" applyAlignment="1" applyProtection="1">
      <alignment horizontal="center" vertical="center"/>
      <protection hidden="1"/>
    </xf>
    <xf numFmtId="0" fontId="23" fillId="0" borderId="259" xfId="0" applyFont="1" applyBorder="1" applyAlignment="1" applyProtection="1">
      <alignment horizontal="center"/>
      <protection hidden="1"/>
    </xf>
    <xf numFmtId="0" fontId="24" fillId="0" borderId="262" xfId="0" applyFont="1" applyFill="1" applyBorder="1" applyAlignment="1" applyProtection="1">
      <alignment horizontal="center"/>
      <protection hidden="1"/>
    </xf>
    <xf numFmtId="43" fontId="39" fillId="19" borderId="262" xfId="0" applyNumberFormat="1" applyFont="1" applyFill="1" applyBorder="1" applyProtection="1">
      <protection hidden="1"/>
    </xf>
    <xf numFmtId="0" fontId="40" fillId="50" borderId="263" xfId="11" applyFont="1" applyFill="1" applyBorder="1" applyAlignment="1" applyProtection="1">
      <alignment horizontal="center"/>
      <protection hidden="1"/>
    </xf>
    <xf numFmtId="40" fontId="36" fillId="0" borderId="230" xfId="0" applyNumberFormat="1" applyFont="1" applyBorder="1" applyAlignment="1" applyProtection="1">
      <alignment horizontal="right"/>
      <protection locked="0" hidden="1"/>
    </xf>
    <xf numFmtId="0" fontId="36" fillId="0" borderId="265" xfId="0" applyFont="1" applyBorder="1" applyAlignment="1" applyProtection="1">
      <alignment horizontal="center"/>
      <protection locked="0" hidden="1"/>
    </xf>
    <xf numFmtId="0" fontId="0" fillId="6" borderId="266" xfId="0" applyFill="1" applyBorder="1" applyProtection="1">
      <protection hidden="1"/>
    </xf>
    <xf numFmtId="0" fontId="7" fillId="16" borderId="269" xfId="0" applyFont="1" applyFill="1" applyBorder="1" applyAlignment="1" applyProtection="1">
      <protection hidden="1"/>
    </xf>
    <xf numFmtId="0" fontId="25" fillId="16" borderId="270" xfId="0" applyFont="1" applyFill="1" applyBorder="1" applyAlignment="1" applyProtection="1">
      <protection hidden="1"/>
    </xf>
    <xf numFmtId="0" fontId="7" fillId="16" borderId="271" xfId="0" applyFont="1" applyFill="1" applyBorder="1" applyAlignment="1" applyProtection="1">
      <protection hidden="1"/>
    </xf>
    <xf numFmtId="0" fontId="0" fillId="18" borderId="272" xfId="0" applyFill="1" applyBorder="1" applyProtection="1">
      <protection hidden="1"/>
    </xf>
    <xf numFmtId="0" fontId="0" fillId="18" borderId="271" xfId="0" applyFill="1" applyBorder="1" applyProtection="1">
      <protection hidden="1"/>
    </xf>
    <xf numFmtId="0" fontId="0" fillId="6" borderId="271" xfId="0" applyFill="1" applyBorder="1" applyProtection="1">
      <protection hidden="1"/>
    </xf>
    <xf numFmtId="0" fontId="25" fillId="17" borderId="58" xfId="0" applyFont="1" applyFill="1" applyBorder="1" applyAlignment="1" applyProtection="1">
      <alignment vertical="center"/>
      <protection hidden="1"/>
    </xf>
    <xf numFmtId="0" fontId="5" fillId="53" borderId="19" xfId="14" applyFont="1" applyFill="1" applyBorder="1" applyAlignment="1" applyProtection="1">
      <alignment horizontal="center"/>
      <protection hidden="1"/>
    </xf>
    <xf numFmtId="167" fontId="36" fillId="0" borderId="276" xfId="1" applyNumberFormat="1" applyFont="1" applyBorder="1" applyAlignment="1" applyProtection="1">
      <alignment horizontal="center"/>
      <protection locked="0" hidden="1"/>
    </xf>
    <xf numFmtId="41" fontId="36" fillId="0" borderId="265" xfId="1" applyNumberFormat="1" applyFont="1" applyBorder="1" applyAlignment="1" applyProtection="1">
      <alignment horizontal="center"/>
      <protection locked="0" hidden="1"/>
    </xf>
    <xf numFmtId="41" fontId="36" fillId="0" borderId="277" xfId="1" applyNumberFormat="1" applyFont="1" applyBorder="1" applyAlignment="1" applyProtection="1">
      <alignment horizontal="center"/>
      <protection locked="0" hidden="1"/>
    </xf>
    <xf numFmtId="0" fontId="36" fillId="0" borderId="277" xfId="0" applyFont="1" applyBorder="1" applyAlignment="1" applyProtection="1">
      <alignment horizontal="center"/>
      <protection locked="0" hidden="1"/>
    </xf>
    <xf numFmtId="40" fontId="36" fillId="0" borderId="39" xfId="1" applyNumberFormat="1" applyFont="1" applyBorder="1" applyAlignment="1" applyProtection="1">
      <alignment horizontal="right"/>
      <protection locked="0" hidden="1"/>
    </xf>
    <xf numFmtId="40" fontId="36" fillId="0" borderId="39" xfId="0" applyNumberFormat="1" applyFont="1" applyBorder="1" applyAlignment="1" applyProtection="1">
      <alignment horizontal="right"/>
      <protection locked="0" hidden="1"/>
    </xf>
    <xf numFmtId="40" fontId="36" fillId="0" borderId="278" xfId="1" applyNumberFormat="1" applyFont="1" applyBorder="1" applyAlignment="1" applyProtection="1">
      <alignment horizontal="right"/>
      <protection locked="0" hidden="1"/>
    </xf>
    <xf numFmtId="40" fontId="36" fillId="0" borderId="278" xfId="0" applyNumberFormat="1" applyFont="1" applyBorder="1" applyAlignment="1" applyProtection="1">
      <alignment horizontal="right"/>
      <protection locked="0" hidden="1"/>
    </xf>
    <xf numFmtId="0" fontId="0" fillId="7" borderId="7" xfId="6" applyFont="1" applyBorder="1" applyAlignment="1" applyProtection="1">
      <alignment horizontal="center"/>
      <protection locked="0" hidden="1"/>
    </xf>
    <xf numFmtId="0" fontId="0" fillId="0" borderId="283" xfId="0" applyBorder="1" applyProtection="1">
      <protection locked="0" hidden="1"/>
    </xf>
    <xf numFmtId="167" fontId="0" fillId="0" borderId="0" xfId="0" applyNumberFormat="1" applyBorder="1" applyProtection="1">
      <protection locked="0" hidden="1"/>
    </xf>
    <xf numFmtId="0" fontId="0" fillId="0" borderId="284" xfId="0" applyBorder="1" applyProtection="1">
      <protection locked="0" hidden="1"/>
    </xf>
    <xf numFmtId="0" fontId="0" fillId="0" borderId="232" xfId="0" applyBorder="1" applyProtection="1">
      <protection locked="0" hidden="1"/>
    </xf>
    <xf numFmtId="0" fontId="0" fillId="0" borderId="283" xfId="0" applyBorder="1" applyProtection="1">
      <protection locked="0"/>
    </xf>
    <xf numFmtId="167" fontId="0" fillId="0" borderId="0" xfId="0" applyNumberFormat="1" applyBorder="1" applyProtection="1">
      <protection locked="0"/>
    </xf>
    <xf numFmtId="0" fontId="0" fillId="0" borderId="284" xfId="0" applyBorder="1" applyProtection="1">
      <protection locked="0"/>
    </xf>
    <xf numFmtId="0" fontId="0" fillId="0" borderId="232" xfId="0" applyBorder="1" applyProtection="1">
      <protection locked="0"/>
    </xf>
    <xf numFmtId="167" fontId="36" fillId="0" borderId="276" xfId="1" applyNumberFormat="1" applyFont="1" applyFill="1" applyBorder="1" applyAlignment="1" applyProtection="1">
      <alignment horizontal="center"/>
      <protection locked="0" hidden="1"/>
    </xf>
    <xf numFmtId="41" fontId="36" fillId="0" borderId="289" xfId="1" applyNumberFormat="1" applyFont="1" applyFill="1" applyBorder="1" applyAlignment="1" applyProtection="1">
      <alignment horizontal="center"/>
      <protection locked="0" hidden="1"/>
    </xf>
    <xf numFmtId="0" fontId="36" fillId="0" borderId="290" xfId="0" applyFont="1" applyBorder="1" applyAlignment="1" applyProtection="1">
      <alignment horizontal="center"/>
      <protection locked="0" hidden="1"/>
    </xf>
    <xf numFmtId="41" fontId="36" fillId="0" borderId="288" xfId="1" applyNumberFormat="1" applyFont="1" applyFill="1" applyBorder="1" applyAlignment="1" applyProtection="1">
      <alignment horizontal="center"/>
      <protection locked="0" hidden="1"/>
    </xf>
    <xf numFmtId="0" fontId="36" fillId="0" borderId="288" xfId="0" applyFont="1" applyBorder="1" applyAlignment="1" applyProtection="1">
      <alignment horizontal="center"/>
      <protection locked="0" hidden="1"/>
    </xf>
    <xf numFmtId="40" fontId="36" fillId="0" borderId="230" xfId="1" applyNumberFormat="1" applyFont="1" applyFill="1" applyBorder="1" applyAlignment="1" applyProtection="1">
      <alignment horizontal="right"/>
      <protection locked="0" hidden="1"/>
    </xf>
    <xf numFmtId="40" fontId="36" fillId="0" borderId="291" xfId="1" applyNumberFormat="1" applyFont="1" applyFill="1" applyBorder="1" applyAlignment="1" applyProtection="1">
      <alignment horizontal="right"/>
      <protection locked="0" hidden="1"/>
    </xf>
    <xf numFmtId="40" fontId="36" fillId="0" borderId="291" xfId="0" applyNumberFormat="1" applyFont="1" applyBorder="1" applyAlignment="1" applyProtection="1">
      <alignment horizontal="right"/>
      <protection locked="0" hidden="1"/>
    </xf>
    <xf numFmtId="0" fontId="0" fillId="7" borderId="292" xfId="6" applyFont="1" applyBorder="1" applyAlignment="1" applyProtection="1">
      <alignment horizontal="center"/>
      <protection locked="0" hidden="1"/>
    </xf>
    <xf numFmtId="0" fontId="0" fillId="0" borderId="296" xfId="0" applyBorder="1" applyProtection="1">
      <protection locked="0" hidden="1"/>
    </xf>
    <xf numFmtId="174" fontId="98" fillId="17" borderId="275" xfId="0" applyNumberFormat="1" applyFont="1" applyFill="1" applyBorder="1" applyAlignment="1" applyProtection="1">
      <alignment vertical="center"/>
      <protection hidden="1"/>
    </xf>
    <xf numFmtId="0" fontId="56" fillId="29" borderId="11" xfId="14" applyFont="1" applyFill="1" applyAlignment="1" applyProtection="1">
      <alignment horizontal="right"/>
      <protection locked="0" hidden="1"/>
    </xf>
    <xf numFmtId="0" fontId="0" fillId="0" borderId="0" xfId="0" applyAlignment="1" applyProtection="1">
      <protection locked="0" hidden="1"/>
    </xf>
    <xf numFmtId="0" fontId="0" fillId="0" borderId="0" xfId="0" applyBorder="1" applyProtection="1">
      <protection locked="0" hidden="1"/>
    </xf>
    <xf numFmtId="0" fontId="0" fillId="0" borderId="87" xfId="0" applyBorder="1" applyProtection="1">
      <protection locked="0" hidden="1"/>
    </xf>
    <xf numFmtId="0" fontId="0" fillId="0" borderId="0" xfId="0" applyBorder="1" applyProtection="1">
      <protection locked="0" hidden="1"/>
    </xf>
    <xf numFmtId="0" fontId="0" fillId="0" borderId="0" xfId="0" applyAlignment="1" applyProtection="1">
      <protection locked="0" hidden="1"/>
    </xf>
    <xf numFmtId="0" fontId="131" fillId="55" borderId="0" xfId="0" applyFont="1" applyFill="1" applyAlignment="1" applyProtection="1">
      <alignment horizontal="center" vertical="center"/>
      <protection locked="0" hidden="1"/>
    </xf>
    <xf numFmtId="0" fontId="87" fillId="0" borderId="0" xfId="0" applyFont="1" applyFill="1" applyAlignment="1" applyProtection="1">
      <alignment vertical="center"/>
      <protection hidden="1"/>
    </xf>
    <xf numFmtId="0" fontId="0" fillId="0" borderId="0" xfId="0" applyBorder="1"/>
    <xf numFmtId="169" fontId="102" fillId="26" borderId="301" xfId="0" applyNumberFormat="1" applyFont="1" applyFill="1" applyBorder="1" applyAlignment="1" applyProtection="1">
      <alignment horizontal="center" vertical="center"/>
      <protection hidden="1"/>
    </xf>
    <xf numFmtId="169" fontId="38" fillId="39" borderId="302" xfId="0" applyNumberFormat="1" applyFont="1" applyFill="1" applyBorder="1" applyAlignment="1" applyProtection="1">
      <alignment horizontal="center" vertical="center"/>
      <protection locked="0" hidden="1"/>
    </xf>
    <xf numFmtId="169" fontId="38" fillId="0" borderId="306" xfId="1" applyNumberFormat="1" applyFont="1" applyFill="1" applyBorder="1" applyAlignment="1" applyProtection="1">
      <alignment vertical="center"/>
      <protection locked="0" hidden="1"/>
    </xf>
    <xf numFmtId="169" fontId="112" fillId="39" borderId="110" xfId="0" applyNumberFormat="1" applyFont="1" applyFill="1" applyBorder="1" applyAlignment="1" applyProtection="1">
      <alignment vertical="center"/>
      <protection locked="0" hidden="1"/>
    </xf>
    <xf numFmtId="0" fontId="8" fillId="0" borderId="87" xfId="0" applyFont="1" applyFill="1" applyBorder="1" applyProtection="1">
      <protection locked="0" hidden="1"/>
    </xf>
    <xf numFmtId="167" fontId="38" fillId="0" borderId="0" xfId="0" applyNumberFormat="1" applyFont="1" applyFill="1" applyBorder="1" applyAlignment="1" applyProtection="1">
      <alignment vertical="center"/>
      <protection locked="0" hidden="1"/>
    </xf>
    <xf numFmtId="0" fontId="0" fillId="0" borderId="91" xfId="0" applyBorder="1" applyProtection="1">
      <protection hidden="1"/>
    </xf>
    <xf numFmtId="0" fontId="0" fillId="6" borderId="87" xfId="0" applyFill="1" applyBorder="1" applyProtection="1">
      <protection hidden="1"/>
    </xf>
    <xf numFmtId="0" fontId="8" fillId="6" borderId="307" xfId="0" applyFont="1" applyFill="1" applyBorder="1" applyProtection="1">
      <protection locked="0" hidden="1"/>
    </xf>
    <xf numFmtId="0" fontId="8" fillId="6" borderId="309" xfId="0" applyFont="1" applyFill="1" applyBorder="1" applyProtection="1">
      <protection locked="0" hidden="1"/>
    </xf>
    <xf numFmtId="0" fontId="0" fillId="6" borderId="310" xfId="0" applyFill="1" applyBorder="1" applyProtection="1">
      <protection locked="0" hidden="1"/>
    </xf>
    <xf numFmtId="0" fontId="8" fillId="6" borderId="311" xfId="0" applyFont="1" applyFill="1" applyBorder="1" applyProtection="1">
      <protection hidden="1"/>
    </xf>
    <xf numFmtId="0" fontId="0" fillId="6" borderId="310" xfId="0" applyFill="1" applyBorder="1" applyProtection="1">
      <protection hidden="1"/>
    </xf>
    <xf numFmtId="0" fontId="0" fillId="6" borderId="29" xfId="0" applyFill="1" applyBorder="1" applyProtection="1">
      <protection locked="0" hidden="1"/>
    </xf>
    <xf numFmtId="0" fontId="40" fillId="50" borderId="312" xfId="11" applyFont="1" applyFill="1" applyBorder="1" applyAlignment="1" applyProtection="1">
      <alignment horizontal="center"/>
      <protection hidden="1"/>
    </xf>
    <xf numFmtId="0" fontId="40" fillId="51" borderId="225" xfId="14" applyFont="1" applyFill="1" applyBorder="1" applyAlignment="1" applyProtection="1">
      <alignment horizontal="center"/>
      <protection hidden="1"/>
    </xf>
    <xf numFmtId="0" fontId="14" fillId="11" borderId="26" xfId="0" applyFont="1" applyFill="1" applyBorder="1" applyAlignment="1" applyProtection="1">
      <alignment horizontal="center"/>
      <protection hidden="1"/>
    </xf>
    <xf numFmtId="0" fontId="30" fillId="19" borderId="313" xfId="0" applyFont="1" applyFill="1" applyBorder="1" applyAlignment="1" applyProtection="1">
      <alignment horizontal="right"/>
      <protection hidden="1"/>
    </xf>
    <xf numFmtId="43" fontId="39" fillId="19" borderId="300" xfId="0" applyNumberFormat="1" applyFont="1" applyFill="1" applyBorder="1" applyProtection="1">
      <protection hidden="1"/>
    </xf>
    <xf numFmtId="43" fontId="0" fillId="24" borderId="58" xfId="1" applyFont="1" applyFill="1" applyBorder="1" applyAlignment="1" applyProtection="1">
      <alignment vertical="top"/>
      <protection hidden="1"/>
    </xf>
    <xf numFmtId="0" fontId="36" fillId="29" borderId="11" xfId="14" applyFont="1" applyBorder="1" applyAlignment="1" applyProtection="1">
      <alignment horizontal="right"/>
      <protection locked="0" hidden="1"/>
    </xf>
    <xf numFmtId="0" fontId="56" fillId="29" borderId="11" xfId="14" applyFont="1" applyBorder="1" applyAlignment="1" applyProtection="1">
      <alignment horizontal="right"/>
      <protection locked="0" hidden="1"/>
    </xf>
    <xf numFmtId="43" fontId="36" fillId="49" borderId="314" xfId="1" applyFont="1" applyFill="1" applyBorder="1" applyProtection="1">
      <protection locked="0" hidden="1"/>
    </xf>
    <xf numFmtId="0" fontId="36" fillId="29" borderId="315" xfId="14" applyFont="1" applyBorder="1" applyAlignment="1" applyProtection="1">
      <alignment horizontal="right"/>
      <protection locked="0" hidden="1"/>
    </xf>
    <xf numFmtId="43" fontId="36" fillId="25" borderId="319" xfId="13" applyNumberFormat="1" applyFont="1" applyBorder="1" applyAlignment="1" applyProtection="1">
      <alignment horizontal="center"/>
      <protection locked="0" hidden="1"/>
    </xf>
    <xf numFmtId="43" fontId="36" fillId="25" borderId="320" xfId="13" applyNumberFormat="1" applyFont="1" applyBorder="1" applyAlignment="1" applyProtection="1">
      <alignment horizontal="center"/>
      <protection locked="0" hidden="1"/>
    </xf>
    <xf numFmtId="0" fontId="36" fillId="49" borderId="321" xfId="11" applyFont="1" applyFill="1" applyBorder="1" applyProtection="1">
      <protection locked="0" hidden="1"/>
    </xf>
    <xf numFmtId="43" fontId="36" fillId="25" borderId="326" xfId="13" applyNumberFormat="1" applyFont="1" applyBorder="1" applyAlignment="1" applyProtection="1">
      <alignment horizontal="center"/>
      <protection locked="0" hidden="1"/>
    </xf>
    <xf numFmtId="0" fontId="36" fillId="49" borderId="327" xfId="11" applyFont="1" applyFill="1" applyBorder="1" applyProtection="1">
      <protection locked="0" hidden="1"/>
    </xf>
    <xf numFmtId="0" fontId="58" fillId="3" borderId="0" xfId="3" applyFont="1" applyBorder="1" applyAlignment="1" applyProtection="1">
      <alignment vertical="center"/>
      <protection locked="0" hidden="1"/>
    </xf>
    <xf numFmtId="0" fontId="58" fillId="3" borderId="273" xfId="3" applyFont="1" applyBorder="1" applyAlignment="1" applyProtection="1">
      <alignment vertical="center"/>
      <protection locked="0" hidden="1"/>
    </xf>
    <xf numFmtId="43" fontId="40" fillId="0" borderId="260" xfId="1" applyFont="1" applyFill="1" applyBorder="1" applyProtection="1">
      <protection locked="0" hidden="1"/>
    </xf>
    <xf numFmtId="43" fontId="40" fillId="0" borderId="0" xfId="1" applyFont="1" applyFill="1" applyBorder="1" applyAlignment="1" applyProtection="1">
      <alignment horizontal="right"/>
      <protection locked="0" hidden="1"/>
    </xf>
    <xf numFmtId="0" fontId="41" fillId="6" borderId="307" xfId="0" applyFont="1" applyFill="1" applyBorder="1" applyAlignment="1" applyProtection="1">
      <alignment horizontal="center"/>
      <protection hidden="1"/>
    </xf>
    <xf numFmtId="43" fontId="40" fillId="0" borderId="298" xfId="1" applyFont="1" applyFill="1" applyBorder="1" applyProtection="1">
      <protection locked="0" hidden="1"/>
    </xf>
    <xf numFmtId="0" fontId="36" fillId="49" borderId="262" xfId="11" applyFont="1" applyFill="1" applyBorder="1" applyProtection="1">
      <protection locked="0" hidden="1"/>
    </xf>
    <xf numFmtId="0" fontId="36" fillId="29" borderId="331" xfId="14" applyFont="1" applyBorder="1" applyAlignment="1" applyProtection="1">
      <alignment horizontal="right"/>
      <protection locked="0" hidden="1"/>
    </xf>
    <xf numFmtId="43" fontId="39" fillId="29" borderId="299" xfId="1" applyFont="1" applyFill="1" applyBorder="1" applyAlignment="1" applyProtection="1">
      <alignment horizontal="right"/>
      <protection locked="0" hidden="1"/>
    </xf>
    <xf numFmtId="0" fontId="41" fillId="46" borderId="73" xfId="13" applyFont="1" applyFill="1" applyBorder="1" applyProtection="1">
      <protection locked="0" hidden="1"/>
    </xf>
    <xf numFmtId="0" fontId="41" fillId="25" borderId="180" xfId="13" applyFont="1" applyBorder="1" applyProtection="1">
      <protection locked="0" hidden="1"/>
    </xf>
    <xf numFmtId="41" fontId="14" fillId="25" borderId="58" xfId="13" applyNumberFormat="1" applyFont="1" applyBorder="1" applyAlignment="1" applyProtection="1">
      <alignment horizontal="center"/>
      <protection locked="0" hidden="1"/>
    </xf>
    <xf numFmtId="0" fontId="0" fillId="7" borderId="5" xfId="6" applyFont="1" applyBorder="1" applyAlignment="1" applyProtection="1">
      <alignment vertical="top"/>
      <protection hidden="1"/>
    </xf>
    <xf numFmtId="43" fontId="36" fillId="49" borderId="312" xfId="1" applyFont="1" applyFill="1" applyBorder="1" applyProtection="1">
      <protection locked="0" hidden="1"/>
    </xf>
    <xf numFmtId="43" fontId="40" fillId="0" borderId="333" xfId="1" applyFont="1" applyFill="1" applyBorder="1" applyProtection="1">
      <protection locked="0" hidden="1"/>
    </xf>
    <xf numFmtId="43" fontId="40" fillId="0" borderId="336" xfId="1" applyFont="1" applyFill="1" applyBorder="1" applyAlignment="1" applyProtection="1">
      <alignment horizontal="right"/>
      <protection locked="0" hidden="1"/>
    </xf>
    <xf numFmtId="0" fontId="0" fillId="6" borderId="338" xfId="0" applyFill="1" applyBorder="1" applyProtection="1">
      <protection locked="0" hidden="1"/>
    </xf>
    <xf numFmtId="43" fontId="40" fillId="0" borderId="339" xfId="1" applyFont="1" applyFill="1" applyBorder="1" applyAlignment="1" applyProtection="1">
      <alignment horizontal="right"/>
      <protection locked="0" hidden="1"/>
    </xf>
    <xf numFmtId="0" fontId="5" fillId="53" borderId="340" xfId="14" applyFont="1" applyFill="1" applyBorder="1" applyAlignment="1" applyProtection="1">
      <alignment horizontal="center"/>
      <protection hidden="1"/>
    </xf>
    <xf numFmtId="43" fontId="39" fillId="29" borderId="341" xfId="1" applyFont="1" applyFill="1" applyBorder="1" applyAlignment="1" applyProtection="1">
      <alignment horizontal="right"/>
      <protection locked="0" hidden="1"/>
    </xf>
    <xf numFmtId="43" fontId="40" fillId="0" borderId="342" xfId="1" applyFont="1" applyFill="1" applyBorder="1" applyAlignment="1" applyProtection="1">
      <alignment horizontal="right"/>
      <protection locked="0" hidden="1"/>
    </xf>
    <xf numFmtId="43" fontId="40" fillId="0" borderId="261" xfId="1" applyFont="1" applyFill="1" applyBorder="1" applyProtection="1">
      <protection locked="0" hidden="1"/>
    </xf>
    <xf numFmtId="43" fontId="40" fillId="0" borderId="300" xfId="1" applyFont="1" applyFill="1" applyBorder="1" applyProtection="1">
      <protection locked="0" hidden="1"/>
    </xf>
    <xf numFmtId="43" fontId="40" fillId="0" borderId="262" xfId="1" applyFont="1" applyFill="1" applyBorder="1" applyProtection="1">
      <protection locked="0" hidden="1"/>
    </xf>
    <xf numFmtId="43" fontId="40" fillId="0" borderId="349" xfId="1" applyFont="1" applyFill="1" applyBorder="1" applyProtection="1">
      <protection locked="0" hidden="1"/>
    </xf>
    <xf numFmtId="0" fontId="36" fillId="29" borderId="350" xfId="14" applyFont="1" applyBorder="1" applyAlignment="1" applyProtection="1">
      <alignment horizontal="right"/>
      <protection locked="0" hidden="1"/>
    </xf>
    <xf numFmtId="0" fontId="40" fillId="50" borderId="260" xfId="11" applyFont="1" applyFill="1" applyBorder="1" applyAlignment="1" applyProtection="1">
      <alignment horizontal="center"/>
      <protection hidden="1"/>
    </xf>
    <xf numFmtId="0" fontId="15" fillId="27" borderId="0" xfId="0" applyFont="1" applyFill="1" applyBorder="1" applyProtection="1">
      <protection hidden="1"/>
    </xf>
    <xf numFmtId="0" fontId="56" fillId="29" borderId="330" xfId="14" applyFont="1" applyBorder="1" applyAlignment="1" applyProtection="1">
      <alignment horizontal="right"/>
      <protection locked="0" hidden="1"/>
    </xf>
    <xf numFmtId="0" fontId="1" fillId="5" borderId="261" xfId="5" applyBorder="1" applyProtection="1">
      <protection hidden="1"/>
    </xf>
    <xf numFmtId="41" fontId="14" fillId="46" borderId="332" xfId="13" applyNumberFormat="1" applyFont="1" applyFill="1" applyBorder="1" applyAlignment="1" applyProtection="1">
      <alignment horizontal="center"/>
      <protection locked="0" hidden="1"/>
    </xf>
    <xf numFmtId="43" fontId="40" fillId="25" borderId="352" xfId="13" applyNumberFormat="1" applyFont="1" applyBorder="1" applyProtection="1">
      <protection locked="0" hidden="1"/>
    </xf>
    <xf numFmtId="0" fontId="0" fillId="0" borderId="22" xfId="0" applyBorder="1"/>
    <xf numFmtId="0" fontId="0" fillId="0" borderId="58" xfId="0" applyBorder="1"/>
    <xf numFmtId="0" fontId="36" fillId="49" borderId="354" xfId="11" applyFont="1" applyFill="1" applyBorder="1" applyProtection="1">
      <protection locked="0" hidden="1"/>
    </xf>
    <xf numFmtId="0" fontId="77" fillId="27" borderId="0" xfId="0" applyFont="1" applyFill="1" applyBorder="1" applyProtection="1">
      <protection hidden="1"/>
    </xf>
    <xf numFmtId="0" fontId="0" fillId="0" borderId="0" xfId="0" applyAlignment="1"/>
    <xf numFmtId="0" fontId="129" fillId="6" borderId="267" xfId="0" applyFont="1" applyFill="1" applyBorder="1" applyAlignment="1" applyProtection="1">
      <alignment horizontal="center" vertical="center"/>
      <protection locked="0"/>
    </xf>
    <xf numFmtId="0" fontId="129" fillId="6" borderId="267" xfId="0" applyFont="1" applyFill="1" applyBorder="1" applyAlignment="1" applyProtection="1">
      <alignment horizontal="center" vertical="center"/>
      <protection locked="0" hidden="1"/>
    </xf>
    <xf numFmtId="0" fontId="129" fillId="6" borderId="308" xfId="0" applyFont="1" applyFill="1" applyBorder="1" applyAlignment="1" applyProtection="1">
      <alignment horizontal="center" vertical="center"/>
      <protection locked="0" hidden="1"/>
    </xf>
    <xf numFmtId="0" fontId="0" fillId="0" borderId="0" xfId="0" applyProtection="1">
      <protection locked="0"/>
    </xf>
    <xf numFmtId="0" fontId="0" fillId="0" borderId="0" xfId="0" applyFill="1" applyAlignment="1" applyProtection="1">
      <protection locked="0"/>
    </xf>
    <xf numFmtId="0" fontId="8" fillId="6" borderId="271" xfId="0" applyFont="1" applyFill="1" applyBorder="1" applyProtection="1">
      <protection hidden="1"/>
    </xf>
    <xf numFmtId="0" fontId="25" fillId="18" borderId="272" xfId="0" applyFont="1" applyFill="1" applyBorder="1" applyProtection="1">
      <protection hidden="1"/>
    </xf>
    <xf numFmtId="0" fontId="0" fillId="0" borderId="0" xfId="0" applyBorder="1" applyProtection="1">
      <protection locked="0" hidden="1"/>
    </xf>
    <xf numFmtId="40" fontId="36" fillId="0" borderId="43" xfId="0" applyNumberFormat="1" applyFont="1" applyBorder="1" applyAlignment="1" applyProtection="1">
      <alignment horizontal="right"/>
      <protection locked="0" hidden="1"/>
    </xf>
    <xf numFmtId="40" fontId="36" fillId="0" borderId="370" xfId="0" applyNumberFormat="1" applyFont="1" applyBorder="1" applyAlignment="1" applyProtection="1">
      <alignment horizontal="right"/>
      <protection locked="0" hidden="1"/>
    </xf>
    <xf numFmtId="40" fontId="36" fillId="0" borderId="371" xfId="0" applyNumberFormat="1" applyFont="1" applyBorder="1" applyAlignment="1" applyProtection="1">
      <alignment horizontal="right"/>
      <protection locked="0" hidden="1"/>
    </xf>
    <xf numFmtId="0" fontId="0" fillId="0" borderId="373" xfId="0" applyBorder="1" applyProtection="1">
      <protection locked="0" hidden="1"/>
    </xf>
    <xf numFmtId="0" fontId="0" fillId="0" borderId="0" xfId="0" applyBorder="1" applyProtection="1">
      <protection locked="0" hidden="1"/>
    </xf>
    <xf numFmtId="0" fontId="0" fillId="0" borderId="374" xfId="0" applyBorder="1" applyProtection="1">
      <protection locked="0" hidden="1"/>
    </xf>
    <xf numFmtId="0" fontId="0" fillId="0" borderId="374" xfId="0" applyBorder="1" applyAlignment="1" applyProtection="1">
      <protection locked="0" hidden="1"/>
    </xf>
    <xf numFmtId="0" fontId="0" fillId="0" borderId="372" xfId="0" applyBorder="1" applyProtection="1">
      <protection locked="0" hidden="1"/>
    </xf>
    <xf numFmtId="0" fontId="19" fillId="0" borderId="0" xfId="0" applyFont="1" applyFill="1" applyAlignment="1" applyProtection="1">
      <alignment horizontal="center"/>
      <protection locked="0" hidden="1"/>
    </xf>
    <xf numFmtId="0" fontId="19" fillId="0" borderId="0" xfId="0" applyFont="1" applyFill="1" applyAlignment="1" applyProtection="1">
      <protection locked="0" hidden="1"/>
    </xf>
    <xf numFmtId="0" fontId="8" fillId="0" borderId="0" xfId="0" applyFont="1" applyBorder="1" applyAlignment="1" applyProtection="1">
      <protection locked="0" hidden="1"/>
    </xf>
    <xf numFmtId="0" fontId="0" fillId="0" borderId="0" xfId="0" applyFill="1" applyAlignment="1" applyProtection="1">
      <protection locked="0" hidden="1"/>
    </xf>
    <xf numFmtId="0" fontId="145" fillId="0" borderId="377" xfId="0" applyFont="1" applyBorder="1" applyAlignment="1" applyProtection="1">
      <alignment horizontal="center"/>
      <protection locked="0" hidden="1"/>
    </xf>
    <xf numFmtId="43" fontId="145" fillId="0" borderId="377" xfId="1" applyFont="1" applyBorder="1" applyAlignment="1" applyProtection="1">
      <alignment horizontal="center"/>
      <protection locked="0" hidden="1"/>
    </xf>
    <xf numFmtId="0" fontId="0" fillId="0" borderId="0" xfId="0" applyBorder="1" applyProtection="1">
      <protection locked="0" hidden="1"/>
    </xf>
    <xf numFmtId="0" fontId="0" fillId="6" borderId="0" xfId="0" applyFill="1" applyProtection="1">
      <protection hidden="1"/>
    </xf>
    <xf numFmtId="0" fontId="0" fillId="0" borderId="87" xfId="0" applyBorder="1" applyProtection="1">
      <protection locked="0" hidden="1"/>
    </xf>
    <xf numFmtId="0" fontId="0" fillId="0" borderId="0" xfId="0" applyBorder="1" applyProtection="1">
      <protection locked="0" hidden="1"/>
    </xf>
    <xf numFmtId="0" fontId="146" fillId="0" borderId="0" xfId="0" applyFont="1" applyFill="1" applyBorder="1" applyAlignment="1" applyProtection="1">
      <alignment horizontal="center" vertical="center"/>
      <protection locked="0" hidden="1"/>
    </xf>
    <xf numFmtId="0" fontId="0" fillId="0" borderId="0" xfId="0" applyFill="1" applyBorder="1" applyAlignment="1" applyProtection="1">
      <alignment horizontal="center"/>
      <protection locked="0" hidden="1"/>
    </xf>
    <xf numFmtId="0" fontId="15" fillId="0" borderId="0" xfId="0" applyFont="1" applyFill="1" applyAlignment="1" applyProtection="1">
      <alignment vertical="center"/>
      <protection locked="0" hidden="1"/>
    </xf>
    <xf numFmtId="0" fontId="78" fillId="0" borderId="0" xfId="0" applyFont="1" applyFill="1" applyBorder="1" applyAlignment="1" applyProtection="1">
      <alignment horizontal="center"/>
      <protection locked="0" hidden="1"/>
    </xf>
    <xf numFmtId="43" fontId="78" fillId="0" borderId="0" xfId="1" applyFont="1" applyFill="1" applyBorder="1" applyAlignment="1" applyProtection="1">
      <alignment horizontal="center"/>
      <protection locked="0" hidden="1"/>
    </xf>
    <xf numFmtId="0" fontId="78" fillId="0" borderId="61" xfId="0" applyFont="1" applyBorder="1" applyAlignment="1" applyProtection="1">
      <alignment horizontal="center"/>
      <protection locked="0" hidden="1"/>
    </xf>
    <xf numFmtId="0" fontId="149" fillId="0" borderId="0" xfId="0" applyFont="1" applyAlignment="1" applyProtection="1">
      <alignment horizontal="center"/>
      <protection locked="0" hidden="1"/>
    </xf>
    <xf numFmtId="0" fontId="148" fillId="0" borderId="0" xfId="0" applyFont="1" applyFill="1" applyAlignment="1" applyProtection="1">
      <protection locked="0" hidden="1"/>
    </xf>
    <xf numFmtId="0" fontId="0" fillId="0" borderId="0" xfId="0" applyFill="1" applyBorder="1" applyAlignment="1" applyProtection="1">
      <alignment horizontal="left"/>
      <protection locked="0" hidden="1"/>
    </xf>
    <xf numFmtId="43" fontId="2" fillId="0" borderId="378" xfId="1" applyFont="1" applyBorder="1" applyProtection="1">
      <protection locked="0" hidden="1"/>
    </xf>
    <xf numFmtId="0" fontId="2" fillId="0" borderId="378" xfId="0" applyFont="1" applyBorder="1" applyAlignment="1" applyProtection="1">
      <alignment horizontal="center" vertical="center"/>
      <protection locked="0" hidden="1"/>
    </xf>
    <xf numFmtId="0" fontId="111" fillId="0" borderId="378" xfId="0" applyFont="1" applyBorder="1" applyAlignment="1" applyProtection="1">
      <alignment horizontal="center" vertical="center"/>
      <protection locked="0" hidden="1"/>
    </xf>
    <xf numFmtId="0" fontId="111" fillId="0" borderId="383" xfId="0" applyFont="1" applyBorder="1" applyAlignment="1" applyProtection="1">
      <alignment horizontal="center" vertical="center"/>
      <protection locked="0" hidden="1"/>
    </xf>
    <xf numFmtId="0" fontId="0" fillId="0" borderId="0" xfId="0" applyFill="1" applyProtection="1">
      <protection hidden="1"/>
    </xf>
    <xf numFmtId="0" fontId="8" fillId="0" borderId="0" xfId="0" applyFont="1" applyBorder="1" applyProtection="1">
      <protection hidden="1"/>
    </xf>
    <xf numFmtId="0" fontId="0" fillId="6" borderId="0" xfId="0" applyFill="1" applyAlignment="1" applyProtection="1">
      <protection hidden="1"/>
    </xf>
    <xf numFmtId="0" fontId="41" fillId="6" borderId="0" xfId="0" applyFont="1" applyFill="1" applyBorder="1" applyProtection="1">
      <protection hidden="1"/>
    </xf>
    <xf numFmtId="0" fontId="15" fillId="6" borderId="0" xfId="0" applyFont="1" applyFill="1" applyBorder="1" applyProtection="1">
      <protection hidden="1"/>
    </xf>
    <xf numFmtId="0" fontId="13" fillId="9" borderId="384" xfId="0" applyFont="1" applyFill="1" applyBorder="1" applyAlignment="1" applyProtection="1">
      <alignment horizontal="center" vertical="center"/>
      <protection hidden="1"/>
    </xf>
    <xf numFmtId="0" fontId="110" fillId="9" borderId="384" xfId="0" applyFont="1" applyFill="1" applyBorder="1" applyAlignment="1" applyProtection="1">
      <alignment horizontal="center" vertical="center"/>
      <protection hidden="1"/>
    </xf>
    <xf numFmtId="0" fontId="13" fillId="60" borderId="378" xfId="0" applyFont="1" applyFill="1" applyBorder="1" applyAlignment="1" applyProtection="1">
      <alignment horizontal="center" vertical="center"/>
      <protection hidden="1"/>
    </xf>
    <xf numFmtId="167" fontId="0" fillId="60" borderId="378" xfId="0" applyNumberFormat="1" applyFill="1" applyBorder="1" applyProtection="1">
      <protection hidden="1"/>
    </xf>
    <xf numFmtId="0" fontId="110" fillId="60" borderId="378" xfId="0" applyFont="1" applyFill="1" applyBorder="1" applyAlignment="1" applyProtection="1">
      <alignment horizontal="center" vertical="center"/>
      <protection hidden="1"/>
    </xf>
    <xf numFmtId="0" fontId="6" fillId="0" borderId="0" xfId="0" applyFont="1" applyFill="1" applyAlignment="1" applyProtection="1">
      <alignment vertical="center"/>
      <protection locked="0" hidden="1"/>
    </xf>
    <xf numFmtId="0" fontId="59" fillId="0" borderId="0" xfId="0" applyFont="1" applyFill="1" applyAlignment="1" applyProtection="1">
      <alignment vertical="center"/>
      <protection locked="0" hidden="1"/>
    </xf>
    <xf numFmtId="0" fontId="0" fillId="6" borderId="0" xfId="0" applyFill="1" applyBorder="1" applyAlignment="1" applyProtection="1">
      <protection hidden="1"/>
    </xf>
    <xf numFmtId="0" fontId="8" fillId="6" borderId="0" xfId="0" applyFont="1" applyFill="1" applyBorder="1" applyAlignment="1" applyProtection="1">
      <protection hidden="1"/>
    </xf>
    <xf numFmtId="0" fontId="0" fillId="19" borderId="380" xfId="0" applyFill="1" applyBorder="1" applyAlignment="1" applyProtection="1">
      <alignment horizontal="center"/>
      <protection hidden="1"/>
    </xf>
    <xf numFmtId="43" fontId="0" fillId="19" borderId="382" xfId="0" applyNumberFormat="1" applyFill="1" applyBorder="1" applyProtection="1">
      <protection hidden="1"/>
    </xf>
    <xf numFmtId="0" fontId="0" fillId="59" borderId="377" xfId="0" applyFill="1" applyBorder="1" applyAlignment="1" applyProtection="1">
      <alignment horizontal="center"/>
      <protection hidden="1"/>
    </xf>
    <xf numFmtId="43" fontId="0" fillId="59" borderId="377" xfId="0" applyNumberFormat="1" applyFill="1" applyBorder="1" applyProtection="1">
      <protection hidden="1"/>
    </xf>
    <xf numFmtId="0" fontId="81" fillId="24" borderId="385" xfId="0" applyFont="1" applyFill="1" applyBorder="1" applyAlignment="1" applyProtection="1">
      <alignment horizontal="center" vertical="center"/>
      <protection hidden="1"/>
    </xf>
    <xf numFmtId="0" fontId="38" fillId="0" borderId="80" xfId="0" applyFont="1" applyBorder="1" applyAlignment="1" applyProtection="1">
      <alignment horizontal="right" vertical="center"/>
      <protection locked="0" hidden="1"/>
    </xf>
    <xf numFmtId="0" fontId="38" fillId="0" borderId="11" xfId="0" applyFont="1" applyBorder="1" applyAlignment="1" applyProtection="1">
      <alignment vertical="center"/>
      <protection locked="0" hidden="1"/>
    </xf>
    <xf numFmtId="0" fontId="82" fillId="0" borderId="12" xfId="0" applyFont="1" applyBorder="1" applyAlignment="1" applyProtection="1">
      <alignment horizontal="center" vertical="center"/>
      <protection locked="0" hidden="1"/>
    </xf>
    <xf numFmtId="0" fontId="82" fillId="0" borderId="13" xfId="0" applyFont="1" applyBorder="1" applyAlignment="1" applyProtection="1">
      <alignment horizontal="center" vertical="center"/>
      <protection locked="0" hidden="1"/>
    </xf>
    <xf numFmtId="40" fontId="82" fillId="0" borderId="385" xfId="1" applyNumberFormat="1" applyFont="1" applyFill="1" applyBorder="1" applyAlignment="1" applyProtection="1">
      <alignment horizontal="center" vertical="center"/>
      <protection locked="0" hidden="1"/>
    </xf>
    <xf numFmtId="0" fontId="38" fillId="0" borderId="90" xfId="0" applyFont="1" applyBorder="1" applyAlignment="1" applyProtection="1">
      <alignment horizontal="center" vertical="center"/>
      <protection locked="0" hidden="1"/>
    </xf>
    <xf numFmtId="0" fontId="38" fillId="0" borderId="224" xfId="0" applyFont="1" applyBorder="1" applyAlignment="1" applyProtection="1">
      <alignment horizontal="right" vertical="center"/>
      <protection locked="0" hidden="1"/>
    </xf>
    <xf numFmtId="43" fontId="38" fillId="0" borderId="18" xfId="1" applyFont="1" applyFill="1" applyBorder="1" applyAlignment="1" applyProtection="1">
      <alignment vertical="center"/>
      <protection locked="0" hidden="1"/>
    </xf>
    <xf numFmtId="0" fontId="38" fillId="0" borderId="225" xfId="0" applyFont="1" applyBorder="1" applyAlignment="1" applyProtection="1">
      <alignment vertical="center"/>
      <protection locked="0" hidden="1"/>
    </xf>
    <xf numFmtId="43" fontId="38" fillId="0" borderId="225" xfId="1" applyFont="1" applyFill="1" applyBorder="1" applyAlignment="1" applyProtection="1">
      <alignment horizontal="right" vertical="center"/>
      <protection locked="0" hidden="1"/>
    </xf>
    <xf numFmtId="0" fontId="82" fillId="0" borderId="16" xfId="0" applyFont="1" applyBorder="1" applyAlignment="1" applyProtection="1">
      <alignment horizontal="center" vertical="center"/>
      <protection locked="0" hidden="1"/>
    </xf>
    <xf numFmtId="0" fontId="82" fillId="0" borderId="26" xfId="0" applyFont="1" applyBorder="1" applyAlignment="1" applyProtection="1">
      <alignment horizontal="center" vertical="center"/>
      <protection locked="0" hidden="1"/>
    </xf>
    <xf numFmtId="40" fontId="82" fillId="0" borderId="386" xfId="1" applyNumberFormat="1" applyFont="1" applyFill="1" applyBorder="1" applyAlignment="1" applyProtection="1">
      <alignment horizontal="center" vertical="center"/>
      <protection locked="0" hidden="1"/>
    </xf>
    <xf numFmtId="0" fontId="38" fillId="0" borderId="142" xfId="0" applyFont="1" applyBorder="1" applyAlignment="1" applyProtection="1">
      <alignment horizontal="center" vertical="center"/>
      <protection locked="0" hidden="1"/>
    </xf>
    <xf numFmtId="43" fontId="38" fillId="9" borderId="387" xfId="1" applyFont="1" applyFill="1" applyBorder="1" applyAlignment="1" applyProtection="1">
      <alignment vertical="center"/>
      <protection hidden="1"/>
    </xf>
    <xf numFmtId="0" fontId="8" fillId="6" borderId="388" xfId="0" applyFont="1" applyFill="1" applyBorder="1" applyAlignment="1" applyProtection="1">
      <alignment vertical="center"/>
      <protection hidden="1"/>
    </xf>
    <xf numFmtId="0" fontId="38" fillId="41" borderId="389" xfId="0" applyFont="1" applyFill="1" applyBorder="1" applyAlignment="1" applyProtection="1">
      <alignment horizontal="center" vertical="center"/>
      <protection hidden="1"/>
    </xf>
    <xf numFmtId="43" fontId="38" fillId="41" borderId="389" xfId="1" applyFont="1" applyFill="1" applyBorder="1" applyAlignment="1" applyProtection="1">
      <alignment horizontal="right" vertical="center"/>
      <protection hidden="1"/>
    </xf>
    <xf numFmtId="0" fontId="0" fillId="6" borderId="390" xfId="0" applyFill="1" applyBorder="1" applyAlignment="1" applyProtection="1">
      <alignment vertical="center"/>
      <protection hidden="1"/>
    </xf>
    <xf numFmtId="40" fontId="82" fillId="24" borderId="392" xfId="1" applyNumberFormat="1" applyFont="1" applyFill="1" applyBorder="1" applyAlignment="1" applyProtection="1">
      <alignment horizontal="center" vertical="center"/>
      <protection hidden="1"/>
    </xf>
    <xf numFmtId="167" fontId="41" fillId="6" borderId="0" xfId="0" applyNumberFormat="1" applyFont="1" applyFill="1" applyAlignment="1" applyProtection="1">
      <alignment vertical="center"/>
      <protection hidden="1"/>
    </xf>
    <xf numFmtId="167" fontId="69" fillId="35" borderId="0" xfId="0" applyNumberFormat="1" applyFont="1" applyFill="1" applyAlignment="1" applyProtection="1">
      <alignment horizontal="center" vertical="center"/>
      <protection hidden="1"/>
    </xf>
    <xf numFmtId="0" fontId="15" fillId="6" borderId="0" xfId="0" applyFont="1" applyFill="1" applyAlignment="1" applyProtection="1">
      <alignment vertical="center"/>
      <protection hidden="1"/>
    </xf>
    <xf numFmtId="40" fontId="15" fillId="6" borderId="0" xfId="0" applyNumberFormat="1" applyFont="1" applyFill="1" applyAlignment="1" applyProtection="1">
      <alignment horizontal="center" vertical="center"/>
      <protection hidden="1"/>
    </xf>
    <xf numFmtId="0" fontId="0" fillId="0" borderId="77" xfId="0" applyBorder="1" applyProtection="1">
      <protection hidden="1"/>
    </xf>
    <xf numFmtId="0" fontId="13" fillId="0" borderId="0" xfId="0" applyFont="1" applyAlignment="1" applyProtection="1">
      <alignment vertical="center"/>
      <protection hidden="1"/>
    </xf>
    <xf numFmtId="40" fontId="0" fillId="0" borderId="0" xfId="0" applyNumberFormat="1" applyProtection="1">
      <protection hidden="1"/>
    </xf>
    <xf numFmtId="167" fontId="15" fillId="6" borderId="78" xfId="0" applyNumberFormat="1" applyFont="1" applyFill="1" applyBorder="1" applyAlignment="1" applyProtection="1">
      <alignment horizontal="center" vertical="center"/>
      <protection hidden="1"/>
    </xf>
    <xf numFmtId="0" fontId="0" fillId="0" borderId="78" xfId="0" applyBorder="1" applyProtection="1">
      <protection hidden="1"/>
    </xf>
    <xf numFmtId="0" fontId="0" fillId="0" borderId="35" xfId="0" applyBorder="1"/>
    <xf numFmtId="0" fontId="0" fillId="0" borderId="88" xfId="0" applyBorder="1"/>
    <xf numFmtId="0" fontId="0" fillId="0" borderId="0" xfId="0" applyBorder="1" applyProtection="1">
      <protection locked="0" hidden="1"/>
    </xf>
    <xf numFmtId="0" fontId="6" fillId="39" borderId="0" xfId="0" applyFont="1" applyFill="1" applyAlignment="1" applyProtection="1">
      <alignment vertical="center"/>
      <protection locked="0" hidden="1"/>
    </xf>
    <xf numFmtId="0" fontId="0" fillId="24" borderId="88" xfId="0" applyFill="1" applyBorder="1" applyProtection="1">
      <protection locked="0" hidden="1"/>
    </xf>
    <xf numFmtId="0" fontId="0" fillId="24" borderId="99" xfId="0" applyFill="1" applyBorder="1" applyProtection="1">
      <protection locked="0" hidden="1"/>
    </xf>
    <xf numFmtId="0" fontId="0" fillId="0" borderId="0" xfId="0"/>
    <xf numFmtId="176" fontId="15" fillId="19" borderId="0" xfId="0" applyNumberFormat="1" applyFont="1" applyFill="1" applyBorder="1" applyAlignment="1" applyProtection="1">
      <alignment horizontal="center" vertical="center"/>
      <protection hidden="1"/>
    </xf>
    <xf numFmtId="0" fontId="4" fillId="6" borderId="0" xfId="0" applyFont="1" applyFill="1" applyBorder="1" applyAlignment="1" applyProtection="1">
      <alignment horizontal="center"/>
      <protection hidden="1"/>
    </xf>
    <xf numFmtId="0" fontId="0" fillId="6" borderId="0" xfId="0" applyFill="1" applyProtection="1">
      <protection hidden="1"/>
    </xf>
    <xf numFmtId="0" fontId="19" fillId="0" borderId="0" xfId="0" applyFont="1" applyFill="1" applyAlignment="1" applyProtection="1">
      <alignment horizontal="center"/>
      <protection locked="0" hidden="1"/>
    </xf>
    <xf numFmtId="176" fontId="15" fillId="59" borderId="0" xfId="0" applyNumberFormat="1" applyFont="1" applyFill="1" applyAlignment="1" applyProtection="1">
      <alignment horizontal="center" vertical="center"/>
      <protection hidden="1"/>
    </xf>
    <xf numFmtId="0" fontId="0" fillId="6" borderId="0" xfId="0" applyFill="1" applyAlignment="1" applyProtection="1">
      <alignment horizontal="center"/>
      <protection hidden="1"/>
    </xf>
    <xf numFmtId="0" fontId="0" fillId="0" borderId="0" xfId="0" applyFill="1" applyBorder="1" applyProtection="1">
      <protection locked="0" hidden="1"/>
    </xf>
    <xf numFmtId="176" fontId="147" fillId="19" borderId="0" xfId="0" applyNumberFormat="1" applyFont="1" applyFill="1" applyBorder="1" applyAlignment="1" applyProtection="1">
      <alignment horizontal="center" vertical="center"/>
      <protection hidden="1"/>
    </xf>
    <xf numFmtId="176" fontId="147" fillId="59" borderId="0" xfId="0" applyNumberFormat="1" applyFont="1" applyFill="1" applyAlignment="1" applyProtection="1">
      <alignment horizontal="center" vertical="center"/>
      <protection hidden="1"/>
    </xf>
    <xf numFmtId="0" fontId="0" fillId="6" borderId="0" xfId="0" applyFill="1" applyBorder="1" applyProtection="1">
      <protection hidden="1"/>
    </xf>
    <xf numFmtId="0" fontId="0" fillId="0" borderId="0" xfId="0" applyBorder="1" applyProtection="1">
      <protection locked="0" hidden="1"/>
    </xf>
    <xf numFmtId="0" fontId="8" fillId="6" borderId="311" xfId="0" applyFont="1" applyFill="1" applyBorder="1" applyProtection="1">
      <protection locked="0" hidden="1"/>
    </xf>
    <xf numFmtId="43" fontId="39" fillId="29" borderId="398" xfId="1" applyFont="1" applyFill="1" applyBorder="1" applyAlignment="1" applyProtection="1">
      <alignment horizontal="right"/>
      <protection locked="0" hidden="1"/>
    </xf>
    <xf numFmtId="43" fontId="36" fillId="49" borderId="400" xfId="1" applyFont="1" applyFill="1" applyBorder="1" applyProtection="1">
      <protection locked="0" hidden="1"/>
    </xf>
    <xf numFmtId="43" fontId="36" fillId="49" borderId="401" xfId="1" applyFont="1" applyFill="1" applyBorder="1" applyProtection="1">
      <protection locked="0" hidden="1"/>
    </xf>
    <xf numFmtId="0" fontId="23" fillId="0" borderId="395" xfId="0" applyFont="1" applyBorder="1" applyAlignment="1" applyProtection="1">
      <alignment horizontal="center"/>
      <protection hidden="1"/>
    </xf>
    <xf numFmtId="0" fontId="26" fillId="0" borderId="403" xfId="0" applyFont="1" applyBorder="1" applyAlignment="1" applyProtection="1">
      <alignment horizontal="center"/>
      <protection hidden="1"/>
    </xf>
    <xf numFmtId="0" fontId="40" fillId="50" borderId="395" xfId="11" applyFont="1" applyFill="1" applyBorder="1" applyAlignment="1" applyProtection="1">
      <alignment horizontal="center"/>
      <protection hidden="1"/>
    </xf>
    <xf numFmtId="0" fontId="5" fillId="53" borderId="336" xfId="14" applyFont="1" applyFill="1" applyBorder="1" applyAlignment="1" applyProtection="1">
      <alignment horizontal="center"/>
      <protection hidden="1"/>
    </xf>
    <xf numFmtId="43" fontId="36" fillId="0" borderId="396" xfId="1" applyFont="1" applyFill="1" applyBorder="1" applyProtection="1">
      <protection locked="0" hidden="1"/>
    </xf>
    <xf numFmtId="43" fontId="36" fillId="0" borderId="395" xfId="1" applyFont="1" applyFill="1" applyBorder="1" applyProtection="1">
      <protection locked="0" hidden="1"/>
    </xf>
    <xf numFmtId="43" fontId="36" fillId="0" borderId="0" xfId="1" applyFont="1" applyFill="1" applyBorder="1" applyProtection="1">
      <protection locked="0" hidden="1"/>
    </xf>
    <xf numFmtId="43" fontId="36" fillId="0" borderId="399" xfId="1" applyFont="1" applyFill="1" applyBorder="1" applyProtection="1">
      <protection locked="0" hidden="1"/>
    </xf>
    <xf numFmtId="43" fontId="39" fillId="0" borderId="347" xfId="1" applyFont="1" applyFill="1" applyBorder="1" applyAlignment="1" applyProtection="1">
      <alignment horizontal="right"/>
      <protection locked="0" hidden="1"/>
    </xf>
    <xf numFmtId="43" fontId="39" fillId="0" borderId="339" xfId="1" applyFont="1" applyFill="1" applyBorder="1" applyAlignment="1" applyProtection="1">
      <alignment horizontal="right"/>
      <protection locked="0" hidden="1"/>
    </xf>
    <xf numFmtId="43" fontId="39" fillId="0" borderId="336" xfId="1" applyFont="1" applyFill="1" applyBorder="1" applyAlignment="1" applyProtection="1">
      <alignment horizontal="right"/>
      <protection locked="0" hidden="1"/>
    </xf>
    <xf numFmtId="43" fontId="39" fillId="0" borderId="402" xfId="1" applyFont="1" applyFill="1" applyBorder="1" applyAlignment="1" applyProtection="1">
      <alignment horizontal="right"/>
      <protection locked="0" hidden="1"/>
    </xf>
    <xf numFmtId="43" fontId="78" fillId="0" borderId="0" xfId="1" applyFont="1" applyBorder="1" applyAlignment="1" applyProtection="1">
      <alignment horizontal="center"/>
      <protection locked="0" hidden="1"/>
    </xf>
    <xf numFmtId="43" fontId="149" fillId="0" borderId="0" xfId="1" applyFont="1" applyBorder="1" applyProtection="1">
      <protection locked="0" hidden="1"/>
    </xf>
    <xf numFmtId="43" fontId="145" fillId="0" borderId="381" xfId="1" applyFont="1" applyBorder="1" applyAlignment="1" applyProtection="1">
      <alignment horizontal="center"/>
      <protection locked="0" hidden="1"/>
    </xf>
    <xf numFmtId="43" fontId="0" fillId="59" borderId="0" xfId="0" applyNumberFormat="1" applyFill="1" applyBorder="1" applyProtection="1">
      <protection hidden="1"/>
    </xf>
    <xf numFmtId="0" fontId="36" fillId="29" borderId="19" xfId="14" applyFont="1" applyBorder="1" applyAlignment="1" applyProtection="1">
      <alignment horizontal="right"/>
      <protection locked="0" hidden="1"/>
    </xf>
    <xf numFmtId="0" fontId="15" fillId="0" borderId="19" xfId="0" applyFont="1" applyBorder="1" applyAlignment="1" applyProtection="1">
      <alignment horizontal="center"/>
      <protection hidden="1"/>
    </xf>
    <xf numFmtId="0" fontId="39" fillId="0" borderId="19" xfId="0" applyFont="1" applyBorder="1" applyProtection="1">
      <protection locked="0" hidden="1"/>
    </xf>
    <xf numFmtId="0" fontId="39" fillId="0" borderId="19" xfId="0" applyFont="1" applyFill="1" applyBorder="1" applyProtection="1">
      <protection locked="0" hidden="1"/>
    </xf>
    <xf numFmtId="0" fontId="5" fillId="0" borderId="254" xfId="0" applyFont="1" applyBorder="1" applyAlignment="1" applyProtection="1">
      <alignment horizontal="center"/>
      <protection hidden="1"/>
    </xf>
    <xf numFmtId="0" fontId="39" fillId="0" borderId="254" xfId="0" applyFont="1" applyBorder="1" applyAlignment="1" applyProtection="1">
      <alignment horizontal="right"/>
      <protection locked="0" hidden="1"/>
    </xf>
    <xf numFmtId="0" fontId="39" fillId="0" borderId="254" xfId="0" applyFont="1" applyBorder="1" applyAlignment="1" applyProtection="1">
      <alignment horizontal="left"/>
      <protection locked="0" hidden="1"/>
    </xf>
    <xf numFmtId="0" fontId="40" fillId="50" borderId="262" xfId="11" applyFont="1" applyFill="1" applyBorder="1" applyAlignment="1" applyProtection="1">
      <alignment horizontal="center"/>
      <protection hidden="1"/>
    </xf>
    <xf numFmtId="0" fontId="5" fillId="53" borderId="347" xfId="14" applyFont="1" applyFill="1" applyBorder="1" applyAlignment="1" applyProtection="1">
      <alignment horizontal="center"/>
      <protection hidden="1"/>
    </xf>
    <xf numFmtId="43" fontId="40" fillId="0" borderId="410" xfId="1" applyFont="1" applyFill="1" applyBorder="1" applyProtection="1">
      <protection locked="0" hidden="1"/>
    </xf>
    <xf numFmtId="43" fontId="5" fillId="0" borderId="347" xfId="1" applyFont="1" applyFill="1" applyBorder="1" applyAlignment="1" applyProtection="1">
      <alignment horizontal="right"/>
      <protection locked="0" hidden="1"/>
    </xf>
    <xf numFmtId="43" fontId="146" fillId="0" borderId="0" xfId="1" applyFont="1" applyFill="1" applyBorder="1" applyAlignment="1" applyProtection="1">
      <alignment horizontal="center"/>
      <protection locked="0" hidden="1"/>
    </xf>
    <xf numFmtId="0" fontId="0" fillId="0" borderId="0" xfId="0" applyFill="1" applyBorder="1" applyProtection="1">
      <protection locked="0" hidden="1"/>
    </xf>
    <xf numFmtId="0" fontId="0" fillId="0" borderId="0" xfId="0" applyAlignment="1" applyProtection="1">
      <alignment horizontal="left"/>
      <protection locked="0" hidden="1"/>
    </xf>
    <xf numFmtId="0" fontId="0" fillId="39" borderId="0" xfId="0" applyFill="1" applyBorder="1" applyProtection="1">
      <protection locked="0" hidden="1"/>
    </xf>
    <xf numFmtId="0" fontId="0" fillId="0" borderId="0" xfId="0" applyBorder="1" applyProtection="1">
      <protection locked="0" hidden="1"/>
    </xf>
    <xf numFmtId="0" fontId="0" fillId="0" borderId="0" xfId="0" applyBorder="1" applyProtection="1">
      <protection locked="0" hidden="1"/>
    </xf>
    <xf numFmtId="0" fontId="0" fillId="0" borderId="131" xfId="0" applyFill="1" applyBorder="1" applyProtection="1">
      <protection locked="0" hidden="1"/>
    </xf>
    <xf numFmtId="0" fontId="41" fillId="11" borderId="12" xfId="0" applyFont="1" applyFill="1" applyBorder="1" applyAlignment="1" applyProtection="1">
      <alignment horizontal="center"/>
      <protection hidden="1"/>
    </xf>
    <xf numFmtId="0" fontId="41" fillId="11" borderId="16" xfId="0" applyFont="1" applyFill="1" applyBorder="1" applyAlignment="1" applyProtection="1">
      <alignment horizontal="center"/>
      <protection hidden="1"/>
    </xf>
    <xf numFmtId="43" fontId="78" fillId="0" borderId="0" xfId="1" applyFont="1" applyBorder="1" applyAlignment="1" applyProtection="1">
      <protection locked="0" hidden="1"/>
    </xf>
    <xf numFmtId="43" fontId="56" fillId="0" borderId="410" xfId="1" applyFont="1" applyFill="1" applyBorder="1" applyProtection="1">
      <protection locked="0" hidden="1"/>
    </xf>
    <xf numFmtId="43" fontId="35" fillId="0" borderId="347" xfId="1" applyFont="1" applyFill="1" applyBorder="1" applyAlignment="1" applyProtection="1">
      <alignment horizontal="right"/>
      <protection locked="0" hidden="1"/>
    </xf>
    <xf numFmtId="43" fontId="78" fillId="0" borderId="428" xfId="1" applyFont="1" applyBorder="1" applyAlignment="1" applyProtection="1">
      <alignment horizontal="center"/>
      <protection locked="0" hidden="1"/>
    </xf>
    <xf numFmtId="43" fontId="78" fillId="0" borderId="429" xfId="1" applyFont="1" applyBorder="1" applyAlignment="1" applyProtection="1">
      <protection locked="0" hidden="1"/>
    </xf>
    <xf numFmtId="43" fontId="78" fillId="0" borderId="430" xfId="1" applyFont="1" applyBorder="1" applyAlignment="1" applyProtection="1">
      <protection locked="0" hidden="1"/>
    </xf>
    <xf numFmtId="43" fontId="78" fillId="0" borderId="431" xfId="1" applyFont="1" applyBorder="1" applyAlignment="1" applyProtection="1">
      <protection locked="0" hidden="1"/>
    </xf>
    <xf numFmtId="43" fontId="149" fillId="0" borderId="427" xfId="1" applyFont="1" applyBorder="1" applyProtection="1">
      <protection locked="0" hidden="1"/>
    </xf>
    <xf numFmtId="43" fontId="0" fillId="19" borderId="223" xfId="0" applyNumberFormat="1" applyFill="1" applyBorder="1" applyProtection="1">
      <protection hidden="1"/>
    </xf>
    <xf numFmtId="43" fontId="0" fillId="19" borderId="432" xfId="0" applyNumberFormat="1" applyFill="1" applyBorder="1" applyProtection="1">
      <protection hidden="1"/>
    </xf>
    <xf numFmtId="0" fontId="149" fillId="0" borderId="433" xfId="0" applyFont="1" applyBorder="1" applyAlignment="1" applyProtection="1">
      <alignment horizontal="center"/>
      <protection locked="0" hidden="1"/>
    </xf>
    <xf numFmtId="0" fontId="0" fillId="59" borderId="377" xfId="0" applyFill="1" applyBorder="1" applyAlignment="1" applyProtection="1">
      <alignment horizontal="center" vertical="center"/>
      <protection hidden="1"/>
    </xf>
    <xf numFmtId="43" fontId="0" fillId="59" borderId="377" xfId="0" applyNumberFormat="1" applyFill="1" applyBorder="1" applyAlignment="1" applyProtection="1">
      <alignment vertical="center"/>
      <protection hidden="1"/>
    </xf>
    <xf numFmtId="0" fontId="0" fillId="0" borderId="0" xfId="0" applyBorder="1" applyProtection="1">
      <protection locked="0" hidden="1"/>
    </xf>
    <xf numFmtId="0" fontId="0" fillId="0" borderId="0" xfId="0" applyBorder="1" applyProtection="1">
      <protection locked="0" hidden="1"/>
    </xf>
    <xf numFmtId="0" fontId="40" fillId="61" borderId="63" xfId="19" applyFont="1" applyBorder="1" applyAlignment="1">
      <alignment horizontal="center" vertical="top"/>
      <protection locked="0" hidden="1"/>
    </xf>
    <xf numFmtId="0" fontId="40" fillId="61" borderId="52" xfId="19" applyFont="1" applyBorder="1" applyAlignment="1">
      <alignment horizontal="center"/>
      <protection locked="0" hidden="1"/>
    </xf>
    <xf numFmtId="0" fontId="40" fillId="61" borderId="15" xfId="19" applyFont="1" applyBorder="1" applyAlignment="1">
      <alignment horizontal="center"/>
      <protection locked="0" hidden="1"/>
    </xf>
    <xf numFmtId="0" fontId="40" fillId="61" borderId="325" xfId="19" applyFont="1" applyBorder="1" applyAlignment="1">
      <alignment horizontal="center"/>
      <protection locked="0" hidden="1"/>
    </xf>
    <xf numFmtId="0" fontId="40" fillId="61" borderId="284" xfId="19" applyFont="1" applyBorder="1" applyAlignment="1">
      <alignment horizontal="center" vertical="top"/>
      <protection locked="0" hidden="1"/>
    </xf>
    <xf numFmtId="43" fontId="40" fillId="46" borderId="434" xfId="15" applyNumberFormat="1" applyFont="1" applyFill="1" applyBorder="1" applyAlignment="1" applyProtection="1">
      <alignment horizontal="center" vertical="top"/>
      <protection locked="0" hidden="1"/>
    </xf>
    <xf numFmtId="43" fontId="40" fillId="46" borderId="435" xfId="15" applyNumberFormat="1" applyFont="1" applyFill="1" applyBorder="1" applyAlignment="1" applyProtection="1">
      <alignment horizontal="center" vertical="top"/>
      <protection locked="0" hidden="1"/>
    </xf>
    <xf numFmtId="0" fontId="40" fillId="61" borderId="437" xfId="19" applyFont="1" applyBorder="1" applyAlignment="1">
      <alignment horizontal="center" vertical="top"/>
      <protection locked="0" hidden="1"/>
    </xf>
    <xf numFmtId="43" fontId="40" fillId="46" borderId="438" xfId="15" applyNumberFormat="1" applyFont="1" applyFill="1" applyBorder="1" applyAlignment="1" applyProtection="1">
      <alignment horizontal="center" vertical="top"/>
      <protection locked="0" hidden="1"/>
    </xf>
    <xf numFmtId="43" fontId="40" fillId="46" borderId="439" xfId="15" applyNumberFormat="1" applyFont="1" applyFill="1" applyBorder="1" applyAlignment="1" applyProtection="1">
      <alignment horizontal="center" vertical="top"/>
      <protection locked="0" hidden="1"/>
    </xf>
    <xf numFmtId="43" fontId="40" fillId="46" borderId="436" xfId="15" applyNumberFormat="1" applyFont="1" applyFill="1" applyBorder="1" applyAlignment="1" applyProtection="1">
      <alignment horizontal="center" vertical="top"/>
      <protection locked="0" hidden="1"/>
    </xf>
    <xf numFmtId="43" fontId="40" fillId="25" borderId="435" xfId="13" applyNumberFormat="1" applyFont="1" applyBorder="1" applyProtection="1">
      <protection locked="0" hidden="1"/>
    </xf>
    <xf numFmtId="43" fontId="40" fillId="25" borderId="434" xfId="13" applyNumberFormat="1" applyFont="1" applyBorder="1" applyProtection="1">
      <protection locked="0" hidden="1"/>
    </xf>
    <xf numFmtId="0" fontId="14" fillId="46" borderId="73" xfId="13" applyFont="1" applyFill="1" applyBorder="1" applyAlignment="1" applyProtection="1">
      <alignment horizontal="center" vertical="center"/>
      <protection locked="0" hidden="1"/>
    </xf>
    <xf numFmtId="0" fontId="14" fillId="46" borderId="442" xfId="13" applyFont="1" applyFill="1" applyBorder="1" applyAlignment="1" applyProtection="1">
      <alignment horizontal="center" vertical="center"/>
      <protection locked="0" hidden="1"/>
    </xf>
    <xf numFmtId="43" fontId="40" fillId="25" borderId="441" xfId="13" applyNumberFormat="1" applyFont="1" applyBorder="1" applyProtection="1">
      <protection locked="0" hidden="1"/>
    </xf>
    <xf numFmtId="0" fontId="0" fillId="0" borderId="0" xfId="0" applyBorder="1" applyProtection="1">
      <protection locked="0" hidden="1"/>
    </xf>
    <xf numFmtId="0" fontId="34" fillId="0" borderId="0" xfId="0" applyFont="1" applyAlignment="1" applyProtection="1">
      <alignment horizontal="center"/>
      <protection locked="0" hidden="1"/>
    </xf>
    <xf numFmtId="43" fontId="0" fillId="39" borderId="0" xfId="0" applyNumberFormat="1" applyFill="1" applyBorder="1" applyAlignment="1" applyProtection="1">
      <alignment vertical="center"/>
      <protection hidden="1"/>
    </xf>
    <xf numFmtId="0" fontId="14" fillId="6" borderId="0" xfId="0" applyFont="1" applyFill="1" applyAlignment="1" applyProtection="1">
      <alignment horizontal="left"/>
      <protection hidden="1"/>
    </xf>
    <xf numFmtId="0" fontId="0" fillId="0" borderId="0" xfId="0" applyBorder="1" applyProtection="1">
      <protection locked="0" hidden="1"/>
    </xf>
    <xf numFmtId="0" fontId="14" fillId="39" borderId="0" xfId="0" applyFont="1" applyFill="1" applyBorder="1" applyAlignment="1" applyProtection="1">
      <alignment horizontal="left" vertical="center"/>
      <protection hidden="1"/>
    </xf>
    <xf numFmtId="40" fontId="14" fillId="39" borderId="0" xfId="0" applyNumberFormat="1" applyFont="1" applyFill="1" applyBorder="1" applyAlignment="1" applyProtection="1">
      <alignment horizontal="center" vertical="center"/>
      <protection hidden="1"/>
    </xf>
    <xf numFmtId="0" fontId="14" fillId="39" borderId="0" xfId="0" applyFont="1" applyFill="1" applyBorder="1" applyAlignment="1" applyProtection="1">
      <alignment horizontal="center" vertical="center"/>
      <protection hidden="1"/>
    </xf>
    <xf numFmtId="0" fontId="0" fillId="39" borderId="0" xfId="0" applyFill="1" applyAlignment="1" applyProtection="1">
      <alignment horizontal="left" vertical="center"/>
      <protection hidden="1"/>
    </xf>
    <xf numFmtId="0" fontId="41" fillId="9" borderId="0" xfId="0" applyFont="1" applyFill="1" applyBorder="1" applyAlignment="1" applyProtection="1">
      <alignment horizontal="center"/>
      <protection hidden="1"/>
    </xf>
    <xf numFmtId="0" fontId="141" fillId="9" borderId="0" xfId="0" applyFont="1" applyFill="1" applyBorder="1" applyAlignment="1" applyProtection="1">
      <alignment horizontal="center"/>
      <protection hidden="1"/>
    </xf>
    <xf numFmtId="0" fontId="41" fillId="58" borderId="0" xfId="0" applyFont="1" applyFill="1" applyBorder="1" applyAlignment="1" applyProtection="1">
      <alignment horizontal="center"/>
      <protection hidden="1"/>
    </xf>
    <xf numFmtId="0" fontId="0" fillId="6" borderId="0" xfId="0" applyFill="1" applyBorder="1" applyAlignment="1" applyProtection="1">
      <alignment horizontal="center"/>
      <protection hidden="1"/>
    </xf>
    <xf numFmtId="0" fontId="0" fillId="6" borderId="0" xfId="0" applyFill="1" applyProtection="1">
      <protection hidden="1"/>
    </xf>
    <xf numFmtId="0" fontId="53" fillId="26" borderId="0" xfId="0" applyFont="1" applyFill="1" applyBorder="1" applyAlignment="1" applyProtection="1">
      <alignment horizontal="left" vertical="center"/>
      <protection hidden="1"/>
    </xf>
    <xf numFmtId="4" fontId="95" fillId="26" borderId="0" xfId="0" applyNumberFormat="1" applyFont="1" applyFill="1" applyBorder="1" applyAlignment="1" applyProtection="1">
      <alignment horizontal="center"/>
      <protection locked="0" hidden="1"/>
    </xf>
    <xf numFmtId="0" fontId="0" fillId="6" borderId="0" xfId="0" applyFill="1" applyBorder="1" applyAlignment="1" applyProtection="1">
      <alignment horizontal="center" vertical="center"/>
      <protection hidden="1"/>
    </xf>
    <xf numFmtId="0" fontId="0" fillId="0" borderId="0" xfId="0"/>
    <xf numFmtId="0" fontId="0" fillId="39" borderId="0" xfId="0" applyFill="1" applyAlignment="1" applyProtection="1">
      <alignment vertical="center"/>
      <protection hidden="1"/>
    </xf>
    <xf numFmtId="0" fontId="148" fillId="0" borderId="0" xfId="0" applyFont="1" applyFill="1" applyAlignment="1" applyProtection="1">
      <protection hidden="1"/>
    </xf>
    <xf numFmtId="0" fontId="0" fillId="0" borderId="0" xfId="0" applyFill="1" applyAlignment="1" applyProtection="1">
      <protection hidden="1"/>
    </xf>
    <xf numFmtId="0" fontId="0" fillId="0" borderId="0" xfId="0" applyFill="1" applyBorder="1" applyAlignment="1" applyProtection="1">
      <alignment horizontal="left"/>
      <protection hidden="1"/>
    </xf>
    <xf numFmtId="0" fontId="0" fillId="0" borderId="0" xfId="0" applyFill="1" applyBorder="1" applyProtection="1">
      <protection hidden="1"/>
    </xf>
    <xf numFmtId="171" fontId="159" fillId="3" borderId="0" xfId="3" applyNumberFormat="1" applyFont="1" applyBorder="1" applyAlignment="1" applyProtection="1">
      <alignment horizontal="center" vertical="center"/>
      <protection hidden="1"/>
    </xf>
    <xf numFmtId="179" fontId="55" fillId="61" borderId="445" xfId="19" applyNumberFormat="1" applyFont="1" applyBorder="1" applyAlignment="1">
      <protection locked="0" hidden="1"/>
    </xf>
    <xf numFmtId="0" fontId="40" fillId="50" borderId="446" xfId="11" applyFont="1" applyFill="1" applyBorder="1" applyAlignment="1" applyProtection="1">
      <alignment horizontal="center"/>
      <protection hidden="1"/>
    </xf>
    <xf numFmtId="0" fontId="8" fillId="6" borderId="447" xfId="0" applyFont="1" applyFill="1" applyBorder="1" applyProtection="1">
      <protection locked="0" hidden="1"/>
    </xf>
    <xf numFmtId="0" fontId="1" fillId="5" borderId="448" xfId="5" applyBorder="1" applyProtection="1">
      <protection hidden="1"/>
    </xf>
    <xf numFmtId="0" fontId="8" fillId="6" borderId="451" xfId="0" applyFont="1" applyFill="1" applyBorder="1" applyProtection="1">
      <protection locked="0" hidden="1"/>
    </xf>
    <xf numFmtId="0" fontId="36" fillId="29" borderId="225" xfId="14" applyFont="1" applyBorder="1" applyAlignment="1" applyProtection="1">
      <alignment horizontal="right"/>
      <protection locked="0" hidden="1"/>
    </xf>
    <xf numFmtId="0" fontId="31" fillId="28" borderId="316" xfId="0" applyFont="1" applyFill="1" applyBorder="1" applyAlignment="1" applyProtection="1">
      <alignment horizontal="right"/>
      <protection hidden="1"/>
    </xf>
    <xf numFmtId="43" fontId="39" fillId="28" borderId="452" xfId="1" applyFont="1" applyFill="1" applyBorder="1" applyProtection="1">
      <protection hidden="1"/>
    </xf>
    <xf numFmtId="43" fontId="39" fillId="28" borderId="453" xfId="1" applyFont="1" applyFill="1" applyBorder="1" applyProtection="1">
      <protection hidden="1"/>
    </xf>
    <xf numFmtId="0" fontId="41" fillId="46" borderId="16" xfId="13" applyFont="1" applyFill="1" applyBorder="1" applyProtection="1">
      <protection locked="0" hidden="1"/>
    </xf>
    <xf numFmtId="0" fontId="0" fillId="6" borderId="455" xfId="0" applyFill="1" applyBorder="1" applyProtection="1">
      <protection hidden="1"/>
    </xf>
    <xf numFmtId="0" fontId="40" fillId="61" borderId="456" xfId="19" applyFont="1" applyBorder="1" applyAlignment="1">
      <alignment horizontal="center" vertical="top"/>
      <protection locked="0" hidden="1"/>
    </xf>
    <xf numFmtId="0" fontId="41" fillId="25" borderId="30" xfId="13" applyFont="1" applyBorder="1" applyProtection="1">
      <protection locked="0" hidden="1"/>
    </xf>
    <xf numFmtId="0" fontId="14" fillId="25" borderId="30" xfId="13" quotePrefix="1" applyFont="1" applyBorder="1" applyAlignment="1" applyProtection="1">
      <alignment horizontal="center"/>
      <protection locked="0" hidden="1"/>
    </xf>
    <xf numFmtId="43" fontId="0" fillId="24" borderId="318" xfId="1" quotePrefix="1" applyFont="1" applyFill="1" applyBorder="1" applyAlignment="1" applyProtection="1">
      <alignment vertical="top"/>
      <protection hidden="1"/>
    </xf>
    <xf numFmtId="41" fontId="14" fillId="25" borderId="457" xfId="13" applyNumberFormat="1" applyFont="1" applyBorder="1" applyAlignment="1" applyProtection="1">
      <alignment horizontal="center"/>
      <protection locked="0" hidden="1"/>
    </xf>
    <xf numFmtId="43" fontId="40" fillId="25" borderId="458" xfId="13" applyNumberFormat="1" applyFont="1" applyBorder="1" applyProtection="1">
      <protection locked="0" hidden="1"/>
    </xf>
    <xf numFmtId="0" fontId="40" fillId="61" borderId="324" xfId="19" applyFont="1" applyBorder="1" applyAlignment="1">
      <alignment horizontal="center"/>
      <protection locked="0" hidden="1"/>
    </xf>
    <xf numFmtId="43" fontId="0" fillId="24" borderId="318" xfId="1" applyFont="1" applyFill="1" applyBorder="1" applyAlignment="1" applyProtection="1">
      <alignment vertical="top"/>
      <protection hidden="1"/>
    </xf>
    <xf numFmtId="0" fontId="41" fillId="25" borderId="459" xfId="13" applyFont="1" applyBorder="1" applyProtection="1">
      <protection locked="0" hidden="1"/>
    </xf>
    <xf numFmtId="0" fontId="14" fillId="25" borderId="30" xfId="13" applyFont="1" applyBorder="1" applyAlignment="1" applyProtection="1">
      <alignment horizontal="center"/>
      <protection locked="0" hidden="1"/>
    </xf>
    <xf numFmtId="43" fontId="0" fillId="24" borderId="353" xfId="1" applyFont="1" applyFill="1" applyBorder="1" applyAlignment="1" applyProtection="1">
      <alignment vertical="top"/>
      <protection locked="0" hidden="1"/>
    </xf>
    <xf numFmtId="41" fontId="14" fillId="25" borderId="323" xfId="13" applyNumberFormat="1" applyFont="1" applyBorder="1" applyAlignment="1" applyProtection="1">
      <alignment horizontal="center"/>
      <protection locked="0" hidden="1"/>
    </xf>
    <xf numFmtId="43" fontId="40" fillId="25" borderId="440" xfId="13" applyNumberFormat="1" applyFont="1" applyBorder="1" applyProtection="1">
      <protection locked="0" hidden="1"/>
    </xf>
    <xf numFmtId="0" fontId="5" fillId="53" borderId="460" xfId="14" applyFont="1" applyFill="1" applyBorder="1" applyAlignment="1" applyProtection="1">
      <alignment horizontal="center"/>
      <protection hidden="1"/>
    </xf>
    <xf numFmtId="0" fontId="5" fillId="53" borderId="461" xfId="14" applyFont="1" applyFill="1" applyBorder="1" applyAlignment="1" applyProtection="1">
      <alignment horizontal="center"/>
      <protection hidden="1"/>
    </xf>
    <xf numFmtId="0" fontId="40" fillId="11" borderId="322" xfId="0" applyFont="1" applyFill="1" applyBorder="1" applyAlignment="1" applyProtection="1">
      <alignment horizontal="center"/>
      <protection hidden="1"/>
    </xf>
    <xf numFmtId="0" fontId="41" fillId="11" borderId="322" xfId="0" applyFont="1" applyFill="1" applyBorder="1" applyAlignment="1" applyProtection="1">
      <alignment horizontal="center"/>
      <protection hidden="1"/>
    </xf>
    <xf numFmtId="41" fontId="14" fillId="46" borderId="462" xfId="13" applyNumberFormat="1" applyFont="1" applyFill="1" applyBorder="1" applyAlignment="1" applyProtection="1">
      <alignment horizontal="center"/>
      <protection locked="0" hidden="1"/>
    </xf>
    <xf numFmtId="43" fontId="40" fillId="46" borderId="463" xfId="15" applyNumberFormat="1" applyFont="1" applyFill="1" applyBorder="1" applyAlignment="1" applyProtection="1">
      <alignment horizontal="center" vertical="top"/>
      <protection locked="0" hidden="1"/>
    </xf>
    <xf numFmtId="0" fontId="40" fillId="11" borderId="324" xfId="0" applyFont="1" applyFill="1" applyBorder="1" applyAlignment="1" applyProtection="1">
      <alignment horizontal="center"/>
      <protection hidden="1"/>
    </xf>
    <xf numFmtId="0" fontId="40" fillId="11" borderId="181" xfId="0" applyFont="1" applyFill="1" applyBorder="1" applyAlignment="1" applyProtection="1">
      <alignment horizontal="center"/>
      <protection hidden="1"/>
    </xf>
    <xf numFmtId="0" fontId="41" fillId="25" borderId="464" xfId="13" applyFont="1" applyBorder="1" applyProtection="1">
      <protection locked="0" hidden="1"/>
    </xf>
    <xf numFmtId="0" fontId="14" fillId="25" borderId="317" xfId="13" quotePrefix="1" applyNumberFormat="1" applyFont="1" applyBorder="1" applyAlignment="1" applyProtection="1">
      <alignment horizontal="center"/>
      <protection locked="0" hidden="1"/>
    </xf>
    <xf numFmtId="0" fontId="14" fillId="11" borderId="457" xfId="0" applyFont="1" applyFill="1" applyBorder="1" applyAlignment="1" applyProtection="1">
      <alignment horizontal="center"/>
      <protection hidden="1"/>
    </xf>
    <xf numFmtId="0" fontId="40" fillId="11" borderId="465" xfId="0" applyFont="1" applyFill="1" applyBorder="1" applyAlignment="1" applyProtection="1">
      <alignment horizontal="center"/>
      <protection hidden="1"/>
    </xf>
    <xf numFmtId="0" fontId="40" fillId="11" borderId="456" xfId="0" applyFont="1" applyFill="1" applyBorder="1" applyAlignment="1" applyProtection="1">
      <alignment horizontal="center"/>
      <protection hidden="1"/>
    </xf>
    <xf numFmtId="0" fontId="40" fillId="61" borderId="466" xfId="19" applyFont="1" applyBorder="1" applyAlignment="1">
      <alignment horizontal="center"/>
      <protection locked="0" hidden="1"/>
    </xf>
    <xf numFmtId="0" fontId="14" fillId="25" borderId="317" xfId="13" applyFont="1" applyBorder="1" applyAlignment="1" applyProtection="1">
      <alignment horizontal="center"/>
      <protection locked="0" hidden="1"/>
    </xf>
    <xf numFmtId="43" fontId="40" fillId="25" borderId="463" xfId="13" applyNumberFormat="1" applyFont="1" applyBorder="1" applyProtection="1">
      <protection locked="0" hidden="1"/>
    </xf>
    <xf numFmtId="0" fontId="40" fillId="61" borderId="467" xfId="19" applyFont="1" applyBorder="1" applyAlignment="1">
      <alignment horizontal="center"/>
      <protection locked="0" hidden="1"/>
    </xf>
    <xf numFmtId="43" fontId="78" fillId="0" borderId="0" xfId="1" applyFont="1" applyBorder="1" applyAlignment="1" applyProtection="1">
      <protection locked="0" hidden="1"/>
    </xf>
    <xf numFmtId="0" fontId="0" fillId="0" borderId="469" xfId="0" applyBorder="1" applyAlignment="1" applyProtection="1">
      <alignment horizontal="left"/>
      <protection locked="0" hidden="1"/>
    </xf>
    <xf numFmtId="0" fontId="0" fillId="0" borderId="469" xfId="0" applyBorder="1" applyProtection="1">
      <protection locked="0" hidden="1"/>
    </xf>
    <xf numFmtId="0" fontId="8" fillId="0" borderId="469" xfId="0" applyFont="1" applyBorder="1" applyProtection="1">
      <protection locked="0" hidden="1"/>
    </xf>
    <xf numFmtId="43" fontId="78" fillId="0" borderId="377" xfId="1" applyFont="1" applyBorder="1" applyAlignment="1" applyProtection="1">
      <protection locked="0" hidden="1"/>
    </xf>
    <xf numFmtId="43" fontId="78" fillId="0" borderId="470" xfId="1" applyFont="1" applyBorder="1" applyAlignment="1" applyProtection="1">
      <protection locked="0" hidden="1"/>
    </xf>
    <xf numFmtId="43" fontId="78" fillId="0" borderId="471" xfId="1" applyFont="1" applyBorder="1" applyAlignment="1" applyProtection="1">
      <protection locked="0" hidden="1"/>
    </xf>
    <xf numFmtId="43" fontId="78" fillId="0" borderId="377" xfId="1" applyFont="1" applyBorder="1" applyAlignment="1" applyProtection="1">
      <alignment horizontal="center"/>
      <protection locked="0" hidden="1"/>
    </xf>
    <xf numFmtId="0" fontId="0" fillId="0" borderId="0" xfId="0" applyBorder="1" applyProtection="1">
      <protection locked="0" hidden="1"/>
    </xf>
    <xf numFmtId="38" fontId="0" fillId="39" borderId="0" xfId="0" applyNumberFormat="1" applyFill="1" applyBorder="1" applyAlignment="1" applyProtection="1">
      <alignment horizontal="right"/>
      <protection hidden="1"/>
    </xf>
    <xf numFmtId="38" fontId="15" fillId="39" borderId="0" xfId="0" applyNumberFormat="1" applyFont="1" applyFill="1" applyBorder="1" applyAlignment="1" applyProtection="1">
      <protection hidden="1"/>
    </xf>
    <xf numFmtId="38" fontId="41" fillId="6" borderId="0" xfId="0" applyNumberFormat="1" applyFont="1" applyFill="1" applyBorder="1" applyAlignment="1" applyProtection="1">
      <alignment horizontal="right"/>
      <protection hidden="1"/>
    </xf>
    <xf numFmtId="38" fontId="41" fillId="39" borderId="0" xfId="0" applyNumberFormat="1" applyFont="1" applyFill="1" applyBorder="1" applyAlignment="1" applyProtection="1">
      <protection hidden="1"/>
    </xf>
    <xf numFmtId="38" fontId="0" fillId="39" borderId="0" xfId="0" applyNumberFormat="1" applyFill="1" applyBorder="1" applyAlignment="1" applyProtection="1">
      <alignment vertical="center"/>
      <protection hidden="1"/>
    </xf>
    <xf numFmtId="38" fontId="0" fillId="39" borderId="174" xfId="0" applyNumberFormat="1" applyFill="1" applyBorder="1" applyAlignment="1" applyProtection="1">
      <alignment vertical="center"/>
      <protection hidden="1"/>
    </xf>
    <xf numFmtId="38" fontId="15" fillId="6" borderId="0" xfId="0" applyNumberFormat="1" applyFont="1" applyFill="1" applyAlignment="1" applyProtection="1">
      <alignment horizontal="right"/>
      <protection hidden="1"/>
    </xf>
    <xf numFmtId="4" fontId="77" fillId="36" borderId="144" xfId="3" applyNumberFormat="1" applyFont="1" applyFill="1" applyBorder="1" applyAlignment="1" applyProtection="1">
      <alignment horizontal="center"/>
      <protection hidden="1"/>
    </xf>
    <xf numFmtId="0" fontId="77" fillId="6" borderId="472" xfId="0" applyFont="1" applyFill="1" applyBorder="1" applyAlignment="1" applyProtection="1">
      <alignment horizontal="center"/>
      <protection hidden="1"/>
    </xf>
    <xf numFmtId="0" fontId="0" fillId="0" borderId="0" xfId="0" applyBorder="1" applyProtection="1">
      <protection locked="0" hidden="1"/>
    </xf>
    <xf numFmtId="170" fontId="0" fillId="0" borderId="0" xfId="0" applyNumberFormat="1" applyProtection="1">
      <protection locked="0" hidden="1"/>
    </xf>
    <xf numFmtId="0" fontId="34" fillId="0" borderId="0" xfId="0" applyFont="1" applyAlignment="1" applyProtection="1">
      <alignment horizontal="center"/>
      <protection locked="0" hidden="1"/>
    </xf>
    <xf numFmtId="0" fontId="59" fillId="0" borderId="0" xfId="0" applyFont="1" applyAlignment="1" applyProtection="1">
      <alignment horizontal="center"/>
      <protection locked="0" hidden="1"/>
    </xf>
    <xf numFmtId="0" fontId="0" fillId="0" borderId="0" xfId="0" applyProtection="1">
      <protection locked="0" hidden="1"/>
    </xf>
    <xf numFmtId="0" fontId="0" fillId="0" borderId="0" xfId="0" applyBorder="1" applyProtection="1">
      <protection locked="0" hidden="1"/>
    </xf>
    <xf numFmtId="0" fontId="14" fillId="6" borderId="0" xfId="0" applyFont="1" applyFill="1" applyAlignment="1" applyProtection="1">
      <alignment horizontal="left" wrapText="1"/>
      <protection hidden="1"/>
    </xf>
    <xf numFmtId="0" fontId="14" fillId="6" borderId="0" xfId="0" applyFont="1" applyFill="1" applyBorder="1" applyAlignment="1" applyProtection="1">
      <alignment horizontal="left" wrapText="1"/>
      <protection hidden="1"/>
    </xf>
    <xf numFmtId="0" fontId="41" fillId="6" borderId="0" xfId="0" applyFont="1" applyFill="1" applyBorder="1" applyAlignment="1" applyProtection="1">
      <alignment horizontal="left" wrapText="1"/>
      <protection hidden="1"/>
    </xf>
    <xf numFmtId="38" fontId="15" fillId="6" borderId="0" xfId="0" applyNumberFormat="1" applyFont="1" applyFill="1" applyBorder="1" applyAlignment="1" applyProtection="1">
      <alignment vertical="center"/>
      <protection hidden="1"/>
    </xf>
    <xf numFmtId="38" fontId="41" fillId="6" borderId="0" xfId="0" applyNumberFormat="1" applyFont="1" applyFill="1" applyBorder="1" applyAlignment="1" applyProtection="1">
      <alignment horizontal="right" vertical="center"/>
      <protection hidden="1"/>
    </xf>
    <xf numFmtId="38" fontId="15" fillId="6" borderId="0" xfId="0" applyNumberFormat="1" applyFont="1" applyFill="1" applyBorder="1" applyAlignment="1" applyProtection="1">
      <alignment horizontal="right" vertical="center"/>
      <protection hidden="1"/>
    </xf>
    <xf numFmtId="167" fontId="13" fillId="6" borderId="0" xfId="0" applyNumberFormat="1" applyFont="1" applyFill="1" applyBorder="1" applyAlignment="1" applyProtection="1">
      <alignment horizontal="center"/>
      <protection hidden="1"/>
    </xf>
    <xf numFmtId="38" fontId="147" fillId="6" borderId="0" xfId="0" applyNumberFormat="1" applyFont="1" applyFill="1" applyBorder="1" applyAlignment="1" applyProtection="1">
      <alignment horizontal="right" vertical="center"/>
      <protection hidden="1"/>
    </xf>
    <xf numFmtId="170" fontId="13" fillId="6" borderId="0" xfId="0" applyNumberFormat="1" applyFont="1" applyFill="1" applyBorder="1" applyAlignment="1" applyProtection="1">
      <alignment horizontal="center"/>
      <protection hidden="1"/>
    </xf>
    <xf numFmtId="40" fontId="13" fillId="6" borderId="0" xfId="0" applyNumberFormat="1" applyFont="1" applyFill="1" applyBorder="1" applyAlignment="1" applyProtection="1">
      <alignment horizontal="center"/>
      <protection hidden="1"/>
    </xf>
    <xf numFmtId="38" fontId="13" fillId="6" borderId="0" xfId="0" applyNumberFormat="1" applyFont="1" applyFill="1" applyBorder="1" applyAlignment="1" applyProtection="1">
      <alignment horizontal="right"/>
      <protection hidden="1"/>
    </xf>
    <xf numFmtId="0" fontId="157" fillId="0" borderId="0" xfId="0" applyFont="1" applyFill="1" applyBorder="1" applyAlignment="1" applyProtection="1">
      <alignment horizontal="right" vertical="center" wrapText="1"/>
      <protection locked="0" hidden="1"/>
    </xf>
    <xf numFmtId="0" fontId="6" fillId="12" borderId="23" xfId="0" applyFont="1" applyFill="1" applyBorder="1" applyAlignment="1" applyProtection="1">
      <alignment horizontal="center"/>
      <protection hidden="1"/>
    </xf>
    <xf numFmtId="0" fontId="4" fillId="30" borderId="24" xfId="0" applyFont="1" applyFill="1" applyBorder="1" applyAlignment="1" applyProtection="1">
      <alignment horizontal="center"/>
      <protection hidden="1"/>
    </xf>
    <xf numFmtId="0" fontId="0" fillId="0" borderId="0" xfId="0" applyProtection="1">
      <protection locked="0" hidden="1"/>
    </xf>
    <xf numFmtId="0" fontId="0" fillId="39" borderId="0" xfId="0" applyFill="1" applyAlignment="1" applyProtection="1">
      <alignment horizontal="center" vertical="center"/>
      <protection hidden="1"/>
    </xf>
    <xf numFmtId="0" fontId="13" fillId="6" borderId="0" xfId="0" applyFont="1" applyFill="1" applyAlignment="1" applyProtection="1">
      <alignment horizontal="center"/>
      <protection hidden="1"/>
    </xf>
    <xf numFmtId="0" fontId="0" fillId="0" borderId="0" xfId="0" applyBorder="1" applyProtection="1">
      <protection locked="0" hidden="1"/>
    </xf>
    <xf numFmtId="0" fontId="0" fillId="39" borderId="0" xfId="0" applyFill="1" applyAlignment="1" applyProtection="1">
      <alignment horizontal="left"/>
      <protection hidden="1"/>
    </xf>
    <xf numFmtId="38" fontId="15" fillId="6" borderId="0" xfId="0" applyNumberFormat="1" applyFont="1" applyFill="1" applyBorder="1" applyAlignment="1" applyProtection="1">
      <alignment horizontal="right"/>
      <protection hidden="1"/>
    </xf>
    <xf numFmtId="0" fontId="0" fillId="0" borderId="0" xfId="0" applyBorder="1" applyProtection="1">
      <protection locked="0" hidden="1"/>
    </xf>
    <xf numFmtId="38" fontId="0" fillId="39" borderId="0" xfId="0" applyNumberFormat="1" applyFill="1" applyAlignment="1" applyProtection="1">
      <alignment horizontal="center" vertical="center"/>
      <protection hidden="1"/>
    </xf>
    <xf numFmtId="43" fontId="0" fillId="11" borderId="479" xfId="0" applyNumberFormat="1" applyFill="1" applyBorder="1" applyProtection="1">
      <protection hidden="1"/>
    </xf>
    <xf numFmtId="43" fontId="0" fillId="11" borderId="25" xfId="0" applyNumberFormat="1" applyFill="1" applyBorder="1" applyProtection="1">
      <protection hidden="1"/>
    </xf>
    <xf numFmtId="43" fontId="0" fillId="11" borderId="8" xfId="0" applyNumberFormat="1" applyFill="1" applyBorder="1" applyProtection="1">
      <protection hidden="1"/>
    </xf>
    <xf numFmtId="167" fontId="15" fillId="23" borderId="22" xfId="0" applyNumberFormat="1" applyFont="1" applyFill="1" applyBorder="1" applyProtection="1">
      <protection hidden="1"/>
    </xf>
    <xf numFmtId="0" fontId="36" fillId="49" borderId="300" xfId="11" applyFont="1" applyFill="1" applyBorder="1" applyProtection="1">
      <protection locked="0" hidden="1"/>
    </xf>
    <xf numFmtId="0" fontId="36" fillId="49" borderId="480" xfId="11" applyFont="1" applyFill="1" applyBorder="1" applyProtection="1">
      <protection locked="0" hidden="1"/>
    </xf>
    <xf numFmtId="0" fontId="36" fillId="49" borderId="481" xfId="11" applyFont="1" applyFill="1" applyBorder="1" applyProtection="1">
      <protection locked="0" hidden="1"/>
    </xf>
    <xf numFmtId="0" fontId="36" fillId="49" borderId="482" xfId="11" applyFont="1" applyFill="1" applyBorder="1" applyProtection="1">
      <protection locked="0" hidden="1"/>
    </xf>
    <xf numFmtId="0" fontId="36" fillId="49" borderId="483" xfId="11" applyFont="1" applyFill="1" applyBorder="1" applyProtection="1">
      <protection locked="0" hidden="1"/>
    </xf>
    <xf numFmtId="0" fontId="41" fillId="6" borderId="0" xfId="0" applyFont="1" applyFill="1" applyBorder="1" applyAlignment="1" applyProtection="1">
      <alignment horizontal="left" vertical="center" wrapText="1"/>
      <protection hidden="1"/>
    </xf>
    <xf numFmtId="0" fontId="41" fillId="6" borderId="0" xfId="0" applyFont="1" applyFill="1" applyAlignment="1" applyProtection="1">
      <alignment horizontal="left" vertical="center"/>
      <protection hidden="1"/>
    </xf>
    <xf numFmtId="38" fontId="15" fillId="39" borderId="0" xfId="0" applyNumberFormat="1" applyFont="1" applyFill="1" applyBorder="1" applyAlignment="1" applyProtection="1">
      <alignment vertical="center"/>
      <protection hidden="1"/>
    </xf>
    <xf numFmtId="0" fontId="170" fillId="6" borderId="0" xfId="0" applyFont="1" applyFill="1" applyBorder="1" applyAlignment="1" applyProtection="1">
      <alignment horizontal="left" wrapText="1"/>
      <protection hidden="1"/>
    </xf>
    <xf numFmtId="38" fontId="15" fillId="39" borderId="0" xfId="0" applyNumberFormat="1" applyFont="1" applyFill="1" applyAlignment="1" applyProtection="1">
      <alignment horizontal="center" vertical="center"/>
      <protection hidden="1"/>
    </xf>
    <xf numFmtId="0" fontId="171" fillId="39" borderId="0" xfId="0" applyFont="1" applyFill="1" applyAlignment="1" applyProtection="1">
      <alignment horizontal="left"/>
      <protection hidden="1"/>
    </xf>
    <xf numFmtId="0" fontId="172" fillId="6" borderId="0" xfId="0" applyFont="1" applyFill="1" applyAlignment="1" applyProtection="1">
      <alignment horizontal="left" wrapText="1"/>
      <protection hidden="1"/>
    </xf>
    <xf numFmtId="0" fontId="157" fillId="0" borderId="0" xfId="0" applyFont="1" applyFill="1" applyAlignment="1" applyProtection="1">
      <alignment horizontal="right" vertical="center" wrapText="1"/>
      <protection hidden="1"/>
    </xf>
    <xf numFmtId="0" fontId="0" fillId="0" borderId="0" xfId="0" applyBorder="1" applyProtection="1">
      <protection locked="0" hidden="1"/>
    </xf>
    <xf numFmtId="0" fontId="41" fillId="6" borderId="0" xfId="0" applyFont="1" applyFill="1" applyBorder="1" applyAlignment="1" applyProtection="1">
      <alignment horizontal="center" vertical="center"/>
      <protection hidden="1"/>
    </xf>
    <xf numFmtId="0" fontId="88" fillId="27" borderId="0" xfId="1" applyNumberFormat="1" applyFont="1" applyFill="1" applyBorder="1" applyAlignment="1" applyProtection="1">
      <protection hidden="1"/>
    </xf>
    <xf numFmtId="0" fontId="0" fillId="0" borderId="0" xfId="0" applyProtection="1">
      <protection locked="0" hidden="1"/>
    </xf>
    <xf numFmtId="0" fontId="0" fillId="0" borderId="0" xfId="0" applyBorder="1" applyProtection="1">
      <protection locked="0" hidden="1"/>
    </xf>
    <xf numFmtId="7" fontId="28" fillId="27" borderId="0" xfId="0" applyNumberFormat="1" applyFont="1" applyFill="1" applyBorder="1" applyAlignment="1" applyProtection="1">
      <alignment horizontal="center" vertical="center"/>
      <protection hidden="1"/>
    </xf>
    <xf numFmtId="7" fontId="28" fillId="27" borderId="143" xfId="0" applyNumberFormat="1" applyFont="1" applyFill="1" applyBorder="1" applyAlignment="1" applyProtection="1">
      <alignment horizontal="center" vertical="center"/>
      <protection hidden="1"/>
    </xf>
    <xf numFmtId="4" fontId="74" fillId="8" borderId="422" xfId="0" applyNumberFormat="1" applyFont="1" applyFill="1" applyBorder="1" applyAlignment="1" applyProtection="1">
      <alignment horizontal="center" vertical="center"/>
      <protection locked="0" hidden="1"/>
    </xf>
    <xf numFmtId="4" fontId="74" fillId="8" borderId="147" xfId="0" applyNumberFormat="1" applyFont="1" applyFill="1" applyBorder="1" applyAlignment="1" applyProtection="1">
      <alignment horizontal="center" vertical="center"/>
      <protection locked="0" hidden="1"/>
    </xf>
    <xf numFmtId="4" fontId="74" fillId="8" borderId="423" xfId="0" applyNumberFormat="1" applyFont="1" applyFill="1" applyBorder="1" applyAlignment="1" applyProtection="1">
      <alignment horizontal="center" vertical="center"/>
      <protection locked="0" hidden="1"/>
    </xf>
    <xf numFmtId="4" fontId="74" fillId="8" borderId="160" xfId="0" applyNumberFormat="1" applyFont="1" applyFill="1" applyBorder="1" applyAlignment="1" applyProtection="1">
      <alignment horizontal="center"/>
      <protection locked="0" hidden="1"/>
    </xf>
    <xf numFmtId="4" fontId="74" fillId="8" borderId="147" xfId="0" applyNumberFormat="1" applyFont="1" applyFill="1" applyBorder="1" applyAlignment="1" applyProtection="1">
      <alignment horizontal="center"/>
      <protection locked="0" hidden="1"/>
    </xf>
    <xf numFmtId="4" fontId="74" fillId="8" borderId="146" xfId="0" applyNumberFormat="1" applyFont="1" applyFill="1" applyBorder="1" applyAlignment="1" applyProtection="1">
      <alignment horizontal="center"/>
      <protection locked="0" hidden="1"/>
    </xf>
    <xf numFmtId="0" fontId="172" fillId="6" borderId="0" xfId="0" applyFont="1" applyFill="1" applyBorder="1" applyAlignment="1" applyProtection="1">
      <alignment horizontal="left"/>
      <protection hidden="1"/>
    </xf>
    <xf numFmtId="0" fontId="173" fillId="39" borderId="0" xfId="0" applyFont="1" applyFill="1" applyBorder="1" applyAlignment="1" applyProtection="1">
      <alignment horizontal="center" vertical="center" wrapText="1"/>
      <protection hidden="1"/>
    </xf>
    <xf numFmtId="0" fontId="64" fillId="39" borderId="0" xfId="0" applyFont="1" applyFill="1" applyAlignment="1" applyProtection="1">
      <alignment horizontal="right"/>
      <protection hidden="1"/>
    </xf>
    <xf numFmtId="0" fontId="0" fillId="0" borderId="9" xfId="0" applyBorder="1" applyProtection="1">
      <protection locked="0" hidden="1"/>
    </xf>
    <xf numFmtId="0" fontId="0" fillId="0" borderId="0" xfId="0" applyProtection="1">
      <protection locked="0" hidden="1"/>
    </xf>
    <xf numFmtId="0" fontId="0" fillId="0" borderId="5" xfId="0" applyBorder="1" applyProtection="1">
      <protection locked="0" hidden="1"/>
    </xf>
    <xf numFmtId="0" fontId="174" fillId="6" borderId="0" xfId="0" applyFont="1" applyFill="1" applyBorder="1" applyAlignment="1" applyProtection="1">
      <alignment horizontal="left" vertical="center"/>
      <protection hidden="1"/>
    </xf>
    <xf numFmtId="170" fontId="15" fillId="62" borderId="0" xfId="16" applyNumberFormat="1" applyFont="1" applyFill="1" applyBorder="1" applyAlignment="1" applyProtection="1">
      <alignment horizontal="center" vertical="center"/>
      <protection hidden="1"/>
    </xf>
    <xf numFmtId="0" fontId="15" fillId="39" borderId="0" xfId="0" applyFont="1" applyFill="1" applyAlignment="1" applyProtection="1">
      <alignment horizontal="center" vertical="center"/>
      <protection hidden="1"/>
    </xf>
    <xf numFmtId="0" fontId="170" fillId="39" borderId="0" xfId="0" applyFont="1" applyFill="1" applyAlignment="1" applyProtection="1">
      <alignment horizontal="center" vertical="center"/>
      <protection hidden="1"/>
    </xf>
    <xf numFmtId="38" fontId="41" fillId="42" borderId="0" xfId="0" applyNumberFormat="1" applyFont="1" applyFill="1" applyBorder="1" applyAlignment="1" applyProtection="1">
      <alignment horizontal="center" vertical="center"/>
      <protection hidden="1"/>
    </xf>
    <xf numFmtId="0" fontId="15" fillId="6" borderId="0" xfId="0" applyFont="1" applyFill="1" applyAlignment="1" applyProtection="1">
      <alignment horizontal="left" vertical="center"/>
      <protection hidden="1"/>
    </xf>
    <xf numFmtId="38" fontId="15" fillId="6" borderId="0" xfId="0" applyNumberFormat="1" applyFont="1" applyFill="1" applyAlignment="1" applyProtection="1">
      <alignment vertical="center"/>
      <protection hidden="1"/>
    </xf>
    <xf numFmtId="0" fontId="41" fillId="42" borderId="0" xfId="0" applyFont="1" applyFill="1" applyBorder="1" applyAlignment="1" applyProtection="1">
      <alignment horizontal="left" vertical="center"/>
      <protection hidden="1"/>
    </xf>
    <xf numFmtId="0" fontId="13" fillId="6" borderId="0" xfId="0" applyFont="1" applyFill="1" applyBorder="1" applyAlignment="1" applyProtection="1">
      <alignment horizontal="center"/>
      <protection hidden="1"/>
    </xf>
    <xf numFmtId="4" fontId="173" fillId="39" borderId="0" xfId="0" applyNumberFormat="1" applyFont="1" applyFill="1" applyBorder="1" applyAlignment="1" applyProtection="1">
      <alignment horizontal="center"/>
      <protection hidden="1"/>
    </xf>
    <xf numFmtId="40" fontId="15" fillId="39" borderId="0" xfId="0" applyNumberFormat="1" applyFont="1" applyFill="1" applyBorder="1" applyAlignment="1" applyProtection="1">
      <alignment horizontal="left"/>
      <protection hidden="1"/>
    </xf>
    <xf numFmtId="43" fontId="39" fillId="0" borderId="415" xfId="1" applyFont="1" applyBorder="1" applyAlignment="1" applyProtection="1">
      <alignment horizontal="right"/>
      <protection locked="0" hidden="1"/>
    </xf>
    <xf numFmtId="0" fontId="176" fillId="27" borderId="0" xfId="0" applyFont="1" applyFill="1" applyBorder="1" applyAlignment="1" applyProtection="1">
      <alignment horizontal="left" vertical="center"/>
      <protection hidden="1"/>
    </xf>
    <xf numFmtId="8" fontId="5" fillId="54" borderId="0" xfId="16" applyNumberFormat="1" applyFont="1" applyFill="1" applyBorder="1" applyAlignment="1" applyProtection="1">
      <alignment horizontal="center" vertical="center"/>
      <protection hidden="1"/>
    </xf>
    <xf numFmtId="0" fontId="41" fillId="9" borderId="0" xfId="0" applyFont="1" applyFill="1" applyAlignment="1" applyProtection="1">
      <alignment horizontal="center"/>
      <protection hidden="1"/>
    </xf>
    <xf numFmtId="0" fontId="140" fillId="9" borderId="0" xfId="0" applyFont="1" applyFill="1" applyAlignment="1" applyProtection="1">
      <alignment horizontal="center"/>
      <protection hidden="1"/>
    </xf>
    <xf numFmtId="0" fontId="41" fillId="9" borderId="0" xfId="0" applyFont="1" applyFill="1" applyBorder="1" applyAlignment="1" applyProtection="1">
      <alignment horizontal="center"/>
      <protection hidden="1"/>
    </xf>
    <xf numFmtId="0" fontId="141" fillId="9" borderId="0" xfId="0" applyFont="1" applyFill="1" applyBorder="1" applyAlignment="1" applyProtection="1">
      <alignment horizontal="center"/>
      <protection hidden="1"/>
    </xf>
    <xf numFmtId="0" fontId="41" fillId="58" borderId="0" xfId="0" applyFont="1" applyFill="1" applyBorder="1" applyAlignment="1" applyProtection="1">
      <alignment horizontal="center"/>
      <protection hidden="1"/>
    </xf>
    <xf numFmtId="0" fontId="142" fillId="58" borderId="0" xfId="0" applyFont="1" applyFill="1" applyBorder="1" applyAlignment="1" applyProtection="1">
      <alignment horizontal="center"/>
      <protection hidden="1"/>
    </xf>
    <xf numFmtId="0" fontId="41" fillId="0" borderId="0" xfId="0" applyFont="1" applyFill="1" applyBorder="1" applyAlignment="1" applyProtection="1">
      <alignment horizontal="center"/>
      <protection locked="0" hidden="1"/>
    </xf>
    <xf numFmtId="0" fontId="143" fillId="0" borderId="0" xfId="0" applyFont="1" applyFill="1" applyBorder="1" applyAlignment="1" applyProtection="1">
      <alignment horizontal="center"/>
      <protection locked="0" hidden="1"/>
    </xf>
    <xf numFmtId="0" fontId="23" fillId="0" borderId="417" xfId="0" applyFont="1" applyBorder="1" applyAlignment="1" applyProtection="1">
      <alignment horizontal="center"/>
      <protection hidden="1"/>
    </xf>
    <xf numFmtId="0" fontId="23" fillId="0" borderId="259" xfId="0" applyFont="1" applyBorder="1" applyAlignment="1" applyProtection="1">
      <alignment horizontal="center"/>
      <protection hidden="1"/>
    </xf>
    <xf numFmtId="0" fontId="26" fillId="0" borderId="343" xfId="0" applyFont="1" applyBorder="1" applyAlignment="1" applyProtection="1">
      <alignment horizontal="center"/>
      <protection hidden="1"/>
    </xf>
    <xf numFmtId="0" fontId="26" fillId="0" borderId="0" xfId="0" applyFont="1" applyBorder="1" applyAlignment="1" applyProtection="1">
      <alignment horizontal="center"/>
      <protection hidden="1"/>
    </xf>
    <xf numFmtId="0" fontId="26" fillId="0" borderId="404" xfId="0" applyFont="1" applyBorder="1" applyAlignment="1" applyProtection="1">
      <alignment horizontal="center"/>
      <protection hidden="1"/>
    </xf>
    <xf numFmtId="43" fontId="56" fillId="0" borderId="412" xfId="1" applyFont="1" applyFill="1" applyBorder="1" applyAlignment="1" applyProtection="1">
      <alignment horizontal="right"/>
      <protection locked="0" hidden="1"/>
    </xf>
    <xf numFmtId="43" fontId="56" fillId="0" borderId="413" xfId="1" applyFont="1" applyFill="1" applyBorder="1" applyAlignment="1" applyProtection="1">
      <alignment horizontal="right"/>
      <protection locked="0" hidden="1"/>
    </xf>
    <xf numFmtId="43" fontId="56" fillId="0" borderId="312" xfId="1" applyFont="1" applyFill="1" applyBorder="1" applyAlignment="1" applyProtection="1">
      <alignment horizontal="right"/>
      <protection locked="0" hidden="1"/>
    </xf>
    <xf numFmtId="43" fontId="56" fillId="0" borderId="410" xfId="1" applyFont="1" applyFill="1" applyBorder="1" applyAlignment="1" applyProtection="1">
      <alignment horizontal="right"/>
      <protection locked="0" hidden="1"/>
    </xf>
    <xf numFmtId="43" fontId="56" fillId="0" borderId="253" xfId="1" applyFont="1" applyFill="1" applyBorder="1" applyAlignment="1" applyProtection="1">
      <alignment horizontal="right"/>
      <protection locked="0" hidden="1"/>
    </xf>
    <xf numFmtId="43" fontId="56" fillId="0" borderId="411" xfId="1" applyFont="1" applyFill="1" applyBorder="1" applyAlignment="1" applyProtection="1">
      <alignment horizontal="right"/>
      <protection locked="0" hidden="1"/>
    </xf>
    <xf numFmtId="43" fontId="56" fillId="0" borderId="408" xfId="1" applyFont="1" applyFill="1" applyBorder="1" applyAlignment="1" applyProtection="1">
      <alignment horizontal="right"/>
      <protection locked="0" hidden="1"/>
    </xf>
    <xf numFmtId="43" fontId="56" fillId="0" borderId="0" xfId="1" applyFont="1" applyFill="1" applyBorder="1" applyAlignment="1" applyProtection="1">
      <alignment horizontal="right"/>
      <protection locked="0" hidden="1"/>
    </xf>
    <xf numFmtId="43" fontId="39" fillId="0" borderId="17" xfId="1" applyFont="1" applyBorder="1" applyProtection="1">
      <protection locked="0" hidden="1"/>
    </xf>
    <xf numFmtId="43" fontId="56" fillId="0" borderId="416" xfId="1" applyFont="1" applyFill="1" applyBorder="1" applyAlignment="1" applyProtection="1">
      <alignment horizontal="right"/>
      <protection locked="0" hidden="1"/>
    </xf>
    <xf numFmtId="43" fontId="56" fillId="0" borderId="404" xfId="1" applyFont="1" applyFill="1" applyBorder="1" applyAlignment="1" applyProtection="1">
      <alignment horizontal="right"/>
      <protection locked="0" hidden="1"/>
    </xf>
    <xf numFmtId="43" fontId="56" fillId="0" borderId="414" xfId="1" applyFont="1" applyFill="1" applyBorder="1" applyAlignment="1" applyProtection="1">
      <alignment horizontal="right"/>
      <protection locked="0" hidden="1"/>
    </xf>
    <xf numFmtId="43" fontId="56" fillId="0" borderId="403" xfId="1" applyFont="1" applyFill="1" applyBorder="1" applyAlignment="1" applyProtection="1">
      <alignment horizontal="right"/>
      <protection locked="0" hidden="1"/>
    </xf>
    <xf numFmtId="43" fontId="56" fillId="0" borderId="421" xfId="1" applyFont="1" applyFill="1" applyBorder="1" applyAlignment="1" applyProtection="1">
      <alignment horizontal="right"/>
      <protection locked="0" hidden="1"/>
    </xf>
    <xf numFmtId="43" fontId="56" fillId="0" borderId="339" xfId="1" applyFont="1" applyFill="1" applyBorder="1" applyAlignment="1" applyProtection="1">
      <alignment horizontal="right"/>
      <protection locked="0" hidden="1"/>
    </xf>
    <xf numFmtId="0" fontId="24" fillId="0" borderId="355" xfId="0" applyFont="1" applyFill="1" applyBorder="1" applyAlignment="1" applyProtection="1">
      <alignment horizontal="center"/>
      <protection hidden="1"/>
    </xf>
    <xf numFmtId="0" fontId="24" fillId="0" borderId="0" xfId="0" applyFont="1" applyFill="1" applyBorder="1" applyAlignment="1" applyProtection="1">
      <alignment horizontal="center"/>
      <protection hidden="1"/>
    </xf>
    <xf numFmtId="0" fontId="26" fillId="0" borderId="343" xfId="0" applyFont="1" applyFill="1" applyBorder="1" applyAlignment="1" applyProtection="1">
      <alignment horizontal="center" vertical="center"/>
      <protection hidden="1"/>
    </xf>
    <xf numFmtId="0" fontId="26" fillId="0" borderId="0" xfId="0" applyFont="1" applyFill="1" applyBorder="1" applyAlignment="1" applyProtection="1">
      <alignment horizontal="center" vertical="center"/>
      <protection hidden="1"/>
    </xf>
    <xf numFmtId="43" fontId="39" fillId="19" borderId="411" xfId="0" applyNumberFormat="1" applyFont="1" applyFill="1" applyBorder="1" applyProtection="1">
      <protection hidden="1"/>
    </xf>
    <xf numFmtId="43" fontId="39" fillId="19" borderId="351" xfId="0" applyNumberFormat="1" applyFont="1" applyFill="1" applyBorder="1" applyProtection="1">
      <protection hidden="1"/>
    </xf>
    <xf numFmtId="43" fontId="39" fillId="28" borderId="418" xfId="1" applyFont="1" applyFill="1" applyBorder="1" applyProtection="1">
      <protection hidden="1"/>
    </xf>
    <xf numFmtId="43" fontId="39" fillId="28" borderId="419" xfId="1" applyFont="1" applyFill="1" applyBorder="1" applyProtection="1">
      <protection hidden="1"/>
    </xf>
    <xf numFmtId="41" fontId="5" fillId="0" borderId="17" xfId="1" applyNumberFormat="1" applyFont="1" applyBorder="1" applyAlignment="1" applyProtection="1">
      <alignment horizontal="center"/>
      <protection hidden="1"/>
    </xf>
    <xf numFmtId="41" fontId="15" fillId="0" borderId="421" xfId="1" applyNumberFormat="1" applyFont="1" applyBorder="1" applyAlignment="1" applyProtection="1">
      <alignment horizontal="center"/>
      <protection hidden="1"/>
    </xf>
    <xf numFmtId="41" fontId="15" fillId="0" borderId="339" xfId="1" applyNumberFormat="1" applyFont="1" applyBorder="1" applyAlignment="1" applyProtection="1">
      <alignment horizontal="center"/>
      <protection hidden="1"/>
    </xf>
    <xf numFmtId="0" fontId="36" fillId="0" borderId="13" xfId="0" applyFont="1" applyBorder="1" applyAlignment="1" applyProtection="1">
      <alignment horizontal="center"/>
      <protection locked="0" hidden="1"/>
    </xf>
    <xf numFmtId="0" fontId="36" fillId="0" borderId="14" xfId="0" applyFont="1" applyBorder="1" applyAlignment="1" applyProtection="1">
      <alignment horizontal="center"/>
      <protection locked="0" hidden="1"/>
    </xf>
    <xf numFmtId="0" fontId="32" fillId="11" borderId="30" xfId="0" applyFont="1" applyFill="1" applyBorder="1" applyAlignment="1" applyProtection="1">
      <alignment horizontal="center"/>
      <protection hidden="1"/>
    </xf>
    <xf numFmtId="0" fontId="32" fillId="11" borderId="16" xfId="0" applyFont="1" applyFill="1" applyBorder="1" applyAlignment="1" applyProtection="1">
      <alignment horizontal="center"/>
      <protection hidden="1"/>
    </xf>
    <xf numFmtId="0" fontId="32" fillId="11" borderId="26" xfId="0" applyFont="1" applyFill="1" applyBorder="1" applyAlignment="1" applyProtection="1">
      <alignment horizontal="center"/>
      <protection hidden="1"/>
    </xf>
    <xf numFmtId="0" fontId="36" fillId="0" borderId="365" xfId="0" applyFont="1" applyBorder="1" applyAlignment="1" applyProtection="1">
      <alignment horizontal="center"/>
      <protection locked="0" hidden="1"/>
    </xf>
    <xf numFmtId="0" fontId="36" fillId="0" borderId="366" xfId="0" applyFont="1" applyBorder="1" applyAlignment="1" applyProtection="1">
      <alignment horizontal="center"/>
      <protection locked="0" hidden="1"/>
    </xf>
    <xf numFmtId="0" fontId="36" fillId="0" borderId="367" xfId="0" applyFont="1" applyBorder="1" applyAlignment="1" applyProtection="1">
      <alignment horizontal="center"/>
      <protection locked="0" hidden="1"/>
    </xf>
    <xf numFmtId="0" fontId="0" fillId="0" borderId="368" xfId="0" applyBorder="1" applyAlignment="1" applyProtection="1">
      <alignment horizontal="center"/>
      <protection locked="0" hidden="1"/>
    </xf>
    <xf numFmtId="0" fontId="0" fillId="0" borderId="369" xfId="0" applyBorder="1" applyAlignment="1" applyProtection="1">
      <alignment horizontal="center"/>
      <protection locked="0" hidden="1"/>
    </xf>
    <xf numFmtId="0" fontId="40" fillId="0" borderId="364" xfId="0" applyFont="1" applyBorder="1" applyAlignment="1" applyProtection="1">
      <alignment horizontal="center"/>
      <protection hidden="1"/>
    </xf>
    <xf numFmtId="0" fontId="40" fillId="0" borderId="363" xfId="0" applyFont="1" applyBorder="1" applyAlignment="1" applyProtection="1">
      <alignment horizontal="center"/>
      <protection hidden="1"/>
    </xf>
    <xf numFmtId="0" fontId="0" fillId="0" borderId="0" xfId="0" applyBorder="1" applyAlignment="1" applyProtection="1">
      <alignment horizontal="center"/>
      <protection locked="0" hidden="1"/>
    </xf>
    <xf numFmtId="0" fontId="59" fillId="0" borderId="0" xfId="0" applyFont="1" applyAlignment="1" applyProtection="1">
      <alignment horizontal="center"/>
      <protection locked="0" hidden="1"/>
    </xf>
    <xf numFmtId="0" fontId="40" fillId="6" borderId="0" xfId="0" applyFont="1" applyFill="1" applyBorder="1" applyAlignment="1" applyProtection="1">
      <alignment horizontal="left" vertical="center"/>
      <protection hidden="1"/>
    </xf>
    <xf numFmtId="178" fontId="5" fillId="21" borderId="0" xfId="16" applyNumberFormat="1" applyFont="1" applyAlignment="1" applyProtection="1">
      <alignment horizontal="center" vertical="center"/>
      <protection locked="0" hidden="1"/>
    </xf>
    <xf numFmtId="4" fontId="15" fillId="26" borderId="151" xfId="0" applyNumberFormat="1" applyFont="1" applyFill="1" applyBorder="1" applyAlignment="1" applyProtection="1">
      <alignment horizontal="center"/>
      <protection hidden="1"/>
    </xf>
    <xf numFmtId="0" fontId="15" fillId="26" borderId="151" xfId="0" applyFont="1" applyFill="1" applyBorder="1" applyAlignment="1" applyProtection="1">
      <alignment horizontal="center"/>
      <protection hidden="1"/>
    </xf>
    <xf numFmtId="0" fontId="15" fillId="26" borderId="153" xfId="0" applyFont="1" applyFill="1" applyBorder="1" applyAlignment="1" applyProtection="1">
      <alignment horizontal="center"/>
      <protection hidden="1"/>
    </xf>
    <xf numFmtId="0" fontId="15" fillId="26" borderId="150" xfId="0" applyFont="1" applyFill="1" applyBorder="1" applyAlignment="1" applyProtection="1">
      <alignment horizontal="left"/>
      <protection hidden="1"/>
    </xf>
    <xf numFmtId="0" fontId="15" fillId="26" borderId="151" xfId="0" applyFont="1" applyFill="1" applyBorder="1" applyAlignment="1" applyProtection="1">
      <alignment horizontal="left"/>
      <protection hidden="1"/>
    </xf>
    <xf numFmtId="0" fontId="74" fillId="8" borderId="162" xfId="0" applyFont="1" applyFill="1" applyBorder="1" applyAlignment="1" applyProtection="1">
      <alignment vertical="center"/>
      <protection locked="0" hidden="1"/>
    </xf>
    <xf numFmtId="0" fontId="74" fillId="8" borderId="161" xfId="0" applyFont="1" applyFill="1" applyBorder="1" applyAlignment="1" applyProtection="1">
      <alignment vertical="center"/>
      <protection locked="0" hidden="1"/>
    </xf>
    <xf numFmtId="0" fontId="74" fillId="8" borderId="149" xfId="0" applyFont="1" applyFill="1" applyBorder="1" applyAlignment="1" applyProtection="1">
      <alignment vertical="center"/>
      <protection locked="0" hidden="1"/>
    </xf>
    <xf numFmtId="22" fontId="74" fillId="8" borderId="162" xfId="3" applyNumberFormat="1" applyFont="1" applyFill="1" applyBorder="1" applyAlignment="1" applyProtection="1">
      <alignment vertical="center"/>
      <protection locked="0" hidden="1"/>
    </xf>
    <xf numFmtId="22" fontId="74" fillId="8" borderId="161" xfId="3" applyNumberFormat="1" applyFont="1" applyFill="1" applyBorder="1" applyAlignment="1" applyProtection="1">
      <alignment vertical="center"/>
      <protection locked="0" hidden="1"/>
    </xf>
    <xf numFmtId="22" fontId="74" fillId="8" borderId="149" xfId="3" applyNumberFormat="1" applyFont="1" applyFill="1" applyBorder="1" applyAlignment="1" applyProtection="1">
      <alignment vertical="center"/>
      <protection locked="0" hidden="1"/>
    </xf>
    <xf numFmtId="4" fontId="74" fillId="8" borderId="148" xfId="0" applyNumberFormat="1" applyFont="1" applyFill="1" applyBorder="1" applyAlignment="1" applyProtection="1">
      <alignment horizontal="center" vertical="center"/>
      <protection locked="0" hidden="1"/>
    </xf>
    <xf numFmtId="4" fontId="74" fillId="8" borderId="154" xfId="0" applyNumberFormat="1" applyFont="1" applyFill="1" applyBorder="1" applyAlignment="1" applyProtection="1">
      <alignment horizontal="center" vertical="center"/>
      <protection locked="0" hidden="1"/>
    </xf>
    <xf numFmtId="4" fontId="74" fillId="8" borderId="222" xfId="0" applyNumberFormat="1" applyFont="1" applyFill="1" applyBorder="1" applyAlignment="1" applyProtection="1">
      <alignment horizontal="center"/>
      <protection locked="0" hidden="1"/>
    </xf>
    <xf numFmtId="4" fontId="74" fillId="8" borderId="148" xfId="0" applyNumberFormat="1" applyFont="1" applyFill="1" applyBorder="1" applyAlignment="1" applyProtection="1">
      <alignment horizontal="center"/>
      <protection locked="0" hidden="1"/>
    </xf>
    <xf numFmtId="0" fontId="74" fillId="8" borderId="160" xfId="0" applyFont="1" applyFill="1" applyBorder="1" applyAlignment="1" applyProtection="1">
      <alignment vertical="center"/>
      <protection locked="0" hidden="1"/>
    </xf>
    <xf numFmtId="0" fontId="74" fillId="8" borderId="147" xfId="0" applyFont="1" applyFill="1" applyBorder="1" applyAlignment="1" applyProtection="1">
      <alignment vertical="center"/>
      <protection locked="0" hidden="1"/>
    </xf>
    <xf numFmtId="0" fontId="74" fillId="8" borderId="146" xfId="0" applyFont="1" applyFill="1" applyBorder="1" applyAlignment="1" applyProtection="1">
      <alignment vertical="center"/>
      <protection locked="0" hidden="1"/>
    </xf>
    <xf numFmtId="22" fontId="74" fillId="8" borderId="160" xfId="3" applyNumberFormat="1" applyFont="1" applyFill="1" applyBorder="1" applyAlignment="1" applyProtection="1">
      <alignment vertical="center"/>
      <protection locked="0" hidden="1"/>
    </xf>
    <xf numFmtId="22" fontId="74" fillId="8" borderId="147" xfId="3" applyNumberFormat="1" applyFont="1" applyFill="1" applyBorder="1" applyAlignment="1" applyProtection="1">
      <alignment vertical="center"/>
      <protection locked="0" hidden="1"/>
    </xf>
    <xf numFmtId="22" fontId="74" fillId="8" borderId="146" xfId="3" applyNumberFormat="1" applyFont="1" applyFill="1" applyBorder="1" applyAlignment="1" applyProtection="1">
      <alignment vertical="center"/>
      <protection locked="0" hidden="1"/>
    </xf>
    <xf numFmtId="4" fontId="74" fillId="8" borderId="145" xfId="0" applyNumberFormat="1" applyFont="1" applyFill="1" applyBorder="1" applyAlignment="1" applyProtection="1">
      <alignment horizontal="center" vertical="center"/>
      <protection locked="0" hidden="1"/>
    </xf>
    <xf numFmtId="4" fontId="74" fillId="8" borderId="152" xfId="0" applyNumberFormat="1" applyFont="1" applyFill="1" applyBorder="1" applyAlignment="1" applyProtection="1">
      <alignment horizontal="center" vertical="center"/>
      <protection locked="0" hidden="1"/>
    </xf>
    <xf numFmtId="0" fontId="74" fillId="8" borderId="146" xfId="0" applyFont="1" applyFill="1" applyBorder="1" applyAlignment="1" applyProtection="1">
      <alignment horizontal="center"/>
      <protection locked="0" hidden="1"/>
    </xf>
    <xf numFmtId="0" fontId="74" fillId="8" borderId="145" xfId="0" applyFont="1" applyFill="1" applyBorder="1" applyAlignment="1" applyProtection="1">
      <alignment horizontal="center"/>
      <protection locked="0" hidden="1"/>
    </xf>
    <xf numFmtId="0" fontId="15" fillId="26" borderId="473" xfId="0" applyFont="1" applyFill="1" applyBorder="1" applyAlignment="1" applyProtection="1">
      <alignment horizontal="left"/>
      <protection hidden="1"/>
    </xf>
    <xf numFmtId="0" fontId="15" fillId="26" borderId="474" xfId="0" applyFont="1" applyFill="1" applyBorder="1" applyAlignment="1" applyProtection="1">
      <alignment horizontal="left"/>
      <protection hidden="1"/>
    </xf>
    <xf numFmtId="0" fontId="15" fillId="26" borderId="475" xfId="0" applyFont="1" applyFill="1" applyBorder="1" applyAlignment="1" applyProtection="1">
      <alignment horizontal="left"/>
      <protection hidden="1"/>
    </xf>
    <xf numFmtId="0" fontId="74" fillId="8" borderId="160" xfId="0" applyFont="1" applyFill="1" applyBorder="1" applyAlignment="1" applyProtection="1">
      <protection locked="0" hidden="1"/>
    </xf>
    <xf numFmtId="0" fontId="74" fillId="8" borderId="147" xfId="0" applyFont="1" applyFill="1" applyBorder="1" applyAlignment="1" applyProtection="1">
      <protection locked="0" hidden="1"/>
    </xf>
    <xf numFmtId="0" fontId="74" fillId="8" borderId="146" xfId="0" applyFont="1" applyFill="1" applyBorder="1" applyAlignment="1" applyProtection="1">
      <protection locked="0" hidden="1"/>
    </xf>
    <xf numFmtId="0" fontId="74" fillId="8" borderId="160" xfId="0" applyFont="1" applyFill="1" applyBorder="1" applyAlignment="1" applyProtection="1">
      <alignment horizontal="center" vertical="center"/>
      <protection locked="0" hidden="1"/>
    </xf>
    <xf numFmtId="0" fontId="74" fillId="8" borderId="147" xfId="0" applyFont="1" applyFill="1" applyBorder="1" applyAlignment="1" applyProtection="1">
      <alignment horizontal="center" vertical="center"/>
      <protection locked="0" hidden="1"/>
    </xf>
    <xf numFmtId="0" fontId="74" fillId="8" borderId="146" xfId="0" applyFont="1" applyFill="1" applyBorder="1" applyAlignment="1" applyProtection="1">
      <alignment horizontal="center" vertical="center"/>
      <protection locked="0" hidden="1"/>
    </xf>
    <xf numFmtId="0" fontId="58" fillId="3" borderId="273" xfId="3" applyFont="1" applyBorder="1" applyAlignment="1" applyProtection="1">
      <alignment horizontal="center" vertical="center"/>
      <protection locked="0" hidden="1"/>
    </xf>
    <xf numFmtId="43" fontId="146" fillId="0" borderId="0" xfId="1" applyFont="1" applyFill="1" applyBorder="1" applyAlignment="1" applyProtection="1">
      <alignment horizontal="center"/>
      <protection locked="0" hidden="1"/>
    </xf>
    <xf numFmtId="0" fontId="160" fillId="0" borderId="0" xfId="0" applyFont="1" applyFill="1" applyBorder="1" applyAlignment="1" applyProtection="1">
      <alignment horizontal="center" vertical="center" wrapText="1"/>
      <protection hidden="1"/>
    </xf>
    <xf numFmtId="43" fontId="0" fillId="0" borderId="0" xfId="0" applyNumberFormat="1" applyFill="1" applyBorder="1" applyProtection="1">
      <protection locked="0" hidden="1"/>
    </xf>
    <xf numFmtId="0" fontId="0" fillId="0" borderId="0" xfId="0" applyFill="1" applyBorder="1" applyProtection="1">
      <protection locked="0" hidden="1"/>
    </xf>
    <xf numFmtId="43" fontId="56" fillId="0" borderId="420" xfId="1" applyFont="1" applyFill="1" applyBorder="1" applyAlignment="1" applyProtection="1">
      <alignment horizontal="right"/>
      <protection locked="0" hidden="1"/>
    </xf>
    <xf numFmtId="43" fontId="56" fillId="0" borderId="405" xfId="1" applyFont="1" applyFill="1" applyBorder="1" applyAlignment="1" applyProtection="1">
      <alignment horizontal="right"/>
      <protection locked="0" hidden="1"/>
    </xf>
    <xf numFmtId="0" fontId="61" fillId="3" borderId="273" xfId="3" applyFont="1" applyBorder="1" applyAlignment="1" applyProtection="1">
      <alignment horizontal="right" vertical="center"/>
      <protection hidden="1"/>
    </xf>
    <xf numFmtId="0" fontId="57" fillId="3" borderId="273" xfId="3" applyFont="1" applyBorder="1" applyAlignment="1" applyProtection="1">
      <alignment horizontal="right" vertical="center"/>
      <protection hidden="1"/>
    </xf>
    <xf numFmtId="0" fontId="0" fillId="0" borderId="0" xfId="0" applyAlignment="1" applyProtection="1">
      <protection locked="0" hidden="1"/>
    </xf>
    <xf numFmtId="0" fontId="19" fillId="0" borderId="0" xfId="0" applyFont="1" applyFill="1" applyAlignment="1" applyProtection="1">
      <alignment horizontal="center"/>
      <protection locked="0" hidden="1"/>
    </xf>
    <xf numFmtId="0" fontId="106" fillId="0" borderId="0" xfId="0" applyFont="1" applyAlignment="1" applyProtection="1">
      <alignment horizontal="center"/>
      <protection locked="0" hidden="1"/>
    </xf>
    <xf numFmtId="0" fontId="19" fillId="39" borderId="0" xfId="0" applyFont="1" applyFill="1" applyAlignment="1" applyProtection="1">
      <alignment horizontal="right" vertical="top"/>
      <protection hidden="1"/>
    </xf>
    <xf numFmtId="0" fontId="0" fillId="0" borderId="8" xfId="0" applyBorder="1" applyAlignment="1" applyProtection="1">
      <protection locked="0" hidden="1"/>
    </xf>
    <xf numFmtId="0" fontId="35" fillId="0" borderId="0" xfId="0" applyFont="1" applyBorder="1" applyAlignment="1" applyProtection="1">
      <alignment horizontal="center"/>
      <protection locked="0" hidden="1"/>
    </xf>
    <xf numFmtId="0" fontId="35" fillId="0" borderId="5" xfId="0" applyFont="1" applyBorder="1" applyAlignment="1" applyProtection="1">
      <alignment horizontal="center"/>
      <protection locked="0" hidden="1"/>
    </xf>
    <xf numFmtId="0" fontId="0" fillId="6" borderId="0" xfId="0" applyFill="1" applyBorder="1" applyAlignment="1" applyProtection="1">
      <alignment horizontal="center"/>
      <protection hidden="1"/>
    </xf>
    <xf numFmtId="0" fontId="35" fillId="0" borderId="2" xfId="0" applyFont="1" applyBorder="1" applyAlignment="1" applyProtection="1">
      <protection locked="0" hidden="1"/>
    </xf>
    <xf numFmtId="0" fontId="35" fillId="0" borderId="48" xfId="0" applyFont="1" applyBorder="1" applyAlignment="1" applyProtection="1">
      <protection locked="0" hidden="1"/>
    </xf>
    <xf numFmtId="0" fontId="90" fillId="27" borderId="0" xfId="0" applyFont="1" applyFill="1" applyBorder="1" applyAlignment="1" applyProtection="1">
      <alignment horizontal="center" vertical="center"/>
      <protection hidden="1"/>
    </xf>
    <xf numFmtId="7" fontId="88" fillId="27" borderId="0" xfId="0" applyNumberFormat="1" applyFont="1" applyFill="1" applyAlignment="1" applyProtection="1">
      <alignment horizontal="center" vertical="center"/>
      <protection hidden="1"/>
    </xf>
    <xf numFmtId="0" fontId="90" fillId="27" borderId="0" xfId="0" applyFont="1" applyFill="1" applyBorder="1" applyAlignment="1" applyProtection="1">
      <alignment horizontal="left" vertical="center"/>
      <protection hidden="1"/>
    </xf>
    <xf numFmtId="7" fontId="90" fillId="54" borderId="362" xfId="11" applyNumberFormat="1" applyFont="1" applyFill="1" applyBorder="1" applyAlignment="1" applyProtection="1">
      <alignment horizontal="center"/>
      <protection locked="0" hidden="1"/>
    </xf>
    <xf numFmtId="7" fontId="88" fillId="27" borderId="0" xfId="15" applyNumberFormat="1" applyFont="1" applyFill="1" applyBorder="1" applyAlignment="1" applyProtection="1">
      <alignment horizontal="center"/>
      <protection hidden="1"/>
    </xf>
    <xf numFmtId="22" fontId="16" fillId="14" borderId="0" xfId="8" applyNumberFormat="1" applyFont="1" applyBorder="1" applyAlignment="1" applyProtection="1">
      <alignment horizontal="center" vertical="center"/>
      <protection hidden="1"/>
    </xf>
    <xf numFmtId="22" fontId="17" fillId="14" borderId="0" xfId="8" applyNumberFormat="1" applyFont="1" applyBorder="1" applyAlignment="1" applyProtection="1">
      <alignment horizontal="center" vertical="center"/>
      <protection hidden="1"/>
    </xf>
    <xf numFmtId="0" fontId="51" fillId="14" borderId="0" xfId="8" applyFont="1" applyAlignment="1" applyProtection="1">
      <alignment horizontal="right" vertical="center"/>
      <protection hidden="1"/>
    </xf>
    <xf numFmtId="43" fontId="90" fillId="27" borderId="0" xfId="0" applyNumberFormat="1" applyFont="1" applyFill="1" applyBorder="1" applyAlignment="1" applyProtection="1">
      <alignment horizontal="left"/>
      <protection hidden="1"/>
    </xf>
    <xf numFmtId="0" fontId="178" fillId="27" borderId="0" xfId="0" applyFont="1" applyFill="1" applyBorder="1" applyAlignment="1" applyProtection="1">
      <alignment horizontal="left" vertical="center" wrapText="1"/>
      <protection hidden="1"/>
    </xf>
    <xf numFmtId="0" fontId="84" fillId="27" borderId="0" xfId="0" applyFont="1" applyFill="1" applyBorder="1" applyAlignment="1" applyProtection="1">
      <alignment horizontal="left" vertical="center" wrapText="1"/>
      <protection hidden="1"/>
    </xf>
    <xf numFmtId="0" fontId="71" fillId="27" borderId="0" xfId="0" applyFont="1" applyFill="1" applyBorder="1" applyAlignment="1" applyProtection="1">
      <alignment horizontal="right" wrapText="1"/>
      <protection hidden="1"/>
    </xf>
    <xf numFmtId="168" fontId="35" fillId="0" borderId="9" xfId="0" applyNumberFormat="1" applyFont="1" applyBorder="1" applyAlignment="1" applyProtection="1">
      <protection locked="0" hidden="1"/>
    </xf>
    <xf numFmtId="168" fontId="35" fillId="0" borderId="0" xfId="0" applyNumberFormat="1" applyFont="1" applyBorder="1" applyAlignment="1" applyProtection="1">
      <protection locked="0" hidden="1"/>
    </xf>
    <xf numFmtId="168" fontId="35" fillId="0" borderId="5" xfId="0" applyNumberFormat="1" applyFont="1" applyBorder="1" applyAlignment="1" applyProtection="1">
      <protection locked="0" hidden="1"/>
    </xf>
    <xf numFmtId="0" fontId="25" fillId="35" borderId="0" xfId="0" applyFont="1" applyFill="1" applyBorder="1" applyAlignment="1" applyProtection="1">
      <alignment horizontal="center" vertical="center"/>
      <protection hidden="1"/>
    </xf>
    <xf numFmtId="170" fontId="7" fillId="35" borderId="0" xfId="0" applyNumberFormat="1" applyFont="1" applyFill="1" applyBorder="1" applyAlignment="1" applyProtection="1">
      <alignment horizontal="center" vertical="center"/>
      <protection hidden="1"/>
    </xf>
    <xf numFmtId="0" fontId="49" fillId="35" borderId="0" xfId="0" applyFont="1" applyFill="1" applyBorder="1" applyAlignment="1" applyProtection="1">
      <alignment horizontal="left" vertical="center"/>
      <protection hidden="1"/>
    </xf>
    <xf numFmtId="8" fontId="158" fillId="21" borderId="0" xfId="11" applyNumberFormat="1" applyFont="1" applyBorder="1" applyAlignment="1" applyProtection="1">
      <alignment horizontal="center"/>
      <protection locked="0" hidden="1"/>
    </xf>
    <xf numFmtId="0" fontId="158" fillId="21" borderId="0" xfId="11" applyFont="1" applyBorder="1" applyAlignment="1" applyProtection="1">
      <alignment horizontal="center"/>
      <protection locked="0" hidden="1"/>
    </xf>
    <xf numFmtId="164" fontId="50" fillId="27" borderId="0" xfId="0" applyNumberFormat="1" applyFont="1" applyFill="1" applyAlignment="1" applyProtection="1">
      <alignment horizontal="left"/>
      <protection hidden="1"/>
    </xf>
    <xf numFmtId="178" fontId="48" fillId="27" borderId="0" xfId="1" applyNumberFormat="1" applyFont="1" applyFill="1" applyBorder="1" applyAlignment="1" applyProtection="1">
      <alignment horizontal="center"/>
      <protection hidden="1"/>
    </xf>
    <xf numFmtId="0" fontId="64" fillId="6" borderId="212" xfId="0" applyFont="1" applyFill="1" applyBorder="1" applyProtection="1">
      <protection locked="0" hidden="1"/>
    </xf>
    <xf numFmtId="0" fontId="64" fillId="6" borderId="213" xfId="0" applyFont="1" applyFill="1" applyBorder="1" applyProtection="1">
      <protection locked="0" hidden="1"/>
    </xf>
    <xf numFmtId="40" fontId="64" fillId="6" borderId="212" xfId="0" applyNumberFormat="1" applyFont="1" applyFill="1" applyBorder="1" applyAlignment="1" applyProtection="1">
      <alignment horizontal="center"/>
      <protection locked="0" hidden="1"/>
    </xf>
    <xf numFmtId="40" fontId="64" fillId="6" borderId="210" xfId="0" applyNumberFormat="1" applyFont="1" applyFill="1" applyBorder="1" applyAlignment="1" applyProtection="1">
      <alignment horizontal="center"/>
      <protection locked="0" hidden="1"/>
    </xf>
    <xf numFmtId="0" fontId="64" fillId="20" borderId="211" xfId="10" applyFont="1" applyBorder="1" applyProtection="1">
      <protection locked="0" hidden="1"/>
    </xf>
    <xf numFmtId="0" fontId="64" fillId="20" borderId="213" xfId="10" applyFont="1" applyBorder="1" applyProtection="1">
      <protection locked="0" hidden="1"/>
    </xf>
    <xf numFmtId="0" fontId="35" fillId="0" borderId="9" xfId="0" applyFont="1" applyBorder="1" applyAlignment="1" applyProtection="1">
      <protection locked="0" hidden="1"/>
    </xf>
    <xf numFmtId="0" fontId="35" fillId="0" borderId="0" xfId="0" applyFont="1" applyBorder="1" applyAlignment="1" applyProtection="1">
      <protection locked="0" hidden="1"/>
    </xf>
    <xf numFmtId="0" fontId="35" fillId="0" borderId="5" xfId="0" applyFont="1" applyBorder="1" applyAlignment="1" applyProtection="1">
      <protection locked="0" hidden="1"/>
    </xf>
    <xf numFmtId="8" fontId="62" fillId="6" borderId="0" xfId="15" applyNumberFormat="1" applyFont="1" applyFill="1" applyBorder="1" applyAlignment="1" applyProtection="1">
      <alignment horizontal="center"/>
      <protection hidden="1"/>
    </xf>
    <xf numFmtId="0" fontId="0" fillId="6" borderId="209" xfId="0" applyFill="1" applyBorder="1" applyProtection="1">
      <protection locked="0" hidden="1"/>
    </xf>
    <xf numFmtId="0" fontId="77" fillId="6" borderId="209" xfId="0" applyFont="1" applyFill="1" applyBorder="1" applyAlignment="1" applyProtection="1">
      <alignment horizontal="left"/>
      <protection locked="0" hidden="1"/>
    </xf>
    <xf numFmtId="0" fontId="69" fillId="27" borderId="175" xfId="0" applyFont="1" applyFill="1" applyBorder="1" applyAlignment="1" applyProtection="1">
      <alignment horizontal="center"/>
      <protection hidden="1"/>
    </xf>
    <xf numFmtId="0" fontId="0" fillId="6" borderId="0" xfId="0" applyFill="1" applyProtection="1">
      <protection hidden="1"/>
    </xf>
    <xf numFmtId="0" fontId="38" fillId="6" borderId="128" xfId="0" applyFont="1" applyFill="1" applyBorder="1" applyAlignment="1" applyProtection="1">
      <alignment vertical="top"/>
      <protection hidden="1"/>
    </xf>
    <xf numFmtId="0" fontId="5" fillId="6" borderId="268" xfId="0" applyFont="1" applyFill="1" applyBorder="1" applyAlignment="1" applyProtection="1">
      <alignment horizontal="right"/>
      <protection hidden="1"/>
    </xf>
    <xf numFmtId="0" fontId="5" fillId="6" borderId="0" xfId="0" applyFont="1" applyFill="1" applyBorder="1" applyAlignment="1" applyProtection="1">
      <alignment horizontal="right"/>
      <protection hidden="1"/>
    </xf>
    <xf numFmtId="0" fontId="46" fillId="26" borderId="0" xfId="0" applyFont="1" applyFill="1" applyBorder="1" applyAlignment="1" applyProtection="1">
      <alignment horizontal="left" vertical="center"/>
      <protection hidden="1"/>
    </xf>
    <xf numFmtId="40" fontId="64" fillId="6" borderId="208" xfId="0" applyNumberFormat="1" applyFont="1" applyFill="1" applyBorder="1" applyAlignment="1" applyProtection="1">
      <alignment horizontal="center"/>
      <protection locked="0" hidden="1"/>
    </xf>
    <xf numFmtId="0" fontId="4" fillId="6" borderId="0" xfId="0" applyFont="1" applyFill="1" applyBorder="1" applyAlignment="1" applyProtection="1">
      <alignment horizontal="center"/>
      <protection hidden="1"/>
    </xf>
    <xf numFmtId="0" fontId="88" fillId="6" borderId="444" xfId="0" applyFont="1" applyFill="1" applyBorder="1" applyAlignment="1" applyProtection="1">
      <alignment horizontal="center" wrapText="1"/>
      <protection hidden="1"/>
    </xf>
    <xf numFmtId="0" fontId="71" fillId="6" borderId="444" xfId="0" applyFont="1" applyFill="1" applyBorder="1" applyAlignment="1" applyProtection="1">
      <alignment horizontal="center" wrapText="1"/>
      <protection hidden="1"/>
    </xf>
    <xf numFmtId="0" fontId="71" fillId="6" borderId="208" xfId="0" applyFont="1" applyFill="1" applyBorder="1" applyAlignment="1" applyProtection="1">
      <alignment horizontal="center" wrapText="1"/>
      <protection hidden="1"/>
    </xf>
    <xf numFmtId="0" fontId="35" fillId="0" borderId="294" xfId="0" applyFont="1" applyBorder="1" applyAlignment="1" applyProtection="1">
      <protection locked="0" hidden="1"/>
    </xf>
    <xf numFmtId="0" fontId="35" fillId="0" borderId="286" xfId="0" applyFont="1" applyBorder="1" applyAlignment="1" applyProtection="1">
      <protection locked="0" hidden="1"/>
    </xf>
    <xf numFmtId="0" fontId="35" fillId="0" borderId="295" xfId="0" applyFont="1" applyBorder="1" applyAlignment="1" applyProtection="1">
      <protection locked="0" hidden="1"/>
    </xf>
    <xf numFmtId="0" fontId="35" fillId="0" borderId="293" xfId="0" applyFont="1" applyFill="1" applyBorder="1" applyAlignment="1" applyProtection="1">
      <alignment horizontal="center"/>
      <protection locked="0" hidden="1"/>
    </xf>
    <xf numFmtId="0" fontId="35" fillId="0" borderId="280" xfId="0" applyFont="1" applyFill="1" applyBorder="1" applyAlignment="1" applyProtection="1">
      <alignment horizontal="center"/>
      <protection locked="0" hidden="1"/>
    </xf>
    <xf numFmtId="0" fontId="35" fillId="0" borderId="279" xfId="0" applyFont="1" applyFill="1" applyBorder="1" applyAlignment="1" applyProtection="1">
      <alignment horizontal="center"/>
      <protection locked="0" hidden="1"/>
    </xf>
    <xf numFmtId="43" fontId="5" fillId="23" borderId="22" xfId="0" applyNumberFormat="1" applyFont="1" applyFill="1" applyBorder="1" applyAlignment="1" applyProtection="1">
      <alignment horizontal="left"/>
      <protection hidden="1"/>
    </xf>
    <xf numFmtId="0" fontId="162" fillId="24" borderId="281" xfId="0" applyFont="1" applyFill="1" applyBorder="1" applyAlignment="1" applyProtection="1">
      <alignment horizontal="left" wrapText="1"/>
      <protection hidden="1"/>
    </xf>
    <xf numFmtId="0" fontId="162" fillId="24" borderId="280" xfId="0" applyFont="1" applyFill="1" applyBorder="1" applyAlignment="1" applyProtection="1">
      <alignment horizontal="left" wrapText="1"/>
      <protection hidden="1"/>
    </xf>
    <xf numFmtId="0" fontId="162" fillId="24" borderId="282" xfId="0" applyFont="1" applyFill="1" applyBorder="1" applyAlignment="1" applyProtection="1">
      <alignment horizontal="left" wrapText="1"/>
      <protection hidden="1"/>
    </xf>
    <xf numFmtId="0" fontId="162" fillId="24" borderId="285" xfId="0" applyFont="1" applyFill="1" applyBorder="1" applyAlignment="1" applyProtection="1">
      <alignment horizontal="left" wrapText="1"/>
      <protection hidden="1"/>
    </xf>
    <xf numFmtId="0" fontId="162" fillId="24" borderId="286" xfId="0" applyFont="1" applyFill="1" applyBorder="1" applyAlignment="1" applyProtection="1">
      <alignment horizontal="left" wrapText="1"/>
      <protection hidden="1"/>
    </xf>
    <xf numFmtId="0" fontId="162" fillId="24" borderId="287" xfId="0" applyFont="1" applyFill="1" applyBorder="1" applyAlignment="1" applyProtection="1">
      <alignment horizontal="left" wrapText="1"/>
      <protection hidden="1"/>
    </xf>
    <xf numFmtId="0" fontId="35" fillId="0" borderId="9" xfId="0" applyFont="1" applyBorder="1" applyAlignment="1" applyProtection="1">
      <alignment vertical="center"/>
      <protection locked="0" hidden="1"/>
    </xf>
    <xf numFmtId="0" fontId="35" fillId="0" borderId="0" xfId="0" applyFont="1" applyBorder="1" applyAlignment="1" applyProtection="1">
      <alignment vertical="center"/>
      <protection locked="0" hidden="1"/>
    </xf>
    <xf numFmtId="0" fontId="35" fillId="0" borderId="5" xfId="0" applyFont="1" applyBorder="1" applyAlignment="1" applyProtection="1">
      <alignment vertical="center"/>
      <protection locked="0" hidden="1"/>
    </xf>
    <xf numFmtId="167" fontId="34" fillId="23" borderId="22" xfId="0" applyNumberFormat="1" applyFont="1" applyFill="1" applyBorder="1" applyAlignment="1" applyProtection="1">
      <alignment horizontal="center"/>
      <protection hidden="1"/>
    </xf>
    <xf numFmtId="43" fontId="75" fillId="23" borderId="22" xfId="0" applyNumberFormat="1" applyFont="1" applyFill="1" applyBorder="1" applyAlignment="1" applyProtection="1">
      <alignment horizontal="center"/>
      <protection hidden="1"/>
    </xf>
    <xf numFmtId="0" fontId="136" fillId="52" borderId="280" xfId="6" applyFont="1" applyFill="1" applyBorder="1" applyAlignment="1" applyProtection="1">
      <alignment horizontal="left" vertical="center"/>
      <protection hidden="1"/>
    </xf>
    <xf numFmtId="0" fontId="136" fillId="52" borderId="328" xfId="6" applyFont="1" applyFill="1" applyBorder="1" applyAlignment="1" applyProtection="1">
      <alignment horizontal="left" vertical="center"/>
      <protection hidden="1"/>
    </xf>
    <xf numFmtId="0" fontId="128" fillId="52" borderId="0" xfId="6" applyFont="1" applyFill="1" applyBorder="1" applyAlignment="1" applyProtection="1">
      <alignment horizontal="left" vertical="center"/>
      <protection hidden="1"/>
    </xf>
    <xf numFmtId="0" fontId="128" fillId="52" borderId="329" xfId="6" applyFont="1" applyFill="1" applyBorder="1" applyAlignment="1" applyProtection="1">
      <alignment horizontal="left" vertical="center"/>
      <protection hidden="1"/>
    </xf>
    <xf numFmtId="43" fontId="55" fillId="23" borderId="0" xfId="0" applyNumberFormat="1" applyFont="1" applyFill="1" applyBorder="1" applyAlignment="1" applyProtection="1">
      <alignment horizontal="left"/>
      <protection hidden="1"/>
    </xf>
    <xf numFmtId="167" fontId="39" fillId="11" borderId="58" xfId="1" applyNumberFormat="1" applyFont="1" applyFill="1" applyBorder="1" applyAlignment="1" applyProtection="1">
      <alignment horizontal="center"/>
      <protection hidden="1"/>
    </xf>
    <xf numFmtId="167" fontId="39" fillId="11" borderId="22" xfId="1" applyNumberFormat="1" applyFont="1" applyFill="1" applyBorder="1" applyAlignment="1" applyProtection="1">
      <alignment horizontal="center"/>
      <protection hidden="1"/>
    </xf>
    <xf numFmtId="43" fontId="0" fillId="11" borderId="227" xfId="0" applyNumberFormat="1" applyFill="1" applyBorder="1" applyAlignment="1" applyProtection="1">
      <alignment horizontal="center" vertical="center"/>
      <protection hidden="1"/>
    </xf>
    <xf numFmtId="43" fontId="0" fillId="11" borderId="0" xfId="0" applyNumberFormat="1" applyFill="1" applyBorder="1" applyAlignment="1" applyProtection="1">
      <alignment horizontal="center" vertical="center"/>
      <protection hidden="1"/>
    </xf>
    <xf numFmtId="22" fontId="52" fillId="3" borderId="0" xfId="3" applyNumberFormat="1" applyFont="1" applyBorder="1" applyAlignment="1" applyProtection="1">
      <alignment horizontal="center" vertical="center"/>
      <protection hidden="1"/>
    </xf>
    <xf numFmtId="165" fontId="40" fillId="3" borderId="273" xfId="3" applyNumberFormat="1" applyFont="1" applyBorder="1" applyAlignment="1" applyProtection="1">
      <alignment horizontal="left" vertical="center"/>
      <protection hidden="1"/>
    </xf>
    <xf numFmtId="165" fontId="40" fillId="3" borderId="0" xfId="3" applyNumberFormat="1" applyFont="1" applyBorder="1" applyAlignment="1" applyProtection="1">
      <alignment horizontal="left" vertical="center"/>
      <protection hidden="1"/>
    </xf>
    <xf numFmtId="0" fontId="55" fillId="23" borderId="0" xfId="0" applyFont="1" applyFill="1" applyBorder="1" applyAlignment="1" applyProtection="1">
      <alignment horizontal="center"/>
      <protection hidden="1"/>
    </xf>
    <xf numFmtId="43" fontId="55" fillId="23" borderId="0" xfId="0" applyNumberFormat="1" applyFont="1" applyFill="1" applyBorder="1" applyAlignment="1" applyProtection="1">
      <alignment horizontal="center"/>
      <protection hidden="1"/>
    </xf>
    <xf numFmtId="0" fontId="53" fillId="23" borderId="0" xfId="0" applyFont="1" applyFill="1" applyBorder="1" applyAlignment="1" applyProtection="1">
      <alignment horizontal="center"/>
      <protection hidden="1"/>
    </xf>
    <xf numFmtId="0" fontId="53" fillId="26" borderId="0" xfId="0" applyFont="1" applyFill="1" applyBorder="1" applyAlignment="1" applyProtection="1">
      <alignment horizontal="left" vertical="center"/>
      <protection hidden="1"/>
    </xf>
    <xf numFmtId="0" fontId="117" fillId="17" borderId="274" xfId="0" applyFont="1" applyFill="1" applyBorder="1" applyAlignment="1" applyProtection="1">
      <alignment horizontal="center" vertical="center"/>
      <protection hidden="1"/>
    </xf>
    <xf numFmtId="8" fontId="117" fillId="17" borderId="274" xfId="0" applyNumberFormat="1" applyFont="1" applyFill="1" applyBorder="1" applyAlignment="1" applyProtection="1">
      <alignment horizontal="right" vertical="center"/>
      <protection hidden="1"/>
    </xf>
    <xf numFmtId="0" fontId="27" fillId="8" borderId="26" xfId="0" applyFont="1" applyFill="1" applyBorder="1" applyAlignment="1" applyProtection="1">
      <alignment horizontal="left"/>
      <protection hidden="1"/>
    </xf>
    <xf numFmtId="0" fontId="27" fillId="8" borderId="22" xfId="0" applyFont="1" applyFill="1" applyBorder="1" applyAlignment="1" applyProtection="1">
      <alignment horizontal="left"/>
      <protection hidden="1"/>
    </xf>
    <xf numFmtId="0" fontId="28" fillId="0" borderId="76" xfId="0" applyFont="1" applyFill="1" applyBorder="1" applyAlignment="1" applyProtection="1">
      <alignment horizontal="right"/>
      <protection hidden="1"/>
    </xf>
    <xf numFmtId="0" fontId="28" fillId="0" borderId="72" xfId="0" applyFont="1" applyFill="1" applyBorder="1" applyAlignment="1" applyProtection="1">
      <alignment horizontal="right"/>
      <protection hidden="1"/>
    </xf>
    <xf numFmtId="173" fontId="22" fillId="3" borderId="273" xfId="3" applyNumberFormat="1" applyFont="1" applyBorder="1" applyAlignment="1" applyProtection="1">
      <alignment horizontal="right" vertical="center"/>
      <protection hidden="1"/>
    </xf>
    <xf numFmtId="172" fontId="52" fillId="3" borderId="0" xfId="3" applyNumberFormat="1" applyFont="1" applyBorder="1" applyAlignment="1" applyProtection="1">
      <alignment horizontal="right" vertical="center"/>
      <protection hidden="1"/>
    </xf>
    <xf numFmtId="0" fontId="41" fillId="6" borderId="0" xfId="0" applyFont="1" applyFill="1" applyAlignment="1" applyProtection="1">
      <alignment horizontal="center" vertical="center"/>
      <protection hidden="1"/>
    </xf>
    <xf numFmtId="0" fontId="13" fillId="6" borderId="0" xfId="0" applyFont="1" applyFill="1" applyAlignment="1" applyProtection="1">
      <alignment horizontal="center" vertical="center"/>
      <protection hidden="1"/>
    </xf>
    <xf numFmtId="0" fontId="25" fillId="17" borderId="274" xfId="0" applyFont="1" applyFill="1" applyBorder="1" applyAlignment="1" applyProtection="1">
      <protection hidden="1"/>
    </xf>
    <xf numFmtId="0" fontId="6" fillId="23" borderId="30" xfId="0" applyFont="1" applyFill="1" applyBorder="1" applyAlignment="1" applyProtection="1">
      <alignment horizontal="left"/>
      <protection hidden="1"/>
    </xf>
    <xf numFmtId="0" fontId="6" fillId="23" borderId="16" xfId="0" applyFont="1" applyFill="1" applyBorder="1" applyAlignment="1" applyProtection="1">
      <alignment horizontal="left"/>
      <protection hidden="1"/>
    </xf>
    <xf numFmtId="0" fontId="6" fillId="23" borderId="28" xfId="0" applyFont="1" applyFill="1" applyBorder="1" applyAlignment="1" applyProtection="1">
      <alignment horizontal="left"/>
      <protection hidden="1"/>
    </xf>
    <xf numFmtId="0" fontId="119" fillId="3" borderId="3" xfId="3" applyFont="1" applyBorder="1" applyAlignment="1" applyProtection="1">
      <alignment horizontal="left" vertical="center"/>
      <protection hidden="1"/>
    </xf>
    <xf numFmtId="0" fontId="116" fillId="17" borderId="274" xfId="0" applyFont="1" applyFill="1" applyBorder="1" applyAlignment="1" applyProtection="1">
      <alignment horizontal="left" vertical="center"/>
      <protection hidden="1"/>
    </xf>
    <xf numFmtId="0" fontId="7" fillId="17" borderId="9" xfId="0" applyFont="1" applyFill="1" applyBorder="1" applyAlignment="1" applyProtection="1">
      <alignment horizontal="center"/>
      <protection hidden="1"/>
    </xf>
    <xf numFmtId="0" fontId="7" fillId="17" borderId="5" xfId="0" applyFont="1" applyFill="1" applyBorder="1" applyAlignment="1" applyProtection="1">
      <alignment horizontal="center"/>
      <protection hidden="1"/>
    </xf>
    <xf numFmtId="0" fontId="6" fillId="0" borderId="9" xfId="0" applyFont="1" applyBorder="1" applyAlignment="1" applyProtection="1">
      <alignment horizontal="center" vertical="center"/>
      <protection hidden="1"/>
    </xf>
    <xf numFmtId="0" fontId="6" fillId="0" borderId="0" xfId="0" applyFont="1" applyBorder="1" applyAlignment="1" applyProtection="1">
      <alignment horizontal="center" vertical="center"/>
      <protection hidden="1"/>
    </xf>
    <xf numFmtId="0" fontId="18" fillId="0" borderId="0" xfId="0" applyFont="1" applyBorder="1" applyAlignment="1" applyProtection="1">
      <alignment horizontal="center"/>
      <protection hidden="1"/>
    </xf>
    <xf numFmtId="0" fontId="9" fillId="0" borderId="22" xfId="0" applyFont="1" applyBorder="1" applyAlignment="1" applyProtection="1">
      <alignment horizontal="center"/>
      <protection hidden="1"/>
    </xf>
    <xf numFmtId="0" fontId="9" fillId="0" borderId="30" xfId="0" applyFont="1" applyBorder="1" applyAlignment="1" applyProtection="1">
      <alignment horizontal="center"/>
      <protection hidden="1"/>
    </xf>
    <xf numFmtId="0" fontId="40" fillId="0" borderId="116" xfId="0" applyFont="1" applyBorder="1" applyAlignment="1" applyProtection="1">
      <alignment horizontal="center" wrapText="1"/>
      <protection hidden="1"/>
    </xf>
    <xf numFmtId="0" fontId="40" fillId="0" borderId="115" xfId="0" applyFont="1" applyBorder="1" applyAlignment="1" applyProtection="1">
      <alignment horizontal="center" wrapText="1"/>
      <protection hidden="1"/>
    </xf>
    <xf numFmtId="175" fontId="98" fillId="17" borderId="274" xfId="0" applyNumberFormat="1" applyFont="1" applyFill="1" applyBorder="1" applyAlignment="1" applyProtection="1">
      <alignment horizontal="right" vertical="center"/>
      <protection hidden="1"/>
    </xf>
    <xf numFmtId="43" fontId="32" fillId="24" borderId="67" xfId="1" applyFont="1" applyFill="1" applyBorder="1" applyAlignment="1" applyProtection="1">
      <alignment horizontal="center"/>
      <protection hidden="1"/>
    </xf>
    <xf numFmtId="43" fontId="32" fillId="24" borderId="66" xfId="1" applyFont="1" applyFill="1" applyBorder="1" applyAlignment="1" applyProtection="1">
      <alignment horizontal="center"/>
      <protection hidden="1"/>
    </xf>
    <xf numFmtId="43" fontId="39" fillId="24" borderId="15" xfId="1" applyFont="1" applyFill="1" applyBorder="1" applyAlignment="1" applyProtection="1">
      <alignment horizontal="center"/>
      <protection hidden="1"/>
    </xf>
    <xf numFmtId="43" fontId="0" fillId="24" borderId="58" xfId="1" applyFont="1" applyFill="1" applyBorder="1" applyAlignment="1" applyProtection="1">
      <alignment horizontal="center" vertical="center"/>
      <protection hidden="1"/>
    </xf>
    <xf numFmtId="0" fontId="40" fillId="0" borderId="66" xfId="0" applyFont="1" applyBorder="1" applyAlignment="1" applyProtection="1">
      <alignment horizontal="center"/>
      <protection hidden="1"/>
    </xf>
    <xf numFmtId="0" fontId="15" fillId="6" borderId="0" xfId="0" applyFont="1" applyFill="1" applyAlignment="1" applyProtection="1">
      <alignment horizontal="center" vertical="center"/>
      <protection hidden="1"/>
    </xf>
    <xf numFmtId="0" fontId="6" fillId="0" borderId="0" xfId="0" applyFont="1" applyFill="1" applyAlignment="1" applyProtection="1">
      <alignment horizontal="center" vertical="center"/>
      <protection hidden="1"/>
    </xf>
    <xf numFmtId="0" fontId="8" fillId="6" borderId="118" xfId="0" applyFont="1" applyFill="1" applyBorder="1" applyAlignment="1" applyProtection="1">
      <alignment horizontal="center"/>
      <protection hidden="1"/>
    </xf>
    <xf numFmtId="0" fontId="0" fillId="6" borderId="381" xfId="0" applyFill="1" applyBorder="1" applyAlignment="1" applyProtection="1">
      <alignment horizontal="center"/>
      <protection hidden="1"/>
    </xf>
    <xf numFmtId="0" fontId="5" fillId="59" borderId="0" xfId="0" applyFont="1" applyFill="1" applyAlignment="1" applyProtection="1">
      <alignment horizontal="center" vertical="center"/>
      <protection hidden="1"/>
    </xf>
    <xf numFmtId="176" fontId="5" fillId="59" borderId="0" xfId="0" applyNumberFormat="1" applyFont="1" applyFill="1" applyAlignment="1" applyProtection="1">
      <alignment horizontal="center" vertical="center"/>
      <protection hidden="1"/>
    </xf>
    <xf numFmtId="43" fontId="34" fillId="12" borderId="337" xfId="1" applyFont="1" applyFill="1" applyBorder="1" applyAlignment="1" applyProtection="1">
      <alignment horizontal="center"/>
      <protection hidden="1"/>
    </xf>
    <xf numFmtId="43" fontId="56" fillId="10" borderId="0" xfId="1" applyFont="1" applyFill="1" applyBorder="1" applyAlignment="1" applyProtection="1">
      <alignment horizontal="center"/>
      <protection hidden="1"/>
    </xf>
    <xf numFmtId="43" fontId="39" fillId="9" borderId="0" xfId="1" applyFont="1" applyFill="1" applyBorder="1" applyAlignment="1" applyProtection="1">
      <alignment horizontal="center"/>
      <protection hidden="1"/>
    </xf>
    <xf numFmtId="43" fontId="34" fillId="30" borderId="410" xfId="1" applyFont="1" applyFill="1" applyBorder="1" applyAlignment="1" applyProtection="1">
      <alignment horizontal="center"/>
      <protection hidden="1"/>
    </xf>
    <xf numFmtId="167" fontId="6" fillId="26" borderId="0" xfId="0" applyNumberFormat="1" applyFont="1" applyFill="1" applyAlignment="1" applyProtection="1">
      <alignment horizontal="center" vertical="center"/>
      <protection hidden="1"/>
    </xf>
    <xf numFmtId="167" fontId="53" fillId="26" borderId="0" xfId="0" applyNumberFormat="1" applyFont="1" applyFill="1" applyAlignment="1" applyProtection="1">
      <alignment horizontal="center" vertical="center"/>
      <protection locked="0" hidden="1"/>
    </xf>
    <xf numFmtId="4" fontId="95" fillId="26" borderId="0" xfId="0" applyNumberFormat="1" applyFont="1" applyFill="1" applyBorder="1" applyAlignment="1" applyProtection="1">
      <alignment horizontal="center"/>
      <protection locked="0" hidden="1"/>
    </xf>
    <xf numFmtId="0" fontId="0" fillId="6" borderId="0" xfId="0" applyFill="1" applyAlignment="1" applyProtection="1">
      <alignment horizontal="center" vertical="center"/>
      <protection hidden="1"/>
    </xf>
    <xf numFmtId="40" fontId="0" fillId="21" borderId="0" xfId="16" applyNumberFormat="1" applyFont="1" applyBorder="1" applyAlignment="1" applyProtection="1">
      <alignment vertical="center"/>
      <protection locked="0" hidden="1"/>
    </xf>
    <xf numFmtId="40" fontId="0" fillId="21" borderId="443" xfId="16" applyNumberFormat="1" applyFont="1" applyBorder="1" applyAlignment="1" applyProtection="1">
      <alignment vertical="center"/>
      <protection locked="0" hidden="1"/>
    </xf>
    <xf numFmtId="0" fontId="0" fillId="6" borderId="0" xfId="0" applyFill="1" applyBorder="1" applyAlignment="1" applyProtection="1">
      <alignment horizontal="center" vertical="center"/>
      <protection hidden="1"/>
    </xf>
    <xf numFmtId="40" fontId="0" fillId="21" borderId="0" xfId="16" applyNumberFormat="1" applyFont="1" applyBorder="1" applyAlignment="1" applyProtection="1">
      <alignment horizontal="right" vertical="center"/>
      <protection locked="0" hidden="1"/>
    </xf>
    <xf numFmtId="40" fontId="0" fillId="21" borderId="443" xfId="16" applyNumberFormat="1" applyFont="1" applyBorder="1" applyAlignment="1" applyProtection="1">
      <alignment horizontal="right" vertical="center"/>
      <protection locked="0" hidden="1"/>
    </xf>
    <xf numFmtId="0" fontId="5" fillId="19" borderId="379" xfId="0" applyFont="1" applyFill="1" applyBorder="1" applyAlignment="1" applyProtection="1">
      <alignment horizontal="center" vertical="center"/>
      <protection hidden="1"/>
    </xf>
    <xf numFmtId="0" fontId="5" fillId="19" borderId="0" xfId="0" applyFont="1" applyFill="1" applyBorder="1" applyAlignment="1" applyProtection="1">
      <alignment horizontal="center" vertical="center"/>
      <protection hidden="1"/>
    </xf>
    <xf numFmtId="176" fontId="5" fillId="19" borderId="379" xfId="0" applyNumberFormat="1" applyFont="1" applyFill="1" applyBorder="1" applyAlignment="1" applyProtection="1">
      <alignment horizontal="center" vertical="center"/>
      <protection hidden="1"/>
    </xf>
    <xf numFmtId="176" fontId="5" fillId="19" borderId="0" xfId="0" applyNumberFormat="1" applyFont="1" applyFill="1" applyBorder="1" applyAlignment="1" applyProtection="1">
      <alignment horizontal="center" vertical="center"/>
      <protection hidden="1"/>
    </xf>
    <xf numFmtId="0" fontId="19" fillId="39" borderId="0" xfId="0" applyFont="1" applyFill="1" applyAlignment="1" applyProtection="1">
      <alignment horizontal="center"/>
      <protection locked="0" hidden="1"/>
    </xf>
    <xf numFmtId="0" fontId="0" fillId="0" borderId="0" xfId="0" applyAlignment="1" applyProtection="1">
      <alignment horizontal="center"/>
      <protection locked="0" hidden="1"/>
    </xf>
    <xf numFmtId="0" fontId="5" fillId="0" borderId="0" xfId="0" applyFont="1" applyFill="1" applyBorder="1" applyAlignment="1" applyProtection="1">
      <alignment horizontal="center"/>
      <protection locked="0" hidden="1"/>
    </xf>
    <xf numFmtId="177" fontId="15" fillId="0" borderId="0" xfId="0" applyNumberFormat="1" applyFont="1" applyFill="1" applyBorder="1" applyAlignment="1" applyProtection="1">
      <alignment horizontal="center"/>
      <protection locked="0" hidden="1"/>
    </xf>
    <xf numFmtId="0" fontId="0" fillId="0" borderId="0" xfId="0" applyFill="1" applyAlignment="1" applyProtection="1">
      <alignment horizontal="center"/>
      <protection locked="0" hidden="1"/>
    </xf>
    <xf numFmtId="4" fontId="77" fillId="6" borderId="163" xfId="0" applyNumberFormat="1" applyFont="1" applyFill="1" applyBorder="1" applyAlignment="1" applyProtection="1">
      <alignment horizontal="center"/>
      <protection hidden="1"/>
    </xf>
    <xf numFmtId="4" fontId="77" fillId="6" borderId="166" xfId="0" applyNumberFormat="1" applyFont="1" applyFill="1" applyBorder="1" applyAlignment="1" applyProtection="1">
      <alignment horizontal="center"/>
      <protection hidden="1"/>
    </xf>
    <xf numFmtId="4" fontId="77" fillId="6" borderId="173" xfId="0" applyNumberFormat="1" applyFont="1" applyFill="1" applyBorder="1" applyAlignment="1" applyProtection="1">
      <alignment horizontal="center"/>
      <protection hidden="1"/>
    </xf>
    <xf numFmtId="22" fontId="74" fillId="8" borderId="160" xfId="3" applyNumberFormat="1" applyFont="1" applyFill="1" applyBorder="1" applyAlignment="1" applyProtection="1">
      <alignment horizontal="center" vertical="center"/>
      <protection locked="0" hidden="1"/>
    </xf>
    <xf numFmtId="22" fontId="74" fillId="8" borderId="147" xfId="3" applyNumberFormat="1" applyFont="1" applyFill="1" applyBorder="1" applyAlignment="1" applyProtection="1">
      <alignment horizontal="center" vertical="center"/>
      <protection locked="0" hidden="1"/>
    </xf>
    <xf numFmtId="22" fontId="74" fillId="8" borderId="146" xfId="3" applyNumberFormat="1" applyFont="1" applyFill="1" applyBorder="1" applyAlignment="1" applyProtection="1">
      <alignment horizontal="center" vertical="center"/>
      <protection locked="0" hidden="1"/>
    </xf>
    <xf numFmtId="0" fontId="0" fillId="0" borderId="0" xfId="0" applyFill="1" applyAlignment="1" applyProtection="1">
      <alignment horizontal="left"/>
      <protection locked="0" hidden="1"/>
    </xf>
    <xf numFmtId="0" fontId="168" fillId="26" borderId="155" xfId="0" applyFont="1" applyFill="1" applyBorder="1" applyAlignment="1" applyProtection="1">
      <alignment horizontal="center" vertical="center"/>
      <protection hidden="1"/>
    </xf>
    <xf numFmtId="0" fontId="168" fillId="26" borderId="156" xfId="0" applyFont="1" applyFill="1" applyBorder="1" applyAlignment="1" applyProtection="1">
      <alignment horizontal="center" vertical="center"/>
      <protection hidden="1"/>
    </xf>
    <xf numFmtId="0" fontId="168" fillId="26" borderId="157" xfId="0" applyFont="1" applyFill="1" applyBorder="1" applyAlignment="1" applyProtection="1">
      <alignment horizontal="center" vertical="center"/>
      <protection hidden="1"/>
    </xf>
    <xf numFmtId="0" fontId="168" fillId="26" borderId="158" xfId="0" applyFont="1" applyFill="1" applyBorder="1" applyAlignment="1" applyProtection="1">
      <alignment horizontal="center" vertical="center"/>
      <protection hidden="1"/>
    </xf>
    <xf numFmtId="0" fontId="168" fillId="26" borderId="145" xfId="0" applyFont="1" applyFill="1" applyBorder="1" applyAlignment="1" applyProtection="1">
      <alignment horizontal="center" vertical="center"/>
      <protection hidden="1"/>
    </xf>
    <xf numFmtId="0" fontId="168" fillId="26" borderId="152" xfId="0" applyFont="1" applyFill="1" applyBorder="1" applyAlignment="1" applyProtection="1">
      <alignment horizontal="center" vertical="center"/>
      <protection hidden="1"/>
    </xf>
    <xf numFmtId="0" fontId="168" fillId="26" borderId="159" xfId="0" applyFont="1" applyFill="1" applyBorder="1" applyAlignment="1" applyProtection="1">
      <alignment horizontal="center" vertical="center"/>
      <protection hidden="1"/>
    </xf>
    <xf numFmtId="0" fontId="168" fillId="26" borderId="151" xfId="0" applyFont="1" applyFill="1" applyBorder="1" applyAlignment="1" applyProtection="1">
      <alignment horizontal="center" vertical="center"/>
      <protection hidden="1"/>
    </xf>
    <xf numFmtId="0" fontId="168" fillId="26" borderId="153" xfId="0" applyFont="1" applyFill="1" applyBorder="1" applyAlignment="1" applyProtection="1">
      <alignment horizontal="center" vertical="center"/>
      <protection hidden="1"/>
    </xf>
    <xf numFmtId="0" fontId="164" fillId="6" borderId="164" xfId="0" applyFont="1" applyFill="1" applyBorder="1" applyAlignment="1" applyProtection="1">
      <alignment horizontal="center" vertical="center"/>
      <protection hidden="1"/>
    </xf>
    <xf numFmtId="0" fontId="90" fillId="6" borderId="165" xfId="0" applyFont="1" applyFill="1" applyBorder="1" applyAlignment="1" applyProtection="1">
      <alignment horizontal="center" vertical="center"/>
      <protection hidden="1"/>
    </xf>
    <xf numFmtId="0" fontId="90" fillId="6" borderId="168" xfId="0" applyFont="1" applyFill="1" applyBorder="1" applyAlignment="1" applyProtection="1">
      <alignment horizontal="center" vertical="center"/>
      <protection hidden="1"/>
    </xf>
    <xf numFmtId="22" fontId="165" fillId="36" borderId="169" xfId="3" applyNumberFormat="1" applyFont="1" applyFill="1" applyBorder="1" applyAlignment="1" applyProtection="1">
      <alignment horizontal="center" vertical="center"/>
      <protection hidden="1"/>
    </xf>
    <xf numFmtId="22" fontId="90" fillId="36" borderId="250" xfId="3" applyNumberFormat="1" applyFont="1" applyFill="1" applyBorder="1" applyAlignment="1" applyProtection="1">
      <alignment horizontal="center" vertical="center"/>
      <protection hidden="1"/>
    </xf>
    <xf numFmtId="22" fontId="90" fillId="36" borderId="170" xfId="3" applyNumberFormat="1" applyFont="1" applyFill="1" applyBorder="1" applyAlignment="1" applyProtection="1">
      <alignment horizontal="center" vertical="center"/>
      <protection hidden="1"/>
    </xf>
    <xf numFmtId="22" fontId="90" fillId="36" borderId="171" xfId="3" applyNumberFormat="1" applyFont="1" applyFill="1" applyBorder="1" applyAlignment="1" applyProtection="1">
      <alignment horizontal="center" vertical="center"/>
      <protection hidden="1"/>
    </xf>
    <xf numFmtId="0" fontId="166" fillId="6" borderId="169" xfId="0" applyFont="1" applyFill="1" applyBorder="1" applyAlignment="1" applyProtection="1">
      <alignment horizontal="center" vertical="center"/>
      <protection hidden="1"/>
    </xf>
    <xf numFmtId="0" fontId="88" fillId="6" borderId="170" xfId="0" applyFont="1" applyFill="1" applyBorder="1" applyAlignment="1" applyProtection="1">
      <alignment horizontal="center" vertical="center"/>
      <protection hidden="1"/>
    </xf>
    <xf numFmtId="0" fontId="88" fillId="6" borderId="171" xfId="0" applyFont="1" applyFill="1" applyBorder="1" applyAlignment="1" applyProtection="1">
      <alignment horizontal="center" vertical="center"/>
      <protection hidden="1"/>
    </xf>
    <xf numFmtId="22" fontId="77" fillId="36" borderId="163" xfId="3" applyNumberFormat="1" applyFont="1" applyFill="1" applyBorder="1" applyAlignment="1" applyProtection="1">
      <alignment horizontal="center"/>
      <protection hidden="1"/>
    </xf>
    <xf numFmtId="22" fontId="77" fillId="36" borderId="172" xfId="3" applyNumberFormat="1" applyFont="1" applyFill="1" applyBorder="1" applyAlignment="1" applyProtection="1">
      <alignment horizontal="center"/>
      <protection hidden="1"/>
    </xf>
    <xf numFmtId="22" fontId="77" fillId="36" borderId="166" xfId="3" applyNumberFormat="1" applyFont="1" applyFill="1" applyBorder="1" applyAlignment="1" applyProtection="1">
      <alignment horizontal="center"/>
      <protection hidden="1"/>
    </xf>
    <xf numFmtId="22" fontId="77" fillId="36" borderId="173" xfId="3" applyNumberFormat="1" applyFont="1" applyFill="1" applyBorder="1" applyAlignment="1" applyProtection="1">
      <alignment horizontal="center"/>
      <protection hidden="1"/>
    </xf>
    <xf numFmtId="0" fontId="77" fillId="6" borderId="163" xfId="0" applyFont="1" applyFill="1" applyBorder="1" applyAlignment="1" applyProtection="1">
      <alignment horizontal="center"/>
      <protection hidden="1"/>
    </xf>
    <xf numFmtId="0" fontId="77" fillId="6" borderId="166" xfId="0" applyFont="1" applyFill="1" applyBorder="1" applyAlignment="1" applyProtection="1">
      <alignment horizontal="center"/>
      <protection hidden="1"/>
    </xf>
    <xf numFmtId="0" fontId="77" fillId="6" borderId="173" xfId="0" applyFont="1" applyFill="1" applyBorder="1" applyAlignment="1" applyProtection="1">
      <alignment horizontal="center"/>
      <protection hidden="1"/>
    </xf>
    <xf numFmtId="4" fontId="77" fillId="6" borderId="172" xfId="0" applyNumberFormat="1" applyFont="1" applyFill="1" applyBorder="1" applyAlignment="1" applyProtection="1">
      <alignment horizontal="center"/>
      <protection hidden="1"/>
    </xf>
    <xf numFmtId="4" fontId="77" fillId="6" borderId="167" xfId="0" applyNumberFormat="1" applyFont="1" applyFill="1" applyBorder="1" applyAlignment="1" applyProtection="1">
      <alignment horizontal="center"/>
      <protection hidden="1"/>
    </xf>
    <xf numFmtId="0" fontId="172" fillId="6" borderId="0" xfId="0" applyFont="1" applyFill="1" applyBorder="1" applyAlignment="1" applyProtection="1">
      <alignment horizontal="left" wrapText="1"/>
      <protection hidden="1"/>
    </xf>
    <xf numFmtId="0" fontId="38" fillId="0" borderId="0" xfId="0" applyFont="1" applyAlignment="1" applyProtection="1">
      <alignment horizontal="right" wrapText="1"/>
      <protection hidden="1"/>
    </xf>
    <xf numFmtId="0" fontId="34" fillId="0" borderId="0" xfId="0" applyFont="1" applyAlignment="1" applyProtection="1">
      <alignment horizontal="center"/>
      <protection locked="0" hidden="1"/>
    </xf>
    <xf numFmtId="4" fontId="74" fillId="8" borderId="145" xfId="0" applyNumberFormat="1" applyFont="1" applyFill="1" applyBorder="1" applyAlignment="1" applyProtection="1">
      <alignment horizontal="center"/>
      <protection locked="0" hidden="1"/>
    </xf>
    <xf numFmtId="0" fontId="61" fillId="8" borderId="160" xfId="0" applyFont="1" applyFill="1" applyBorder="1" applyAlignment="1" applyProtection="1">
      <protection locked="0" hidden="1"/>
    </xf>
    <xf numFmtId="0" fontId="61" fillId="8" borderId="147" xfId="0" applyFont="1" applyFill="1" applyBorder="1" applyAlignment="1" applyProtection="1">
      <protection locked="0" hidden="1"/>
    </xf>
    <xf numFmtId="0" fontId="61" fillId="8" borderId="146" xfId="0" applyFont="1" applyFill="1" applyBorder="1" applyAlignment="1" applyProtection="1">
      <protection locked="0" hidden="1"/>
    </xf>
    <xf numFmtId="44" fontId="74" fillId="8" borderId="476" xfId="0" applyNumberFormat="1" applyFont="1" applyFill="1" applyBorder="1" applyAlignment="1" applyProtection="1">
      <protection locked="0" hidden="1"/>
    </xf>
    <xf numFmtId="44" fontId="74" fillId="8" borderId="477" xfId="0" applyNumberFormat="1" applyFont="1" applyFill="1" applyBorder="1" applyAlignment="1" applyProtection="1">
      <protection locked="0" hidden="1"/>
    </xf>
    <xf numFmtId="44" fontId="74" fillId="8" borderId="478" xfId="0" applyNumberFormat="1" applyFont="1" applyFill="1" applyBorder="1" applyAlignment="1" applyProtection="1">
      <protection locked="0" hidden="1"/>
    </xf>
    <xf numFmtId="0" fontId="7" fillId="27" borderId="0" xfId="0" applyFont="1" applyFill="1" applyBorder="1" applyAlignment="1" applyProtection="1">
      <alignment horizontal="left" vertical="center"/>
      <protection hidden="1"/>
    </xf>
    <xf numFmtId="0" fontId="64" fillId="0" borderId="0" xfId="0" applyFont="1" applyAlignment="1" applyProtection="1">
      <alignment horizontal="right"/>
      <protection hidden="1"/>
    </xf>
    <xf numFmtId="0" fontId="64" fillId="39" borderId="0" xfId="0" applyFont="1" applyFill="1" applyAlignment="1" applyProtection="1">
      <alignment horizontal="right" vertical="center"/>
      <protection hidden="1"/>
    </xf>
    <xf numFmtId="0" fontId="109" fillId="59" borderId="0" xfId="0" applyFont="1" applyFill="1" applyAlignment="1" applyProtection="1">
      <alignment horizontal="center" vertical="center"/>
      <protection hidden="1"/>
    </xf>
    <xf numFmtId="176" fontId="109" fillId="59" borderId="0" xfId="0" applyNumberFormat="1" applyFont="1" applyFill="1" applyAlignment="1" applyProtection="1">
      <alignment horizontal="center" vertical="center"/>
      <protection hidden="1"/>
    </xf>
    <xf numFmtId="0" fontId="109" fillId="0" borderId="0" xfId="0" applyFont="1" applyFill="1" applyBorder="1" applyAlignment="1" applyProtection="1">
      <alignment horizontal="center"/>
      <protection locked="0" hidden="1"/>
    </xf>
    <xf numFmtId="177" fontId="147" fillId="0" borderId="0" xfId="0" applyNumberFormat="1" applyFont="1" applyFill="1" applyBorder="1" applyAlignment="1" applyProtection="1">
      <alignment horizontal="center"/>
      <protection locked="0" hidden="1"/>
    </xf>
    <xf numFmtId="0" fontId="0" fillId="39" borderId="0" xfId="0" applyFill="1" applyAlignment="1" applyProtection="1">
      <alignment horizontal="center" vertical="center"/>
      <protection hidden="1"/>
    </xf>
    <xf numFmtId="176" fontId="109" fillId="19" borderId="379" xfId="0" applyNumberFormat="1" applyFont="1" applyFill="1" applyBorder="1" applyAlignment="1" applyProtection="1">
      <alignment horizontal="center" vertical="center"/>
      <protection hidden="1"/>
    </xf>
    <xf numFmtId="176" fontId="109" fillId="19" borderId="0" xfId="0" applyNumberFormat="1" applyFont="1" applyFill="1" applyBorder="1" applyAlignment="1" applyProtection="1">
      <alignment horizontal="center" vertical="center"/>
      <protection hidden="1"/>
    </xf>
    <xf numFmtId="0" fontId="141" fillId="9" borderId="0" xfId="0" applyFont="1" applyFill="1" applyAlignment="1" applyProtection="1">
      <alignment horizontal="center"/>
      <protection hidden="1"/>
    </xf>
    <xf numFmtId="43" fontId="39" fillId="0" borderId="415" xfId="1" applyFont="1" applyFill="1" applyBorder="1" applyAlignment="1" applyProtection="1">
      <alignment horizontal="right" indent="2" readingOrder="2"/>
      <protection locked="0" hidden="1"/>
    </xf>
    <xf numFmtId="0" fontId="28" fillId="17" borderId="274" xfId="0" applyFont="1" applyFill="1" applyBorder="1" applyAlignment="1" applyProtection="1">
      <alignment horizontal="center" vertical="center"/>
      <protection hidden="1"/>
    </xf>
    <xf numFmtId="8" fontId="28" fillId="17" borderId="274" xfId="0" applyNumberFormat="1" applyFont="1" applyFill="1" applyBorder="1" applyAlignment="1" applyProtection="1">
      <alignment horizontal="right" vertical="center"/>
      <protection hidden="1"/>
    </xf>
    <xf numFmtId="0" fontId="10" fillId="0" borderId="22" xfId="0" applyFont="1" applyBorder="1" applyAlignment="1" applyProtection="1">
      <alignment horizontal="center"/>
      <protection hidden="1"/>
    </xf>
    <xf numFmtId="41" fontId="36" fillId="0" borderId="366" xfId="1" applyNumberFormat="1" applyFont="1" applyBorder="1" applyAlignment="1" applyProtection="1">
      <alignment horizontal="center"/>
      <protection locked="0" hidden="1"/>
    </xf>
    <xf numFmtId="41" fontId="36" fillId="0" borderId="367" xfId="1" applyNumberFormat="1" applyFont="1" applyBorder="1" applyAlignment="1" applyProtection="1">
      <alignment horizontal="center"/>
      <protection locked="0" hidden="1"/>
    </xf>
    <xf numFmtId="0" fontId="105" fillId="6" borderId="209" xfId="0" applyFont="1" applyFill="1" applyBorder="1" applyAlignment="1" applyProtection="1">
      <alignment horizontal="left"/>
      <protection locked="0" hidden="1"/>
    </xf>
    <xf numFmtId="0" fontId="14" fillId="6" borderId="0" xfId="0" applyFont="1" applyFill="1" applyAlignment="1" applyProtection="1">
      <alignment horizontal="center" vertical="center"/>
      <protection hidden="1"/>
    </xf>
    <xf numFmtId="0" fontId="107" fillId="27" borderId="175" xfId="0" applyFont="1" applyFill="1" applyBorder="1" applyAlignment="1" applyProtection="1">
      <alignment horizontal="center"/>
      <protection hidden="1"/>
    </xf>
    <xf numFmtId="0" fontId="35" fillId="6" borderId="9" xfId="0" applyFont="1" applyFill="1" applyBorder="1" applyAlignment="1" applyProtection="1">
      <protection hidden="1"/>
    </xf>
    <xf numFmtId="0" fontId="35" fillId="6" borderId="0" xfId="0" applyFont="1" applyFill="1" applyBorder="1" applyAlignment="1" applyProtection="1">
      <protection hidden="1"/>
    </xf>
    <xf numFmtId="0" fontId="35" fillId="6" borderId="5" xfId="0" applyFont="1" applyFill="1" applyBorder="1" applyAlignment="1" applyProtection="1">
      <protection hidden="1"/>
    </xf>
    <xf numFmtId="0" fontId="51" fillId="14" borderId="0" xfId="8" applyFont="1" applyAlignment="1" applyProtection="1">
      <alignment horizontal="center" vertical="center"/>
      <protection hidden="1"/>
    </xf>
    <xf numFmtId="170" fontId="88" fillId="27" borderId="0" xfId="0" applyNumberFormat="1" applyFont="1" applyFill="1" applyAlignment="1" applyProtection="1">
      <alignment horizontal="center" vertical="center"/>
      <protection hidden="1"/>
    </xf>
    <xf numFmtId="0" fontId="77" fillId="27" borderId="0" xfId="0" applyFont="1" applyFill="1" applyBorder="1" applyAlignment="1" applyProtection="1">
      <alignment horizontal="right" wrapText="1"/>
      <protection hidden="1"/>
    </xf>
    <xf numFmtId="0" fontId="155" fillId="27" borderId="0" xfId="0" applyFont="1" applyFill="1" applyBorder="1" applyAlignment="1" applyProtection="1">
      <alignment horizontal="left" vertical="center"/>
      <protection hidden="1"/>
    </xf>
    <xf numFmtId="0" fontId="155" fillId="27" borderId="131" xfId="0" applyFont="1" applyFill="1" applyBorder="1" applyAlignment="1" applyProtection="1">
      <alignment horizontal="left" vertical="center"/>
      <protection hidden="1"/>
    </xf>
    <xf numFmtId="7" fontId="40" fillId="54" borderId="132" xfId="11" applyNumberFormat="1" applyFont="1" applyFill="1" applyBorder="1" applyAlignment="1" applyProtection="1">
      <alignment horizontal="center" vertical="center"/>
      <protection hidden="1"/>
    </xf>
    <xf numFmtId="0" fontId="40" fillId="54" borderId="0" xfId="11" applyFont="1" applyFill="1" applyBorder="1" applyAlignment="1" applyProtection="1">
      <alignment horizontal="center" vertical="center"/>
      <protection hidden="1"/>
    </xf>
    <xf numFmtId="0" fontId="40" fillId="54" borderId="143" xfId="11" applyFont="1" applyFill="1" applyBorder="1" applyAlignment="1" applyProtection="1">
      <alignment horizontal="center" vertical="center"/>
      <protection hidden="1"/>
    </xf>
    <xf numFmtId="0" fontId="154" fillId="27" borderId="221" xfId="0" applyFont="1" applyFill="1" applyBorder="1" applyAlignment="1" applyProtection="1">
      <alignment horizontal="left" vertical="center"/>
      <protection hidden="1"/>
    </xf>
    <xf numFmtId="0" fontId="102" fillId="39" borderId="0" xfId="0" applyFont="1" applyFill="1" applyBorder="1" applyAlignment="1" applyProtection="1">
      <alignment horizontal="center"/>
      <protection hidden="1"/>
    </xf>
    <xf numFmtId="0" fontId="13" fillId="6" borderId="0" xfId="0" applyFont="1" applyFill="1" applyAlignment="1" applyProtection="1">
      <alignment horizontal="center"/>
      <protection hidden="1"/>
    </xf>
    <xf numFmtId="0" fontId="35" fillId="6" borderId="0" xfId="0" applyFont="1" applyFill="1" applyBorder="1" applyAlignment="1" applyProtection="1">
      <alignment horizontal="left" vertical="center"/>
      <protection hidden="1"/>
    </xf>
    <xf numFmtId="0" fontId="5" fillId="6" borderId="0" xfId="0" applyFont="1" applyFill="1" applyBorder="1" applyAlignment="1" applyProtection="1">
      <alignment horizontal="left" vertical="center"/>
      <protection hidden="1"/>
    </xf>
    <xf numFmtId="0" fontId="40" fillId="62" borderId="0" xfId="20" applyBorder="1" applyProtection="1">
      <alignment horizontal="center" vertical="center"/>
      <protection hidden="1"/>
    </xf>
    <xf numFmtId="167" fontId="13" fillId="6" borderId="0" xfId="0" applyNumberFormat="1" applyFont="1" applyFill="1" applyBorder="1" applyAlignment="1" applyProtection="1">
      <alignment horizontal="center"/>
      <protection hidden="1"/>
    </xf>
    <xf numFmtId="0" fontId="56" fillId="6" borderId="0" xfId="0" applyFont="1" applyFill="1" applyBorder="1" applyAlignment="1" applyProtection="1">
      <alignment horizontal="left" vertical="center"/>
      <protection hidden="1"/>
    </xf>
    <xf numFmtId="4" fontId="0" fillId="39" borderId="0" xfId="0" applyNumberFormat="1" applyFill="1" applyBorder="1" applyAlignment="1" applyProtection="1">
      <alignment horizontal="center"/>
      <protection hidden="1"/>
    </xf>
    <xf numFmtId="38" fontId="15" fillId="6" borderId="0" xfId="0" applyNumberFormat="1" applyFont="1" applyFill="1" applyAlignment="1" applyProtection="1">
      <protection hidden="1"/>
    </xf>
    <xf numFmtId="38" fontId="14" fillId="42" borderId="0" xfId="0" applyNumberFormat="1" applyFont="1" applyFill="1" applyBorder="1" applyAlignment="1" applyProtection="1">
      <alignment horizontal="center" vertical="center"/>
      <protection hidden="1"/>
    </xf>
    <xf numFmtId="0" fontId="14" fillId="42" borderId="0" xfId="0" applyFont="1" applyFill="1" applyBorder="1" applyAlignment="1" applyProtection="1">
      <alignment horizontal="left" vertical="center"/>
      <protection hidden="1"/>
    </xf>
    <xf numFmtId="0" fontId="13" fillId="6" borderId="0" xfId="0" applyFont="1" applyFill="1" applyBorder="1" applyAlignment="1" applyProtection="1">
      <alignment horizontal="left" wrapText="1"/>
      <protection hidden="1"/>
    </xf>
    <xf numFmtId="0" fontId="38" fillId="0" borderId="0" xfId="0" applyFont="1" applyFill="1" applyBorder="1" applyAlignment="1" applyProtection="1">
      <alignment horizontal="right" wrapText="1"/>
      <protection hidden="1"/>
    </xf>
    <xf numFmtId="178" fontId="5" fillId="21" borderId="0" xfId="16" applyNumberFormat="1" applyFont="1" applyBorder="1" applyAlignment="1" applyProtection="1">
      <alignment horizontal="center" vertical="center"/>
      <protection locked="0" hidden="1"/>
    </xf>
    <xf numFmtId="169" fontId="13" fillId="21" borderId="0" xfId="16" applyNumberFormat="1" applyFont="1" applyAlignment="1" applyProtection="1">
      <alignment vertical="center"/>
      <protection locked="0" hidden="1"/>
    </xf>
    <xf numFmtId="0" fontId="35" fillId="0" borderId="468" xfId="0" applyFont="1" applyFill="1" applyBorder="1" applyProtection="1">
      <protection hidden="1"/>
    </xf>
    <xf numFmtId="0" fontId="0" fillId="0" borderId="468" xfId="0" applyFill="1" applyBorder="1" applyProtection="1">
      <protection hidden="1"/>
    </xf>
    <xf numFmtId="0" fontId="0" fillId="0" borderId="0" xfId="0" applyFill="1" applyBorder="1" applyProtection="1">
      <protection hidden="1"/>
    </xf>
    <xf numFmtId="0" fontId="5" fillId="60" borderId="0" xfId="0" applyFont="1" applyFill="1" applyAlignment="1" applyProtection="1">
      <alignment horizontal="center" vertical="center"/>
      <protection hidden="1"/>
    </xf>
    <xf numFmtId="167" fontId="5" fillId="60" borderId="0" xfId="0" applyNumberFormat="1" applyFont="1" applyFill="1" applyAlignment="1" applyProtection="1">
      <alignment horizontal="right" vertical="center"/>
      <protection hidden="1"/>
    </xf>
    <xf numFmtId="0" fontId="5" fillId="0" borderId="0" xfId="0" applyFont="1" applyFill="1" applyBorder="1" applyAlignment="1" applyProtection="1">
      <alignment horizontal="center" vertical="center"/>
      <protection hidden="1"/>
    </xf>
    <xf numFmtId="0" fontId="5" fillId="0" borderId="0" xfId="0" applyFont="1" applyFill="1" applyBorder="1" applyAlignment="1" applyProtection="1">
      <alignment horizontal="center" vertical="center"/>
      <protection locked="0" hidden="1"/>
    </xf>
    <xf numFmtId="0" fontId="13" fillId="0" borderId="0" xfId="0" applyFont="1" applyFill="1" applyBorder="1" applyAlignment="1" applyProtection="1">
      <alignment horizontal="center" vertical="center"/>
      <protection hidden="1"/>
    </xf>
    <xf numFmtId="0" fontId="13" fillId="0" borderId="0" xfId="0" applyFont="1" applyFill="1" applyBorder="1" applyAlignment="1" applyProtection="1">
      <alignment horizontal="center" vertical="center"/>
      <protection locked="0" hidden="1"/>
    </xf>
    <xf numFmtId="0" fontId="4" fillId="0" borderId="0" xfId="0" applyFont="1" applyFill="1" applyAlignment="1" applyProtection="1">
      <alignment horizontal="center"/>
      <protection hidden="1"/>
    </xf>
    <xf numFmtId="0" fontId="5" fillId="6" borderId="0" xfId="0" applyFont="1" applyFill="1" applyAlignment="1" applyProtection="1">
      <alignment horizontal="center" vertical="center"/>
      <protection hidden="1"/>
    </xf>
    <xf numFmtId="43" fontId="111" fillId="0" borderId="383" xfId="1" applyFont="1" applyBorder="1" applyProtection="1">
      <protection locked="0" hidden="1"/>
    </xf>
    <xf numFmtId="0" fontId="5" fillId="9" borderId="0" xfId="0" applyFont="1" applyFill="1" applyAlignment="1" applyProtection="1">
      <alignment horizontal="center" vertical="center"/>
      <protection hidden="1"/>
    </xf>
    <xf numFmtId="167" fontId="0" fillId="9" borderId="384" xfId="0" applyNumberFormat="1" applyFill="1" applyBorder="1" applyProtection="1">
      <protection hidden="1"/>
    </xf>
    <xf numFmtId="167" fontId="5" fillId="9" borderId="0" xfId="0" applyNumberFormat="1" applyFont="1" applyFill="1" applyBorder="1" applyAlignment="1" applyProtection="1">
      <alignment horizontal="right" vertical="center"/>
      <protection hidden="1"/>
    </xf>
    <xf numFmtId="43" fontId="39" fillId="0" borderId="357" xfId="1" applyFont="1" applyBorder="1" applyProtection="1">
      <protection locked="0" hidden="1"/>
    </xf>
    <xf numFmtId="43" fontId="39" fillId="0" borderId="358" xfId="1" applyFont="1" applyBorder="1" applyProtection="1">
      <protection locked="0" hidden="1"/>
    </xf>
    <xf numFmtId="41" fontId="15" fillId="0" borderId="359" xfId="1" applyNumberFormat="1" applyFont="1" applyBorder="1" applyAlignment="1" applyProtection="1">
      <alignment horizontal="center"/>
      <protection hidden="1"/>
    </xf>
    <xf numFmtId="41" fontId="15" fillId="0" borderId="360" xfId="1" applyNumberFormat="1" applyFont="1" applyBorder="1" applyAlignment="1" applyProtection="1">
      <alignment horizontal="center"/>
      <protection hidden="1"/>
    </xf>
    <xf numFmtId="43" fontId="56" fillId="0" borderId="344" xfId="1" applyFont="1" applyFill="1" applyBorder="1" applyAlignment="1" applyProtection="1">
      <alignment horizontal="right"/>
      <protection locked="0" hidden="1"/>
    </xf>
    <xf numFmtId="43" fontId="56" fillId="0" borderId="345" xfId="1" applyFont="1" applyFill="1" applyBorder="1" applyAlignment="1" applyProtection="1">
      <alignment horizontal="right"/>
      <protection locked="0" hidden="1"/>
    </xf>
    <xf numFmtId="43" fontId="56" fillId="0" borderId="343" xfId="1" applyFont="1" applyFill="1" applyBorder="1" applyAlignment="1" applyProtection="1">
      <alignment horizontal="right"/>
      <protection locked="0" hidden="1"/>
    </xf>
    <xf numFmtId="43" fontId="56" fillId="0" borderId="256" xfId="1" applyFont="1" applyFill="1" applyBorder="1" applyAlignment="1" applyProtection="1">
      <alignment horizontal="right"/>
      <protection locked="0" hidden="1"/>
    </xf>
    <xf numFmtId="43" fontId="56" fillId="0" borderId="346" xfId="1" applyFont="1" applyFill="1" applyBorder="1" applyAlignment="1" applyProtection="1">
      <alignment horizontal="right"/>
      <protection locked="0" hidden="1"/>
    </xf>
    <xf numFmtId="43" fontId="56" fillId="0" borderId="347" xfId="1" applyFont="1" applyFill="1" applyBorder="1" applyAlignment="1" applyProtection="1">
      <alignment horizontal="right"/>
      <protection locked="0" hidden="1"/>
    </xf>
    <xf numFmtId="43" fontId="56" fillId="0" borderId="297" xfId="1" applyFont="1" applyFill="1" applyBorder="1" applyAlignment="1" applyProtection="1">
      <alignment horizontal="right"/>
      <protection locked="0" hidden="1"/>
    </xf>
    <xf numFmtId="43" fontId="56" fillId="0" borderId="298" xfId="1" applyFont="1" applyFill="1" applyBorder="1" applyAlignment="1" applyProtection="1">
      <alignment horizontal="right"/>
      <protection locked="0" hidden="1"/>
    </xf>
    <xf numFmtId="43" fontId="39" fillId="0" borderId="348" xfId="1" applyFont="1" applyBorder="1" applyAlignment="1" applyProtection="1">
      <alignment horizontal="right"/>
      <protection locked="0" hidden="1"/>
    </xf>
    <xf numFmtId="43" fontId="39" fillId="0" borderId="336" xfId="1" applyFont="1" applyBorder="1" applyAlignment="1" applyProtection="1">
      <alignment horizontal="right"/>
      <protection locked="0" hidden="1"/>
    </xf>
    <xf numFmtId="0" fontId="23" fillId="0" borderId="252" xfId="0" applyFont="1" applyBorder="1" applyAlignment="1" applyProtection="1">
      <alignment horizontal="center"/>
      <protection hidden="1"/>
    </xf>
    <xf numFmtId="0" fontId="23" fillId="0" borderId="251" xfId="0" applyFont="1" applyBorder="1" applyAlignment="1" applyProtection="1">
      <alignment horizontal="center"/>
      <protection hidden="1"/>
    </xf>
    <xf numFmtId="43" fontId="56" fillId="0" borderId="334" xfId="1" applyFont="1" applyFill="1" applyBorder="1" applyAlignment="1" applyProtection="1">
      <alignment horizontal="right"/>
      <protection locked="0" hidden="1"/>
    </xf>
    <xf numFmtId="43" fontId="56" fillId="0" borderId="335" xfId="1" applyFont="1" applyFill="1" applyBorder="1" applyAlignment="1" applyProtection="1">
      <alignment horizontal="right"/>
      <protection locked="0" hidden="1"/>
    </xf>
    <xf numFmtId="0" fontId="26" fillId="0" borderId="19" xfId="0" applyFont="1" applyBorder="1" applyAlignment="1" applyProtection="1">
      <alignment horizontal="center"/>
      <protection hidden="1"/>
    </xf>
    <xf numFmtId="0" fontId="26" fillId="0" borderId="54" xfId="0" applyFont="1" applyBorder="1" applyAlignment="1" applyProtection="1">
      <alignment horizontal="center"/>
      <protection hidden="1"/>
    </xf>
    <xf numFmtId="0" fontId="15" fillId="9" borderId="0" xfId="0" applyFont="1" applyFill="1" applyAlignment="1" applyProtection="1">
      <alignment horizontal="center"/>
      <protection hidden="1"/>
    </xf>
    <xf numFmtId="0" fontId="15" fillId="58" borderId="0" xfId="0" applyFont="1" applyFill="1" applyBorder="1" applyAlignment="1" applyProtection="1">
      <alignment horizontal="center"/>
      <protection hidden="1"/>
    </xf>
    <xf numFmtId="0" fontId="15" fillId="0" borderId="0" xfId="0" applyFont="1" applyFill="1" applyBorder="1" applyAlignment="1" applyProtection="1">
      <alignment horizontal="center"/>
      <protection hidden="1"/>
    </xf>
    <xf numFmtId="0" fontId="15" fillId="0" borderId="0" xfId="0" applyFont="1" applyFill="1" applyBorder="1" applyAlignment="1" applyProtection="1">
      <alignment horizontal="center"/>
      <protection locked="0" hidden="1"/>
    </xf>
    <xf numFmtId="43" fontId="111" fillId="0" borderId="378" xfId="1" applyFont="1" applyBorder="1" applyProtection="1">
      <protection locked="0" hidden="1"/>
    </xf>
    <xf numFmtId="0" fontId="24" fillId="0" borderId="10" xfId="0" applyFont="1" applyFill="1" applyBorder="1" applyAlignment="1" applyProtection="1">
      <alignment horizontal="center"/>
      <protection hidden="1"/>
    </xf>
    <xf numFmtId="0" fontId="24" fillId="0" borderId="254" xfId="0" applyFont="1" applyFill="1" applyBorder="1" applyAlignment="1" applyProtection="1">
      <alignment horizontal="center"/>
      <protection hidden="1"/>
    </xf>
    <xf numFmtId="43" fontId="56" fillId="0" borderId="348" xfId="1" applyFont="1" applyFill="1" applyBorder="1" applyAlignment="1" applyProtection="1">
      <alignment horizontal="right"/>
      <protection locked="0" hidden="1"/>
    </xf>
    <xf numFmtId="43" fontId="56" fillId="0" borderId="336" xfId="1" applyFont="1" applyFill="1" applyBorder="1" applyAlignment="1" applyProtection="1">
      <alignment horizontal="right"/>
      <protection locked="0" hidden="1"/>
    </xf>
    <xf numFmtId="0" fontId="26" fillId="0" borderId="19" xfId="0" applyFont="1" applyFill="1" applyBorder="1" applyAlignment="1" applyProtection="1">
      <alignment horizontal="center" vertical="center"/>
      <protection hidden="1"/>
    </xf>
    <xf numFmtId="0" fontId="26" fillId="0" borderId="54" xfId="0" applyFont="1" applyFill="1" applyBorder="1" applyAlignment="1" applyProtection="1">
      <alignment horizontal="center" vertical="center"/>
      <protection hidden="1"/>
    </xf>
    <xf numFmtId="41" fontId="5" fillId="0" borderId="355" xfId="1" applyNumberFormat="1" applyFont="1" applyBorder="1" applyAlignment="1" applyProtection="1">
      <alignment horizontal="center"/>
      <protection hidden="1"/>
    </xf>
    <xf numFmtId="41" fontId="5" fillId="0" borderId="261" xfId="1" applyNumberFormat="1" applyFont="1" applyBorder="1" applyAlignment="1" applyProtection="1">
      <alignment horizontal="center"/>
      <protection hidden="1"/>
    </xf>
    <xf numFmtId="43" fontId="56" fillId="10" borderId="361" xfId="1" applyFont="1" applyFill="1" applyBorder="1" applyAlignment="1" applyProtection="1">
      <alignment horizontal="center"/>
      <protection hidden="1"/>
    </xf>
    <xf numFmtId="43" fontId="39" fillId="9" borderId="356" xfId="1" applyFont="1" applyFill="1" applyBorder="1" applyAlignment="1" applyProtection="1">
      <alignment horizontal="center"/>
      <protection hidden="1"/>
    </xf>
    <xf numFmtId="43" fontId="34" fillId="30" borderId="264" xfId="1" applyFont="1" applyFill="1" applyBorder="1" applyAlignment="1" applyProtection="1">
      <alignment horizontal="center"/>
      <protection hidden="1"/>
    </xf>
    <xf numFmtId="43" fontId="34" fillId="12" borderId="0" xfId="1" applyFont="1" applyFill="1" applyBorder="1" applyAlignment="1" applyProtection="1">
      <alignment horizontal="center"/>
      <protection hidden="1"/>
    </xf>
    <xf numFmtId="0" fontId="0" fillId="0" borderId="0" xfId="0" applyFill="1" applyBorder="1" applyAlignment="1" applyProtection="1">
      <alignment horizontal="center"/>
      <protection locked="0" hidden="1"/>
    </xf>
    <xf numFmtId="0" fontId="15" fillId="9" borderId="0" xfId="0" applyFont="1" applyFill="1" applyBorder="1" applyAlignment="1" applyProtection="1">
      <alignment horizontal="center"/>
      <protection hidden="1"/>
    </xf>
    <xf numFmtId="40" fontId="13" fillId="6" borderId="0" xfId="0" applyNumberFormat="1" applyFont="1" applyFill="1" applyBorder="1" applyAlignment="1" applyProtection="1">
      <alignment horizontal="center"/>
      <protection hidden="1"/>
    </xf>
    <xf numFmtId="43" fontId="111" fillId="0" borderId="425" xfId="1" applyFont="1" applyBorder="1" applyAlignment="1" applyProtection="1">
      <protection locked="0" hidden="1"/>
    </xf>
    <xf numFmtId="43" fontId="111" fillId="0" borderId="426" xfId="1" applyFont="1" applyBorder="1" applyAlignment="1" applyProtection="1">
      <protection locked="0" hidden="1"/>
    </xf>
    <xf numFmtId="0" fontId="109" fillId="9" borderId="0" xfId="0" applyFont="1" applyFill="1" applyAlignment="1" applyProtection="1">
      <alignment horizontal="center" vertical="center"/>
      <protection hidden="1"/>
    </xf>
    <xf numFmtId="0" fontId="0" fillId="0" borderId="368" xfId="0" applyBorder="1" applyAlignment="1" applyProtection="1">
      <alignment horizontal="center"/>
      <protection locked="0"/>
    </xf>
    <xf numFmtId="0" fontId="0" fillId="0" borderId="369" xfId="0" applyBorder="1" applyAlignment="1" applyProtection="1">
      <alignment horizontal="center"/>
      <protection locked="0"/>
    </xf>
    <xf numFmtId="0" fontId="109" fillId="6" borderId="0" xfId="0" applyFont="1" applyFill="1" applyAlignment="1" applyProtection="1">
      <alignment horizontal="center" vertical="center"/>
      <protection hidden="1"/>
    </xf>
    <xf numFmtId="0" fontId="156" fillId="27" borderId="0" xfId="0" applyFont="1" applyFill="1" applyBorder="1" applyAlignment="1" applyProtection="1">
      <alignment horizontal="left" vertical="center"/>
      <protection hidden="1"/>
    </xf>
    <xf numFmtId="0" fontId="156" fillId="27" borderId="131" xfId="0" applyFont="1" applyFill="1" applyBorder="1" applyAlignment="1" applyProtection="1">
      <alignment horizontal="left" vertical="center"/>
      <protection hidden="1"/>
    </xf>
    <xf numFmtId="8" fontId="40" fillId="54" borderId="132" xfId="11" applyNumberFormat="1" applyFont="1" applyFill="1" applyBorder="1" applyAlignment="1" applyProtection="1">
      <alignment horizontal="center" vertical="center"/>
      <protection hidden="1"/>
    </xf>
    <xf numFmtId="8" fontId="40" fillId="54" borderId="0" xfId="11" applyNumberFormat="1" applyFont="1" applyFill="1" applyBorder="1" applyAlignment="1" applyProtection="1">
      <alignment horizontal="center" vertical="center"/>
      <protection hidden="1"/>
    </xf>
    <xf numFmtId="8" fontId="40" fillId="54" borderId="143" xfId="11" applyNumberFormat="1" applyFont="1" applyFill="1" applyBorder="1" applyAlignment="1" applyProtection="1">
      <alignment horizontal="center" vertical="center"/>
      <protection hidden="1"/>
    </xf>
    <xf numFmtId="170" fontId="13" fillId="6" borderId="0" xfId="0" applyNumberFormat="1" applyFont="1" applyFill="1" applyBorder="1" applyAlignment="1" applyProtection="1">
      <alignment horizontal="center"/>
      <protection hidden="1"/>
    </xf>
    <xf numFmtId="0" fontId="110" fillId="0" borderId="0" xfId="0" applyFont="1" applyFill="1" applyBorder="1" applyAlignment="1" applyProtection="1">
      <alignment horizontal="center" vertical="center"/>
      <protection hidden="1"/>
    </xf>
    <xf numFmtId="0" fontId="110" fillId="0" borderId="0" xfId="0" applyFont="1" applyFill="1" applyBorder="1" applyAlignment="1" applyProtection="1">
      <alignment horizontal="center" vertical="center"/>
      <protection locked="0" hidden="1"/>
    </xf>
    <xf numFmtId="0" fontId="109" fillId="60" borderId="0" xfId="0" applyFont="1" applyFill="1" applyAlignment="1" applyProtection="1">
      <alignment horizontal="center" vertical="center"/>
      <protection hidden="1"/>
    </xf>
    <xf numFmtId="0" fontId="109" fillId="0" borderId="0" xfId="0" applyFont="1" applyFill="1" applyBorder="1" applyAlignment="1" applyProtection="1">
      <alignment horizontal="center" vertical="center"/>
      <protection locked="0" hidden="1"/>
    </xf>
    <xf numFmtId="0" fontId="109" fillId="0" borderId="0" xfId="0" applyFont="1" applyFill="1" applyBorder="1" applyAlignment="1" applyProtection="1">
      <alignment horizontal="center" vertical="center"/>
      <protection hidden="1"/>
    </xf>
    <xf numFmtId="0" fontId="35" fillId="6" borderId="9" xfId="0" applyFont="1" applyFill="1" applyBorder="1" applyAlignment="1" applyProtection="1">
      <alignment horizontal="center"/>
      <protection hidden="1"/>
    </xf>
    <xf numFmtId="0" fontId="35" fillId="6" borderId="0" xfId="0" applyFont="1" applyFill="1" applyBorder="1" applyAlignment="1" applyProtection="1">
      <alignment horizontal="center"/>
      <protection hidden="1"/>
    </xf>
    <xf numFmtId="0" fontId="35" fillId="6" borderId="5" xfId="0" applyFont="1" applyFill="1" applyBorder="1" applyAlignment="1" applyProtection="1">
      <alignment horizontal="center"/>
      <protection hidden="1"/>
    </xf>
    <xf numFmtId="0" fontId="163" fillId="27" borderId="0" xfId="0" applyFont="1" applyFill="1" applyBorder="1" applyAlignment="1" applyProtection="1">
      <alignment horizontal="left" vertical="center" wrapText="1"/>
      <protection hidden="1"/>
    </xf>
    <xf numFmtId="0" fontId="90" fillId="6" borderId="164" xfId="0" applyFont="1" applyFill="1" applyBorder="1" applyAlignment="1" applyProtection="1">
      <alignment horizontal="center" vertical="center"/>
      <protection hidden="1"/>
    </xf>
    <xf numFmtId="43" fontId="137" fillId="0" borderId="408" xfId="1" applyFont="1" applyFill="1" applyBorder="1" applyProtection="1">
      <protection locked="0" hidden="1"/>
    </xf>
    <xf numFmtId="43" fontId="137" fillId="0" borderId="409" xfId="1" applyFont="1" applyFill="1" applyBorder="1" applyProtection="1">
      <protection locked="0" hidden="1"/>
    </xf>
    <xf numFmtId="43" fontId="137" fillId="0" borderId="253" xfId="1" applyFont="1" applyFill="1" applyBorder="1" applyProtection="1">
      <protection locked="0" hidden="1"/>
    </xf>
    <xf numFmtId="43" fontId="137" fillId="0" borderId="351" xfId="1" applyFont="1" applyFill="1" applyBorder="1" applyProtection="1">
      <protection locked="0" hidden="1"/>
    </xf>
    <xf numFmtId="43" fontId="137" fillId="0" borderId="397" xfId="1" applyFont="1" applyFill="1" applyBorder="1" applyAlignment="1" applyProtection="1">
      <alignment horizontal="right"/>
      <protection locked="0" hidden="1"/>
    </xf>
    <xf numFmtId="43" fontId="137" fillId="0" borderId="405" xfId="1" applyFont="1" applyFill="1" applyBorder="1" applyAlignment="1" applyProtection="1">
      <alignment horizontal="right"/>
      <protection locked="0" hidden="1"/>
    </xf>
    <xf numFmtId="43" fontId="137" fillId="0" borderId="348" xfId="1" applyFont="1" applyFill="1" applyBorder="1" applyAlignment="1" applyProtection="1">
      <alignment horizontal="right"/>
      <protection locked="0" hidden="1"/>
    </xf>
    <xf numFmtId="43" fontId="137" fillId="0" borderId="339" xfId="1" applyFont="1" applyFill="1" applyBorder="1" applyAlignment="1" applyProtection="1">
      <alignment horizontal="right"/>
      <protection locked="0" hidden="1"/>
    </xf>
    <xf numFmtId="43" fontId="137" fillId="0" borderId="343" xfId="1" applyFont="1" applyFill="1" applyBorder="1" applyAlignment="1" applyProtection="1">
      <alignment horizontal="right"/>
      <protection locked="0" hidden="1"/>
    </xf>
    <xf numFmtId="43" fontId="137" fillId="0" borderId="404" xfId="1" applyFont="1" applyFill="1" applyBorder="1" applyAlignment="1" applyProtection="1">
      <alignment horizontal="right"/>
      <protection locked="0" hidden="1"/>
    </xf>
    <xf numFmtId="43" fontId="137" fillId="0" borderId="406" xfId="1" applyFont="1" applyFill="1" applyBorder="1" applyProtection="1">
      <protection locked="0" hidden="1"/>
    </xf>
    <xf numFmtId="43" fontId="137" fillId="0" borderId="407" xfId="1" applyFont="1" applyFill="1" applyBorder="1" applyProtection="1">
      <protection locked="0" hidden="1"/>
    </xf>
    <xf numFmtId="43" fontId="137" fillId="0" borderId="262" xfId="1" applyFont="1" applyFill="1" applyBorder="1" applyProtection="1">
      <protection locked="0" hidden="1"/>
    </xf>
    <xf numFmtId="43" fontId="137" fillId="0" borderId="261" xfId="1" applyFont="1" applyFill="1" applyBorder="1" applyProtection="1">
      <protection locked="0" hidden="1"/>
    </xf>
    <xf numFmtId="0" fontId="40" fillId="0" borderId="27" xfId="0" applyFont="1" applyBorder="1" applyAlignment="1" applyProtection="1">
      <alignment horizontal="center" wrapText="1"/>
      <protection hidden="1"/>
    </xf>
    <xf numFmtId="0" fontId="40" fillId="0" borderId="353" xfId="0" applyFont="1" applyBorder="1" applyAlignment="1" applyProtection="1">
      <alignment horizontal="center" wrapText="1"/>
      <protection hidden="1"/>
    </xf>
    <xf numFmtId="0" fontId="0" fillId="6" borderId="0" xfId="0" applyFill="1" applyAlignment="1" applyProtection="1">
      <alignment horizontal="center"/>
      <protection locked="0" hidden="1"/>
    </xf>
    <xf numFmtId="40" fontId="15" fillId="6" borderId="0" xfId="0" applyNumberFormat="1" applyFont="1" applyFill="1" applyAlignment="1" applyProtection="1">
      <alignment horizontal="center" vertical="center"/>
      <protection hidden="1"/>
    </xf>
    <xf numFmtId="0" fontId="73" fillId="9" borderId="87" xfId="0" applyFont="1" applyFill="1" applyBorder="1" applyAlignment="1" applyProtection="1">
      <alignment horizontal="center"/>
      <protection locked="0" hidden="1"/>
    </xf>
    <xf numFmtId="0" fontId="73" fillId="9" borderId="0" xfId="0" applyFont="1" applyFill="1" applyAlignment="1" applyProtection="1">
      <alignment horizontal="center"/>
      <protection locked="0" hidden="1"/>
    </xf>
    <xf numFmtId="0" fontId="73" fillId="9" borderId="140" xfId="0" applyFont="1" applyFill="1" applyBorder="1" applyAlignment="1" applyProtection="1">
      <alignment horizontal="center"/>
      <protection locked="0" hidden="1"/>
    </xf>
    <xf numFmtId="0" fontId="73" fillId="9" borderId="138" xfId="0" applyFont="1" applyFill="1" applyBorder="1" applyAlignment="1" applyProtection="1">
      <alignment horizontal="center"/>
      <protection locked="0" hidden="1"/>
    </xf>
    <xf numFmtId="0" fontId="66" fillId="41" borderId="0" xfId="0" applyFont="1" applyFill="1" applyAlignment="1" applyProtection="1">
      <alignment horizontal="center" vertical="center"/>
      <protection locked="0" hidden="1"/>
    </xf>
    <xf numFmtId="0" fontId="66" fillId="41" borderId="139" xfId="0" applyFont="1" applyFill="1" applyBorder="1" applyAlignment="1" applyProtection="1">
      <alignment horizontal="center" vertical="center"/>
      <protection locked="0" hidden="1"/>
    </xf>
    <xf numFmtId="0" fontId="27" fillId="24" borderId="0" xfId="0" applyFont="1" applyFill="1" applyAlignment="1" applyProtection="1">
      <alignment horizontal="center"/>
      <protection locked="0" hidden="1"/>
    </xf>
    <xf numFmtId="0" fontId="82" fillId="24" borderId="28" xfId="0" applyFont="1" applyFill="1" applyBorder="1" applyAlignment="1" applyProtection="1">
      <alignment horizontal="center" vertical="center"/>
      <protection hidden="1"/>
    </xf>
    <xf numFmtId="0" fontId="82" fillId="24" borderId="0" xfId="0" applyFont="1" applyFill="1" applyAlignment="1" applyProtection="1">
      <alignment horizontal="center" vertical="center"/>
      <protection hidden="1"/>
    </xf>
    <xf numFmtId="0" fontId="82" fillId="24" borderId="391" xfId="0" applyFont="1" applyFill="1" applyBorder="1" applyAlignment="1" applyProtection="1">
      <alignment horizontal="center" vertical="center"/>
      <protection hidden="1"/>
    </xf>
    <xf numFmtId="0" fontId="15" fillId="6" borderId="87" xfId="0" applyFont="1" applyFill="1" applyBorder="1" applyAlignment="1" applyProtection="1">
      <alignment horizontal="left" vertical="center"/>
      <protection hidden="1"/>
    </xf>
    <xf numFmtId="0" fontId="15" fillId="35" borderId="0" xfId="0" applyFont="1" applyFill="1" applyAlignment="1" applyProtection="1">
      <alignment horizontal="left" vertical="center"/>
      <protection hidden="1"/>
    </xf>
    <xf numFmtId="0" fontId="86" fillId="35" borderId="0" xfId="0" applyFont="1" applyFill="1" applyAlignment="1" applyProtection="1">
      <alignment horizontal="center" vertical="center"/>
      <protection hidden="1"/>
    </xf>
    <xf numFmtId="0" fontId="15" fillId="6" borderId="393" xfId="0" applyFont="1" applyFill="1" applyBorder="1" applyAlignment="1" applyProtection="1">
      <alignment horizontal="center"/>
      <protection hidden="1"/>
    </xf>
    <xf numFmtId="0" fontId="15" fillId="6" borderId="394" xfId="0" applyFont="1" applyFill="1" applyBorder="1" applyAlignment="1" applyProtection="1">
      <alignment horizontal="center"/>
      <protection hidden="1"/>
    </xf>
    <xf numFmtId="167" fontId="15" fillId="6" borderId="0" xfId="0" applyNumberFormat="1" applyFont="1" applyFill="1" applyAlignment="1" applyProtection="1">
      <alignment horizontal="right" vertical="center"/>
      <protection hidden="1"/>
    </xf>
    <xf numFmtId="0" fontId="15" fillId="6" borderId="0" xfId="0" applyFont="1" applyFill="1" applyAlignment="1" applyProtection="1">
      <alignment horizontal="right" vertical="center"/>
      <protection hidden="1"/>
    </xf>
    <xf numFmtId="0" fontId="5" fillId="6" borderId="0" xfId="0" applyFont="1" applyFill="1" applyAlignment="1" applyProtection="1">
      <alignment horizontal="left" vertical="center"/>
      <protection hidden="1"/>
    </xf>
    <xf numFmtId="167" fontId="5" fillId="6" borderId="88" xfId="0" applyNumberFormat="1" applyFont="1" applyFill="1" applyBorder="1" applyAlignment="1" applyProtection="1">
      <alignment horizontal="center" vertical="center"/>
      <protection hidden="1"/>
    </xf>
    <xf numFmtId="0" fontId="5" fillId="6" borderId="88" xfId="0" applyFont="1" applyFill="1" applyBorder="1" applyAlignment="1" applyProtection="1">
      <alignment horizontal="center" vertical="center"/>
      <protection hidden="1"/>
    </xf>
    <xf numFmtId="0" fontId="151" fillId="39" borderId="78" xfId="0" applyFont="1" applyFill="1" applyBorder="1" applyAlignment="1" applyProtection="1">
      <alignment horizontal="center" vertical="center"/>
      <protection locked="0" hidden="1"/>
    </xf>
    <xf numFmtId="0" fontId="151" fillId="39" borderId="0" xfId="0" applyFont="1" applyFill="1" applyBorder="1" applyAlignment="1" applyProtection="1">
      <alignment horizontal="center" vertical="center"/>
      <protection locked="0" hidden="1"/>
    </xf>
    <xf numFmtId="0" fontId="94" fillId="0" borderId="0" xfId="0" applyFont="1" applyAlignment="1" applyProtection="1">
      <alignment horizontal="center" wrapText="1"/>
      <protection hidden="1"/>
    </xf>
    <xf numFmtId="0" fontId="94" fillId="0" borderId="0" xfId="0" applyFont="1" applyAlignment="1" applyProtection="1">
      <alignment horizontal="center" vertical="center" wrapText="1"/>
      <protection hidden="1"/>
    </xf>
    <xf numFmtId="0" fontId="122" fillId="6" borderId="0" xfId="0" applyFont="1" applyFill="1" applyAlignment="1" applyProtection="1">
      <alignment horizontal="center" vertical="center"/>
      <protection locked="0" hidden="1"/>
    </xf>
    <xf numFmtId="0" fontId="0" fillId="0" borderId="39" xfId="0" applyFill="1" applyBorder="1" applyAlignment="1" applyProtection="1">
      <alignment horizontal="center"/>
      <protection locked="0" hidden="1"/>
    </xf>
    <xf numFmtId="0" fontId="0" fillId="0" borderId="43" xfId="0" applyFill="1" applyBorder="1" applyAlignment="1" applyProtection="1">
      <alignment horizontal="center"/>
      <protection locked="0" hidden="1"/>
    </xf>
    <xf numFmtId="0" fontId="34" fillId="0" borderId="40" xfId="0" applyFont="1" applyBorder="1" applyAlignment="1" applyProtection="1">
      <alignment horizontal="center" vertical="center"/>
      <protection locked="0" hidden="1"/>
    </xf>
    <xf numFmtId="0" fontId="34" fillId="0" borderId="41" xfId="0" applyFont="1" applyBorder="1" applyAlignment="1" applyProtection="1">
      <alignment horizontal="center" vertical="center"/>
      <protection locked="0" hidden="1"/>
    </xf>
    <xf numFmtId="0" fontId="34" fillId="0" borderId="36" xfId="0" applyFont="1" applyBorder="1" applyAlignment="1" applyProtection="1">
      <alignment horizontal="center" vertical="center"/>
      <protection locked="0" hidden="1"/>
    </xf>
    <xf numFmtId="0" fontId="34" fillId="0" borderId="44" xfId="0" applyFont="1" applyBorder="1" applyAlignment="1" applyProtection="1">
      <alignment horizontal="center" vertical="center"/>
      <protection locked="0" hidden="1"/>
    </xf>
    <xf numFmtId="0" fontId="34" fillId="0" borderId="46" xfId="0" applyFont="1" applyBorder="1" applyAlignment="1" applyProtection="1">
      <alignment horizontal="center" vertical="center"/>
      <protection locked="0" hidden="1"/>
    </xf>
    <xf numFmtId="0" fontId="34" fillId="0" borderId="47" xfId="0" applyFont="1" applyBorder="1" applyAlignment="1" applyProtection="1">
      <alignment horizontal="center" vertical="center"/>
      <protection locked="0" hidden="1"/>
    </xf>
    <xf numFmtId="0" fontId="0" fillId="6" borderId="214" xfId="0" applyFill="1" applyBorder="1" applyAlignment="1" applyProtection="1">
      <alignment horizontal="center" vertical="center"/>
      <protection hidden="1"/>
    </xf>
    <xf numFmtId="0" fontId="0" fillId="6" borderId="216" xfId="0" applyFill="1" applyBorder="1" applyAlignment="1" applyProtection="1">
      <alignment horizontal="center" vertical="center"/>
      <protection hidden="1"/>
    </xf>
    <xf numFmtId="0" fontId="0" fillId="0" borderId="45" xfId="0" applyBorder="1" applyAlignment="1" applyProtection="1">
      <alignment horizontal="center"/>
      <protection locked="0" hidden="1"/>
    </xf>
    <xf numFmtId="0" fontId="0" fillId="0" borderId="34" xfId="0" applyBorder="1" applyAlignment="1" applyProtection="1">
      <alignment horizontal="center"/>
      <protection locked="0" hidden="1"/>
    </xf>
    <xf numFmtId="0" fontId="0" fillId="0" borderId="37" xfId="0" applyFill="1" applyBorder="1" applyAlignment="1" applyProtection="1">
      <alignment horizontal="center"/>
      <protection locked="0" hidden="1"/>
    </xf>
    <xf numFmtId="0" fontId="15" fillId="6" borderId="205" xfId="0" applyFont="1" applyFill="1" applyBorder="1" applyAlignment="1" applyProtection="1">
      <alignment horizontal="center"/>
      <protection hidden="1"/>
    </xf>
    <xf numFmtId="0" fontId="15" fillId="6" borderId="217" xfId="0" applyFont="1" applyFill="1" applyBorder="1" applyAlignment="1" applyProtection="1">
      <alignment horizontal="center"/>
      <protection hidden="1"/>
    </xf>
    <xf numFmtId="0" fontId="15" fillId="6" borderId="91" xfId="0" applyFont="1" applyFill="1" applyBorder="1" applyAlignment="1" applyProtection="1">
      <alignment horizontal="center"/>
      <protection hidden="1"/>
    </xf>
    <xf numFmtId="0" fontId="15" fillId="6" borderId="92" xfId="0" applyFont="1" applyFill="1" applyBorder="1" applyAlignment="1" applyProtection="1">
      <alignment horizontal="center"/>
      <protection hidden="1"/>
    </xf>
    <xf numFmtId="0" fontId="86" fillId="26" borderId="38" xfId="0" applyFont="1" applyFill="1" applyBorder="1" applyAlignment="1" applyProtection="1">
      <alignment horizontal="center"/>
      <protection hidden="1"/>
    </xf>
    <xf numFmtId="0" fontId="86" fillId="26" borderId="42" xfId="0" applyFont="1" applyFill="1" applyBorder="1" applyAlignment="1" applyProtection="1">
      <alignment horizontal="center"/>
      <protection hidden="1"/>
    </xf>
    <xf numFmtId="0" fontId="0" fillId="26" borderId="136" xfId="0" applyFill="1" applyBorder="1" applyAlignment="1" applyProtection="1">
      <alignment horizontal="center"/>
      <protection locked="0" hidden="1"/>
    </xf>
    <xf numFmtId="0" fontId="0" fillId="26" borderId="135" xfId="0" applyFill="1" applyBorder="1" applyAlignment="1" applyProtection="1">
      <alignment horizontal="center"/>
      <protection locked="0" hidden="1"/>
    </xf>
    <xf numFmtId="0" fontId="0" fillId="26" borderId="137" xfId="0" applyFill="1" applyBorder="1" applyAlignment="1" applyProtection="1">
      <alignment horizontal="center"/>
      <protection locked="0" hidden="1"/>
    </xf>
    <xf numFmtId="0" fontId="60" fillId="6" borderId="0" xfId="0" applyFont="1" applyFill="1" applyAlignment="1" applyProtection="1">
      <alignment horizontal="center" vertical="center"/>
      <protection hidden="1"/>
    </xf>
    <xf numFmtId="0" fontId="73" fillId="9" borderId="87" xfId="0" applyFont="1" applyFill="1" applyBorder="1" applyAlignment="1" applyProtection="1">
      <alignment horizontal="center"/>
      <protection hidden="1"/>
    </xf>
    <xf numFmtId="0" fontId="73" fillId="9" borderId="0" xfId="0" applyFont="1" applyFill="1" applyBorder="1" applyAlignment="1" applyProtection="1">
      <alignment horizontal="center"/>
      <protection hidden="1"/>
    </xf>
    <xf numFmtId="0" fontId="73" fillId="9" borderId="140" xfId="0" applyFont="1" applyFill="1" applyBorder="1" applyAlignment="1" applyProtection="1">
      <alignment horizontal="center"/>
      <protection hidden="1"/>
    </xf>
    <xf numFmtId="0" fontId="73" fillId="9" borderId="138" xfId="0" applyFont="1" applyFill="1" applyBorder="1" applyAlignment="1" applyProtection="1">
      <alignment horizontal="center"/>
      <protection hidden="1"/>
    </xf>
    <xf numFmtId="0" fontId="66" fillId="41" borderId="0" xfId="0" applyFont="1" applyFill="1" applyBorder="1" applyAlignment="1" applyProtection="1">
      <alignment horizontal="center" vertical="center"/>
      <protection hidden="1"/>
    </xf>
    <xf numFmtId="0" fontId="66" fillId="41" borderId="139" xfId="0" applyFont="1" applyFill="1" applyBorder="1" applyAlignment="1" applyProtection="1">
      <alignment horizontal="center" vertical="center"/>
      <protection hidden="1"/>
    </xf>
    <xf numFmtId="0" fontId="27" fillId="24" borderId="0" xfId="0" applyFont="1" applyFill="1" applyBorder="1" applyAlignment="1" applyProtection="1">
      <alignment horizontal="center"/>
      <protection hidden="1"/>
    </xf>
    <xf numFmtId="0" fontId="27" fillId="24" borderId="88" xfId="0" applyFont="1" applyFill="1" applyBorder="1" applyAlignment="1" applyProtection="1">
      <alignment horizontal="center"/>
      <protection hidden="1"/>
    </xf>
    <xf numFmtId="0" fontId="6" fillId="39" borderId="86" xfId="0" applyFont="1" applyFill="1" applyBorder="1" applyAlignment="1" applyProtection="1">
      <alignment horizontal="center" vertical="center"/>
      <protection hidden="1"/>
    </xf>
    <xf numFmtId="0" fontId="6" fillId="39" borderId="78" xfId="0" applyFont="1" applyFill="1" applyBorder="1" applyAlignment="1" applyProtection="1">
      <alignment horizontal="center" vertical="center"/>
      <protection hidden="1"/>
    </xf>
    <xf numFmtId="0" fontId="6" fillId="39" borderId="79" xfId="0" applyFont="1" applyFill="1" applyBorder="1" applyAlignment="1" applyProtection="1">
      <alignment horizontal="center" vertical="center"/>
      <protection hidden="1"/>
    </xf>
    <xf numFmtId="0" fontId="6" fillId="39" borderId="87" xfId="0" applyFont="1" applyFill="1" applyBorder="1" applyAlignment="1" applyProtection="1">
      <alignment horizontal="center" vertical="center"/>
      <protection hidden="1"/>
    </xf>
    <xf numFmtId="0" fontId="6" fillId="39" borderId="0" xfId="0" applyFont="1" applyFill="1" applyBorder="1" applyAlignment="1" applyProtection="1">
      <alignment horizontal="center" vertical="center"/>
      <protection hidden="1"/>
    </xf>
    <xf numFmtId="0" fontId="6" fillId="39" borderId="88" xfId="0" applyFont="1" applyFill="1" applyBorder="1" applyAlignment="1" applyProtection="1">
      <alignment horizontal="center" vertical="center"/>
      <protection hidden="1"/>
    </xf>
    <xf numFmtId="0" fontId="15" fillId="39" borderId="91" xfId="0" applyFont="1" applyFill="1" applyBorder="1" applyAlignment="1" applyProtection="1">
      <alignment horizontal="left" vertical="center"/>
      <protection hidden="1"/>
    </xf>
    <xf numFmtId="0" fontId="15" fillId="39" borderId="77" xfId="0" applyFont="1" applyFill="1" applyBorder="1" applyAlignment="1" applyProtection="1">
      <alignment horizontal="left" vertical="center"/>
      <protection hidden="1"/>
    </xf>
    <xf numFmtId="0" fontId="0" fillId="39" borderId="9" xfId="0" applyFill="1" applyBorder="1" applyAlignment="1" applyProtection="1">
      <protection locked="0" hidden="1"/>
    </xf>
    <xf numFmtId="0" fontId="0" fillId="39" borderId="0" xfId="0" applyFill="1" applyBorder="1" applyAlignment="1" applyProtection="1">
      <protection locked="0" hidden="1"/>
    </xf>
    <xf numFmtId="0" fontId="0" fillId="39" borderId="5" xfId="0" applyFill="1" applyBorder="1" applyAlignment="1" applyProtection="1">
      <protection locked="0" hidden="1"/>
    </xf>
    <xf numFmtId="0" fontId="94" fillId="0" borderId="0" xfId="0" applyFont="1" applyAlignment="1" applyProtection="1">
      <alignment horizontal="center"/>
      <protection locked="0" hidden="1"/>
    </xf>
    <xf numFmtId="0" fontId="15" fillId="0" borderId="0" xfId="0" applyFont="1" applyAlignment="1" applyProtection="1">
      <alignment horizontal="center"/>
      <protection locked="0" hidden="1"/>
    </xf>
    <xf numFmtId="0" fontId="82" fillId="24" borderId="96" xfId="0" applyFont="1" applyFill="1" applyBorder="1" applyAlignment="1" applyProtection="1">
      <alignment horizontal="center" vertical="center"/>
      <protection hidden="1"/>
    </xf>
    <xf numFmtId="0" fontId="82" fillId="24" borderId="77" xfId="0" applyFont="1" applyFill="1" applyBorder="1" applyAlignment="1" applyProtection="1">
      <alignment horizontal="center" vertical="center"/>
      <protection hidden="1"/>
    </xf>
    <xf numFmtId="0" fontId="82" fillId="24" borderId="97" xfId="0" applyFont="1" applyFill="1" applyBorder="1" applyAlignment="1" applyProtection="1">
      <alignment horizontal="center" vertical="center"/>
      <protection hidden="1"/>
    </xf>
    <xf numFmtId="0" fontId="60" fillId="6" borderId="0" xfId="0" applyFont="1" applyFill="1" applyAlignment="1" applyProtection="1">
      <alignment horizontal="center" vertical="center"/>
      <protection locked="0" hidden="1"/>
    </xf>
    <xf numFmtId="0" fontId="0" fillId="39" borderId="9" xfId="0" applyFill="1" applyBorder="1" applyProtection="1">
      <protection locked="0" hidden="1"/>
    </xf>
    <xf numFmtId="0" fontId="0" fillId="39" borderId="0" xfId="0" applyFill="1" applyBorder="1" applyProtection="1">
      <protection locked="0" hidden="1"/>
    </xf>
    <xf numFmtId="0" fontId="0" fillId="39" borderId="5" xfId="0" applyFill="1" applyBorder="1" applyProtection="1">
      <protection locked="0" hidden="1"/>
    </xf>
    <xf numFmtId="0" fontId="0" fillId="39" borderId="230" xfId="0" applyFill="1" applyBorder="1" applyProtection="1">
      <protection locked="0" hidden="1"/>
    </xf>
    <xf numFmtId="0" fontId="0" fillId="39" borderId="8" xfId="0" applyFill="1" applyBorder="1" applyProtection="1">
      <protection locked="0" hidden="1"/>
    </xf>
    <xf numFmtId="0" fontId="0" fillId="39" borderId="231" xfId="0" applyFill="1" applyBorder="1" applyProtection="1">
      <protection locked="0" hidden="1"/>
    </xf>
    <xf numFmtId="0" fontId="0" fillId="39" borderId="9" xfId="0" applyFill="1" applyBorder="1" applyAlignment="1" applyProtection="1">
      <protection locked="0"/>
    </xf>
    <xf numFmtId="0" fontId="0" fillId="39" borderId="0" xfId="0" applyFill="1" applyBorder="1" applyAlignment="1" applyProtection="1">
      <protection locked="0"/>
    </xf>
    <xf numFmtId="0" fontId="0" fillId="39" borderId="5" xfId="0" applyFill="1" applyBorder="1" applyAlignment="1" applyProtection="1">
      <protection locked="0"/>
    </xf>
    <xf numFmtId="0" fontId="0" fillId="39" borderId="9" xfId="0" applyFill="1" applyBorder="1" applyProtection="1">
      <protection locked="0"/>
    </xf>
    <xf numFmtId="0" fontId="0" fillId="39" borderId="0" xfId="0" applyFill="1" applyBorder="1" applyProtection="1">
      <protection locked="0"/>
    </xf>
    <xf numFmtId="0" fontId="0" fillId="39" borderId="5" xfId="0" applyFill="1" applyBorder="1" applyProtection="1">
      <protection locked="0"/>
    </xf>
    <xf numFmtId="0" fontId="0" fillId="0" borderId="39" xfId="0" applyBorder="1" applyAlignment="1" applyProtection="1">
      <alignment horizontal="center"/>
      <protection locked="0" hidden="1"/>
    </xf>
    <xf numFmtId="0" fontId="0" fillId="0" borderId="7" xfId="0" applyBorder="1" applyAlignment="1" applyProtection="1">
      <alignment horizontal="center"/>
      <protection locked="0" hidden="1"/>
    </xf>
    <xf numFmtId="0" fontId="0" fillId="26" borderId="243" xfId="0" applyFill="1" applyBorder="1" applyAlignment="1" applyProtection="1">
      <alignment horizontal="center"/>
      <protection hidden="1"/>
    </xf>
    <xf numFmtId="0" fontId="0" fillId="0" borderId="0" xfId="0" applyFill="1" applyBorder="1" applyAlignment="1">
      <alignment horizontal="center"/>
    </xf>
    <xf numFmtId="0" fontId="0" fillId="39" borderId="232" xfId="0" applyFill="1" applyBorder="1" applyAlignment="1" applyProtection="1">
      <protection locked="0"/>
    </xf>
    <xf numFmtId="0" fontId="0" fillId="39" borderId="2" xfId="0" applyFill="1" applyBorder="1" applyAlignment="1" applyProtection="1">
      <protection locked="0"/>
    </xf>
    <xf numFmtId="0" fontId="0" fillId="39" borderId="48" xfId="0" applyFill="1" applyBorder="1" applyAlignment="1" applyProtection="1">
      <protection locked="0"/>
    </xf>
    <xf numFmtId="0" fontId="15" fillId="0" borderId="0" xfId="0" applyFont="1" applyAlignment="1" applyProtection="1">
      <alignment horizontal="right" vertical="center"/>
      <protection hidden="1"/>
    </xf>
    <xf numFmtId="0" fontId="28" fillId="16" borderId="303" xfId="0" applyFont="1" applyFill="1" applyBorder="1" applyAlignment="1" applyProtection="1">
      <alignment horizontal="center"/>
      <protection hidden="1"/>
    </xf>
    <xf numFmtId="0" fontId="28" fillId="16" borderId="133" xfId="0" applyFont="1" applyFill="1" applyBorder="1" applyAlignment="1" applyProtection="1">
      <alignment horizontal="center"/>
      <protection hidden="1"/>
    </xf>
    <xf numFmtId="0" fontId="28" fillId="16" borderId="134" xfId="0" applyFont="1" applyFill="1" applyBorder="1" applyAlignment="1" applyProtection="1">
      <alignment horizontal="center"/>
      <protection hidden="1"/>
    </xf>
    <xf numFmtId="0" fontId="28" fillId="16" borderId="87" xfId="0" applyFont="1" applyFill="1" applyBorder="1" applyAlignment="1" applyProtection="1">
      <alignment horizontal="center"/>
      <protection hidden="1"/>
    </xf>
    <xf numFmtId="0" fontId="28" fillId="16" borderId="0" xfId="0" applyFont="1" applyFill="1" applyBorder="1" applyAlignment="1" applyProtection="1">
      <alignment horizontal="center"/>
      <protection hidden="1"/>
    </xf>
    <xf numFmtId="0" fontId="28" fillId="16" borderId="131" xfId="0" applyFont="1" applyFill="1" applyBorder="1" applyAlignment="1" applyProtection="1">
      <alignment horizontal="center"/>
      <protection hidden="1"/>
    </xf>
    <xf numFmtId="0" fontId="65" fillId="9" borderId="87" xfId="0" applyFont="1" applyFill="1" applyBorder="1" applyAlignment="1" applyProtection="1">
      <alignment horizontal="center"/>
      <protection hidden="1"/>
    </xf>
    <xf numFmtId="0" fontId="65" fillId="9" borderId="102" xfId="0" applyFont="1" applyFill="1" applyBorder="1" applyAlignment="1" applyProtection="1">
      <alignment horizontal="center"/>
      <protection hidden="1"/>
    </xf>
    <xf numFmtId="0" fontId="111" fillId="0" borderId="89" xfId="0" applyFont="1" applyFill="1" applyBorder="1" applyProtection="1">
      <protection locked="0" hidden="1"/>
    </xf>
    <xf numFmtId="0" fontId="111" fillId="0" borderId="37" xfId="0" applyFont="1" applyFill="1" applyBorder="1" applyProtection="1">
      <protection locked="0" hidden="1"/>
    </xf>
    <xf numFmtId="0" fontId="5" fillId="0" borderId="0" xfId="0" applyFont="1" applyBorder="1" applyAlignment="1" applyProtection="1">
      <alignment horizontal="center" vertical="top"/>
      <protection hidden="1"/>
    </xf>
    <xf numFmtId="0" fontId="5" fillId="0" borderId="88" xfId="0" applyFont="1" applyBorder="1" applyAlignment="1" applyProtection="1">
      <alignment horizontal="center" vertical="top"/>
      <protection hidden="1"/>
    </xf>
    <xf numFmtId="0" fontId="5" fillId="0" borderId="77" xfId="0" applyFont="1" applyBorder="1" applyAlignment="1" applyProtection="1">
      <alignment horizontal="center" vertical="top"/>
      <protection hidden="1"/>
    </xf>
    <xf numFmtId="0" fontId="5" fillId="0" borderId="92" xfId="0" applyFont="1" applyBorder="1" applyAlignment="1" applyProtection="1">
      <alignment horizontal="center" vertical="top"/>
      <protection hidden="1"/>
    </xf>
    <xf numFmtId="0" fontId="0" fillId="0" borderId="89" xfId="0" applyFill="1" applyBorder="1" applyProtection="1">
      <protection locked="0" hidden="1"/>
    </xf>
    <xf numFmtId="0" fontId="0" fillId="0" borderId="37" xfId="0" applyFill="1" applyBorder="1" applyProtection="1">
      <protection locked="0" hidden="1"/>
    </xf>
    <xf numFmtId="0" fontId="65" fillId="39" borderId="103" xfId="0" applyFont="1" applyFill="1" applyBorder="1" applyAlignment="1" applyProtection="1">
      <alignment horizontal="center"/>
      <protection hidden="1"/>
    </xf>
    <xf numFmtId="0" fontId="65" fillId="39" borderId="104" xfId="0" applyFont="1" applyFill="1" applyBorder="1" applyAlignment="1" applyProtection="1">
      <alignment horizontal="center"/>
      <protection hidden="1"/>
    </xf>
    <xf numFmtId="0" fontId="65" fillId="39" borderId="105" xfId="0" applyFont="1" applyFill="1" applyBorder="1" applyAlignment="1" applyProtection="1">
      <alignment horizontal="center"/>
      <protection hidden="1"/>
    </xf>
    <xf numFmtId="0" fontId="15" fillId="39" borderId="106" xfId="0" applyFont="1" applyFill="1" applyBorder="1" applyAlignment="1" applyProtection="1">
      <alignment horizontal="center" vertical="center"/>
      <protection hidden="1"/>
    </xf>
    <xf numFmtId="0" fontId="15" fillId="39" borderId="100" xfId="0" applyFont="1" applyFill="1" applyBorder="1" applyAlignment="1" applyProtection="1">
      <alignment horizontal="center" vertical="center"/>
      <protection hidden="1"/>
    </xf>
    <xf numFmtId="0" fontId="15" fillId="39" borderId="62" xfId="0" applyFont="1" applyFill="1" applyBorder="1" applyAlignment="1" applyProtection="1">
      <alignment horizontal="center" vertical="center"/>
      <protection hidden="1"/>
    </xf>
    <xf numFmtId="0" fontId="111" fillId="39" borderId="106" xfId="0" applyFont="1" applyFill="1" applyBorder="1" applyAlignment="1" applyProtection="1">
      <protection locked="0" hidden="1"/>
    </xf>
    <xf numFmtId="0" fontId="111" fillId="39" borderId="100" xfId="0" applyFont="1" applyFill="1" applyBorder="1" applyAlignment="1" applyProtection="1">
      <protection locked="0" hidden="1"/>
    </xf>
    <xf numFmtId="0" fontId="111" fillId="39" borderId="62" xfId="0" applyFont="1" applyFill="1" applyBorder="1" applyAlignment="1" applyProtection="1">
      <protection locked="0" hidden="1"/>
    </xf>
    <xf numFmtId="0" fontId="0" fillId="0" borderId="304" xfId="0" applyFill="1" applyBorder="1" applyProtection="1">
      <protection locked="0" hidden="1"/>
    </xf>
    <xf numFmtId="0" fontId="0" fillId="0" borderId="305" xfId="0" applyFill="1" applyBorder="1" applyProtection="1">
      <protection locked="0" hidden="1"/>
    </xf>
    <xf numFmtId="0" fontId="111" fillId="39" borderId="107" xfId="0" applyFont="1" applyFill="1" applyBorder="1" applyAlignment="1" applyProtection="1">
      <protection locked="0" hidden="1"/>
    </xf>
    <xf numFmtId="0" fontId="111" fillId="39" borderId="108" xfId="0" applyFont="1" applyFill="1" applyBorder="1" applyAlignment="1" applyProtection="1">
      <protection locked="0" hidden="1"/>
    </xf>
    <xf numFmtId="0" fontId="111" fillId="39" borderId="109" xfId="0" applyFont="1" applyFill="1" applyBorder="1" applyAlignment="1" applyProtection="1">
      <protection locked="0" hidden="1"/>
    </xf>
    <xf numFmtId="0" fontId="70" fillId="6" borderId="87" xfId="0" applyFont="1" applyFill="1" applyBorder="1" applyAlignment="1" applyProtection="1">
      <alignment horizontal="center" vertical="center"/>
      <protection hidden="1"/>
    </xf>
    <xf numFmtId="0" fontId="70" fillId="6" borderId="0" xfId="0" applyFont="1" applyFill="1" applyBorder="1" applyAlignment="1" applyProtection="1">
      <alignment horizontal="center" vertical="center"/>
      <protection hidden="1"/>
    </xf>
    <xf numFmtId="0" fontId="0" fillId="39" borderId="141" xfId="0" applyFill="1" applyBorder="1" applyAlignment="1" applyProtection="1">
      <alignment horizontal="center"/>
      <protection locked="0" hidden="1"/>
    </xf>
    <xf numFmtId="0" fontId="0" fillId="39" borderId="2" xfId="0" applyFill="1" applyBorder="1" applyAlignment="1" applyProtection="1">
      <alignment horizontal="center"/>
      <protection locked="0" hidden="1"/>
    </xf>
    <xf numFmtId="0" fontId="0" fillId="0" borderId="87" xfId="0" applyBorder="1" applyAlignment="1" applyProtection="1">
      <alignment horizontal="center"/>
      <protection hidden="1"/>
    </xf>
    <xf numFmtId="0" fontId="0" fillId="0" borderId="0" xfId="0" applyBorder="1" applyAlignment="1" applyProtection="1">
      <alignment horizontal="center"/>
      <protection hidden="1"/>
    </xf>
    <xf numFmtId="0" fontId="0" fillId="39" borderId="106" xfId="0" applyFill="1" applyBorder="1" applyAlignment="1" applyProtection="1">
      <alignment horizontal="center" vertical="center"/>
      <protection hidden="1"/>
    </xf>
    <xf numFmtId="0" fontId="0" fillId="39" borderId="100" xfId="0" applyFill="1" applyBorder="1" applyAlignment="1" applyProtection="1">
      <alignment horizontal="center" vertical="center"/>
      <protection hidden="1"/>
    </xf>
    <xf numFmtId="0" fontId="0" fillId="39" borderId="62" xfId="0" applyFill="1" applyBorder="1" applyAlignment="1" applyProtection="1">
      <alignment horizontal="center" vertical="center"/>
      <protection hidden="1"/>
    </xf>
    <xf numFmtId="0" fontId="15" fillId="6" borderId="0" xfId="0" applyFont="1" applyFill="1" applyBorder="1" applyAlignment="1" applyProtection="1">
      <alignment horizontal="left" vertical="center"/>
      <protection hidden="1"/>
    </xf>
    <xf numFmtId="0" fontId="15" fillId="6" borderId="101" xfId="0" applyFont="1" applyFill="1" applyBorder="1" applyAlignment="1" applyProtection="1">
      <alignment horizontal="left" vertical="center"/>
      <protection hidden="1"/>
    </xf>
    <xf numFmtId="0" fontId="152" fillId="56" borderId="244" xfId="0" applyFont="1" applyFill="1" applyBorder="1" applyAlignment="1" applyProtection="1">
      <alignment horizontal="center" vertical="center" wrapText="1"/>
      <protection hidden="1"/>
    </xf>
    <xf numFmtId="0" fontId="152" fillId="56" borderId="0" xfId="0" applyFont="1" applyFill="1" applyBorder="1" applyAlignment="1" applyProtection="1">
      <alignment horizontal="center" vertical="center" wrapText="1"/>
      <protection hidden="1"/>
    </xf>
    <xf numFmtId="0" fontId="15" fillId="0" borderId="0" xfId="0" applyFont="1" applyBorder="1" applyAlignment="1" applyProtection="1">
      <alignment horizontal="right"/>
      <protection hidden="1"/>
    </xf>
    <xf numFmtId="0" fontId="15" fillId="6" borderId="107" xfId="0" applyFont="1" applyFill="1" applyBorder="1" applyAlignment="1" applyProtection="1">
      <alignment horizontal="center" vertical="center"/>
      <protection hidden="1"/>
    </xf>
    <xf numFmtId="0" fontId="15" fillId="6" borderId="108" xfId="0" applyFont="1" applyFill="1" applyBorder="1" applyAlignment="1" applyProtection="1">
      <alignment horizontal="center" vertical="center"/>
      <protection hidden="1"/>
    </xf>
    <xf numFmtId="0" fontId="15" fillId="6" borderId="109" xfId="0" applyFont="1" applyFill="1" applyBorder="1" applyAlignment="1" applyProtection="1">
      <alignment horizontal="center" vertical="center"/>
      <protection hidden="1"/>
    </xf>
    <xf numFmtId="0" fontId="0" fillId="0" borderId="87" xfId="0" applyBorder="1" applyProtection="1">
      <protection locked="0" hidden="1"/>
    </xf>
    <xf numFmtId="0" fontId="0" fillId="0" borderId="0" xfId="0" applyBorder="1" applyProtection="1">
      <protection locked="0" hidden="1"/>
    </xf>
    <xf numFmtId="0" fontId="0" fillId="33" borderId="87" xfId="0" applyFill="1" applyBorder="1" applyAlignment="1" applyProtection="1">
      <alignment horizontal="left" vertical="center"/>
      <protection hidden="1"/>
    </xf>
    <xf numFmtId="0" fontId="0" fillId="33" borderId="0" xfId="0" applyFill="1" applyBorder="1" applyAlignment="1" applyProtection="1">
      <alignment horizontal="left" vertical="center"/>
      <protection hidden="1"/>
    </xf>
    <xf numFmtId="0" fontId="0" fillId="33" borderId="101" xfId="0" applyFill="1" applyBorder="1" applyAlignment="1" applyProtection="1">
      <alignment horizontal="left" vertical="center"/>
      <protection hidden="1"/>
    </xf>
    <xf numFmtId="169" fontId="70" fillId="33" borderId="223" xfId="0" applyNumberFormat="1" applyFont="1" applyFill="1" applyBorder="1" applyAlignment="1" applyProtection="1">
      <alignment horizontal="center" vertical="center"/>
      <protection hidden="1"/>
    </xf>
    <xf numFmtId="169" fontId="70" fillId="33" borderId="88" xfId="0" applyNumberFormat="1" applyFont="1" applyFill="1" applyBorder="1" applyAlignment="1" applyProtection="1">
      <alignment horizontal="center" vertical="center"/>
      <protection hidden="1"/>
    </xf>
    <xf numFmtId="0" fontId="86" fillId="37" borderId="87" xfId="0" applyFont="1" applyFill="1" applyBorder="1" applyAlignment="1" applyProtection="1">
      <alignment horizontal="left" vertical="center"/>
      <protection hidden="1"/>
    </xf>
    <xf numFmtId="0" fontId="86" fillId="37" borderId="0" xfId="0" applyFont="1" applyFill="1" applyBorder="1" applyAlignment="1" applyProtection="1">
      <alignment horizontal="left" vertical="center"/>
      <protection hidden="1"/>
    </xf>
    <xf numFmtId="0" fontId="86" fillId="37" borderId="91" xfId="0" applyFont="1" applyFill="1" applyBorder="1" applyAlignment="1" applyProtection="1">
      <alignment horizontal="left" vertical="center"/>
      <protection hidden="1"/>
    </xf>
    <xf numFmtId="0" fontId="86" fillId="37" borderId="77" xfId="0" applyFont="1" applyFill="1" applyBorder="1" applyAlignment="1" applyProtection="1">
      <alignment horizontal="left" vertical="center"/>
      <protection hidden="1"/>
    </xf>
    <xf numFmtId="169" fontId="86" fillId="37" borderId="0" xfId="0" applyNumberFormat="1" applyFont="1" applyFill="1" applyBorder="1" applyAlignment="1" applyProtection="1">
      <alignment horizontal="center" vertical="center"/>
      <protection hidden="1"/>
    </xf>
    <xf numFmtId="169" fontId="86" fillId="37" borderId="77" xfId="0" applyNumberFormat="1" applyFont="1" applyFill="1" applyBorder="1" applyAlignment="1" applyProtection="1">
      <alignment horizontal="center" vertical="center"/>
      <protection hidden="1"/>
    </xf>
    <xf numFmtId="0" fontId="34" fillId="6" borderId="86" xfId="0" applyFont="1" applyFill="1" applyBorder="1" applyAlignment="1" applyProtection="1">
      <alignment horizontal="center" vertical="center"/>
      <protection hidden="1"/>
    </xf>
    <xf numFmtId="0" fontId="34" fillId="6" borderId="78" xfId="0" applyFont="1" applyFill="1" applyBorder="1" applyAlignment="1" applyProtection="1">
      <alignment horizontal="center" vertical="center"/>
      <protection hidden="1"/>
    </xf>
    <xf numFmtId="0" fontId="34" fillId="6" borderId="79" xfId="0" applyFont="1" applyFill="1" applyBorder="1" applyAlignment="1" applyProtection="1">
      <alignment horizontal="center" vertical="center"/>
      <protection hidden="1"/>
    </xf>
    <xf numFmtId="0" fontId="34" fillId="6" borderId="87" xfId="0" applyFont="1" applyFill="1" applyBorder="1" applyAlignment="1" applyProtection="1">
      <alignment horizontal="center" vertical="center"/>
      <protection hidden="1"/>
    </xf>
    <xf numFmtId="0" fontId="34" fillId="6" borderId="0" xfId="0" applyFont="1" applyFill="1" applyBorder="1" applyAlignment="1" applyProtection="1">
      <alignment horizontal="center" vertical="center"/>
      <protection hidden="1"/>
    </xf>
    <xf numFmtId="0" fontId="34" fillId="6" borderId="88" xfId="0" applyFont="1" applyFill="1" applyBorder="1" applyAlignment="1" applyProtection="1">
      <alignment horizontal="center" vertical="center"/>
      <protection hidden="1"/>
    </xf>
    <xf numFmtId="0" fontId="86" fillId="26" borderId="49" xfId="0" applyFont="1" applyFill="1" applyBorder="1" applyAlignment="1" applyProtection="1">
      <alignment horizontal="center"/>
      <protection hidden="1"/>
    </xf>
    <xf numFmtId="0" fontId="86" fillId="26" borderId="50" xfId="0" applyFont="1" applyFill="1" applyBorder="1" applyAlignment="1" applyProtection="1">
      <alignment horizontal="center"/>
      <protection hidden="1"/>
    </xf>
    <xf numFmtId="0" fontId="15" fillId="32" borderId="31" xfId="0" applyFont="1" applyFill="1" applyBorder="1" applyAlignment="1" applyProtection="1">
      <alignment horizontal="center" vertical="center"/>
      <protection hidden="1"/>
    </xf>
    <xf numFmtId="0" fontId="15" fillId="32" borderId="33" xfId="0" applyFont="1" applyFill="1" applyBorder="1" applyAlignment="1" applyProtection="1">
      <alignment horizontal="center" vertical="center"/>
      <protection hidden="1"/>
    </xf>
    <xf numFmtId="0" fontId="0" fillId="57" borderId="373" xfId="0" applyFill="1" applyBorder="1" applyAlignment="1" applyProtection="1">
      <alignment horizontal="center"/>
      <protection locked="0" hidden="1"/>
    </xf>
    <xf numFmtId="0" fontId="0" fillId="57" borderId="0" xfId="0" applyFill="1" applyBorder="1" applyAlignment="1" applyProtection="1">
      <alignment horizontal="center"/>
      <protection locked="0" hidden="1"/>
    </xf>
    <xf numFmtId="0" fontId="0" fillId="57" borderId="374" xfId="0" applyFill="1" applyBorder="1" applyAlignment="1" applyProtection="1">
      <alignment horizontal="center"/>
      <protection locked="0" hidden="1"/>
    </xf>
    <xf numFmtId="0" fontId="132" fillId="55" borderId="373" xfId="0" applyFont="1" applyFill="1" applyBorder="1" applyAlignment="1" applyProtection="1">
      <alignment horizontal="center" vertical="center"/>
      <protection locked="0" hidden="1"/>
    </xf>
    <xf numFmtId="0" fontId="132" fillId="55" borderId="0" xfId="0" applyFont="1" applyFill="1" applyBorder="1" applyAlignment="1" applyProtection="1">
      <alignment horizontal="center" vertical="center"/>
      <protection locked="0" hidden="1"/>
    </xf>
    <xf numFmtId="0" fontId="132" fillId="55" borderId="374" xfId="0" applyFont="1" applyFill="1" applyBorder="1" applyAlignment="1" applyProtection="1">
      <alignment horizontal="center" vertical="center"/>
      <protection locked="0" hidden="1"/>
    </xf>
    <xf numFmtId="0" fontId="131" fillId="57" borderId="375" xfId="0" applyFont="1" applyFill="1" applyBorder="1" applyAlignment="1" applyProtection="1">
      <alignment horizontal="center" vertical="center"/>
      <protection locked="0" hidden="1"/>
    </xf>
    <xf numFmtId="0" fontId="131" fillId="57" borderId="372" xfId="0" applyFont="1" applyFill="1" applyBorder="1" applyAlignment="1" applyProtection="1">
      <alignment horizontal="center" vertical="center"/>
      <protection locked="0" hidden="1"/>
    </xf>
    <xf numFmtId="0" fontId="131" fillId="57" borderId="376" xfId="0" applyFont="1" applyFill="1" applyBorder="1" applyAlignment="1" applyProtection="1">
      <alignment horizontal="center" vertical="center"/>
      <protection locked="0" hidden="1"/>
    </xf>
    <xf numFmtId="0" fontId="0" fillId="0" borderId="0" xfId="0"/>
    <xf numFmtId="0" fontId="0" fillId="0" borderId="0" xfId="0" applyAlignment="1">
      <alignment horizontal="center"/>
    </xf>
    <xf numFmtId="0" fontId="153" fillId="56" borderId="244" xfId="0" applyFont="1" applyFill="1" applyBorder="1" applyAlignment="1" applyProtection="1">
      <alignment horizontal="center" vertical="center" wrapText="1"/>
      <protection hidden="1"/>
    </xf>
    <xf numFmtId="0" fontId="153" fillId="56" borderId="0" xfId="0" applyFont="1" applyFill="1" applyBorder="1" applyAlignment="1" applyProtection="1">
      <alignment horizontal="center" vertical="center" wrapText="1"/>
      <protection hidden="1"/>
    </xf>
    <xf numFmtId="0" fontId="62" fillId="26" borderId="0" xfId="0" applyFont="1" applyFill="1" applyAlignment="1">
      <alignment horizontal="center"/>
    </xf>
    <xf numFmtId="0" fontId="63" fillId="6" borderId="0" xfId="0" applyFont="1" applyFill="1" applyAlignment="1">
      <alignment horizontal="center"/>
    </xf>
    <xf numFmtId="0" fontId="58" fillId="39" borderId="0" xfId="0" applyFont="1" applyFill="1" applyAlignment="1">
      <alignment horizontal="center" vertical="top"/>
    </xf>
    <xf numFmtId="0" fontId="60" fillId="40" borderId="0" xfId="0" applyFont="1" applyFill="1" applyAlignment="1">
      <alignment horizontal="center" vertical="top"/>
    </xf>
    <xf numFmtId="0" fontId="0" fillId="26" borderId="0" xfId="0" applyFill="1" applyAlignment="1">
      <alignment horizontal="center"/>
    </xf>
    <xf numFmtId="0" fontId="40" fillId="0" borderId="118" xfId="0" applyFont="1" applyBorder="1" applyAlignment="1" applyProtection="1">
      <alignment horizontal="center" wrapText="1"/>
      <protection hidden="1"/>
    </xf>
    <xf numFmtId="43" fontId="56" fillId="0" borderId="449" xfId="1" applyFont="1" applyFill="1" applyBorder="1" applyAlignment="1" applyProtection="1">
      <alignment horizontal="right"/>
      <protection locked="0" hidden="1"/>
    </xf>
    <xf numFmtId="43" fontId="56" fillId="0" borderId="450" xfId="1" applyFont="1" applyFill="1" applyBorder="1" applyAlignment="1" applyProtection="1">
      <alignment horizontal="right"/>
      <protection locked="0" hidden="1"/>
    </xf>
    <xf numFmtId="43" fontId="32" fillId="24" borderId="317" xfId="1" applyFont="1" applyFill="1" applyBorder="1" applyAlignment="1" applyProtection="1">
      <alignment horizontal="center"/>
      <protection hidden="1"/>
    </xf>
    <xf numFmtId="43" fontId="32" fillId="24" borderId="454" xfId="1" applyFont="1" applyFill="1" applyBorder="1" applyAlignment="1" applyProtection="1">
      <alignment horizontal="center"/>
      <protection hidden="1"/>
    </xf>
    <xf numFmtId="43" fontId="39" fillId="24" borderId="318" xfId="1" applyFont="1" applyFill="1" applyBorder="1" applyAlignment="1" applyProtection="1">
      <alignment horizontal="center"/>
      <protection hidden="1"/>
    </xf>
    <xf numFmtId="165" fontId="72" fillId="3" borderId="120" xfId="3" applyNumberFormat="1" applyFont="1" applyBorder="1" applyAlignment="1" applyProtection="1">
      <alignment horizontal="right" vertical="center"/>
      <protection hidden="1"/>
    </xf>
    <xf numFmtId="0" fontId="25" fillId="17" borderId="0" xfId="0" applyFont="1" applyFill="1" applyBorder="1" applyAlignment="1" applyProtection="1">
      <protection hidden="1"/>
    </xf>
    <xf numFmtId="0" fontId="47" fillId="17" borderId="119" xfId="0" applyFont="1" applyFill="1" applyBorder="1" applyAlignment="1" applyProtection="1">
      <alignment horizontal="center" vertical="center"/>
      <protection hidden="1"/>
    </xf>
    <xf numFmtId="8" fontId="47" fillId="17" borderId="119" xfId="0" applyNumberFormat="1" applyFont="1" applyFill="1" applyBorder="1" applyAlignment="1" applyProtection="1">
      <alignment horizontal="right" vertical="center"/>
      <protection hidden="1"/>
    </xf>
    <xf numFmtId="0" fontId="100" fillId="17" borderId="119" xfId="0" applyFont="1" applyFill="1" applyBorder="1" applyAlignment="1" applyProtection="1">
      <alignment horizontal="left" vertical="center"/>
      <protection hidden="1"/>
    </xf>
    <xf numFmtId="166" fontId="100" fillId="17" borderId="119" xfId="0" applyNumberFormat="1" applyFont="1" applyFill="1" applyBorder="1" applyAlignment="1" applyProtection="1">
      <alignment horizontal="right" vertical="center"/>
      <protection hidden="1"/>
    </xf>
    <xf numFmtId="0" fontId="100" fillId="17" borderId="119" xfId="0" applyFont="1" applyFill="1" applyBorder="1" applyAlignment="1" applyProtection="1">
      <alignment horizontal="right" vertical="center"/>
      <protection hidden="1"/>
    </xf>
    <xf numFmtId="0" fontId="100" fillId="17" borderId="121" xfId="0" applyFont="1" applyFill="1" applyBorder="1" applyAlignment="1" applyProtection="1">
      <alignment horizontal="right" vertical="center"/>
      <protection hidden="1"/>
    </xf>
    <xf numFmtId="0" fontId="7" fillId="17" borderId="122" xfId="0" applyFont="1" applyFill="1" applyBorder="1" applyAlignment="1" applyProtection="1">
      <alignment horizontal="center"/>
      <protection hidden="1"/>
    </xf>
    <xf numFmtId="0" fontId="7" fillId="17" borderId="123" xfId="0" applyFont="1" applyFill="1" applyBorder="1" applyAlignment="1" applyProtection="1">
      <alignment horizontal="center"/>
      <protection hidden="1"/>
    </xf>
    <xf numFmtId="0" fontId="61" fillId="3" borderId="120" xfId="3" applyFont="1" applyBorder="1" applyAlignment="1" applyProtection="1">
      <alignment horizontal="right" vertical="center"/>
      <protection hidden="1"/>
    </xf>
    <xf numFmtId="0" fontId="57" fillId="3" borderId="120" xfId="3" applyFont="1" applyBorder="1" applyAlignment="1" applyProtection="1">
      <alignment horizontal="right" vertical="center"/>
      <protection hidden="1"/>
    </xf>
    <xf numFmtId="22" fontId="52" fillId="3" borderId="120" xfId="3" applyNumberFormat="1" applyFont="1" applyBorder="1" applyAlignment="1" applyProtection="1">
      <alignment horizontal="center" vertical="center"/>
      <protection hidden="1"/>
    </xf>
    <xf numFmtId="0" fontId="18" fillId="3" borderId="0" xfId="3" applyFont="1" applyBorder="1" applyAlignment="1" applyProtection="1">
      <alignment horizontal="right" vertical="center"/>
      <protection locked="0" hidden="1"/>
    </xf>
    <xf numFmtId="0" fontId="52" fillId="3" borderId="3" xfId="3" applyFont="1" applyBorder="1" applyAlignment="1" applyProtection="1">
      <alignment horizontal="left" vertical="center"/>
      <protection hidden="1"/>
    </xf>
    <xf numFmtId="0" fontId="52" fillId="3" borderId="0" xfId="3" applyFont="1" applyBorder="1" applyAlignment="1" applyProtection="1">
      <alignment horizontal="center" vertical="center"/>
      <protection hidden="1"/>
    </xf>
    <xf numFmtId="0" fontId="19" fillId="0" borderId="9" xfId="0" applyFont="1" applyBorder="1" applyAlignment="1" applyProtection="1">
      <alignment horizontal="center"/>
      <protection hidden="1"/>
    </xf>
    <xf numFmtId="0" fontId="19" fillId="0" borderId="0" xfId="0" applyFont="1" applyBorder="1" applyAlignment="1" applyProtection="1">
      <alignment horizontal="center"/>
      <protection hidden="1"/>
    </xf>
    <xf numFmtId="0" fontId="18" fillId="0" borderId="0" xfId="0" applyFont="1" applyBorder="1" applyAlignment="1" applyProtection="1">
      <alignment horizontal="center"/>
      <protection locked="0" hidden="1"/>
    </xf>
    <xf numFmtId="0" fontId="23" fillId="0" borderId="18" xfId="0" applyFont="1" applyBorder="1" applyAlignment="1" applyProtection="1">
      <alignment horizontal="center"/>
      <protection hidden="1"/>
    </xf>
    <xf numFmtId="0" fontId="26" fillId="0" borderId="20" xfId="0" applyFont="1" applyBorder="1" applyAlignment="1" applyProtection="1">
      <alignment horizontal="center"/>
      <protection hidden="1"/>
    </xf>
    <xf numFmtId="0" fontId="27" fillId="11" borderId="12" xfId="0" applyFont="1" applyFill="1" applyBorder="1" applyAlignment="1" applyProtection="1">
      <alignment horizontal="right"/>
      <protection hidden="1"/>
    </xf>
    <xf numFmtId="0" fontId="27" fillId="11" borderId="16" xfId="0" applyFont="1" applyFill="1" applyBorder="1" applyAlignment="1" applyProtection="1">
      <alignment horizontal="right"/>
      <protection hidden="1"/>
    </xf>
    <xf numFmtId="0" fontId="27" fillId="11" borderId="179" xfId="0" applyFont="1" applyFill="1" applyBorder="1" applyAlignment="1" applyProtection="1">
      <alignment horizontal="right"/>
      <protection hidden="1"/>
    </xf>
    <xf numFmtId="0" fontId="15" fillId="0" borderId="22" xfId="0" applyFont="1" applyBorder="1" applyAlignment="1" applyProtection="1">
      <alignment horizontal="right"/>
      <protection hidden="1"/>
    </xf>
    <xf numFmtId="0" fontId="0" fillId="0" borderId="22" xfId="0" applyBorder="1" applyAlignment="1" applyProtection="1">
      <alignment horizontal="right"/>
      <protection hidden="1"/>
    </xf>
    <xf numFmtId="0" fontId="9" fillId="0" borderId="14" xfId="0" applyFont="1" applyBorder="1" applyAlignment="1" applyProtection="1">
      <alignment horizontal="center"/>
      <protection hidden="1"/>
    </xf>
    <xf numFmtId="0" fontId="9" fillId="0" borderId="12" xfId="0" applyFont="1" applyBorder="1" applyAlignment="1" applyProtection="1">
      <alignment horizontal="center"/>
      <protection hidden="1"/>
    </xf>
    <xf numFmtId="0" fontId="9" fillId="0" borderId="26" xfId="0" applyFont="1" applyBorder="1" applyAlignment="1" applyProtection="1">
      <alignment horizontal="center"/>
      <protection hidden="1"/>
    </xf>
    <xf numFmtId="0" fontId="26" fillId="0" borderId="20" xfId="0" applyFont="1" applyFill="1" applyBorder="1" applyAlignment="1" applyProtection="1">
      <alignment horizontal="center" vertical="center"/>
      <protection hidden="1"/>
    </xf>
    <xf numFmtId="0" fontId="35" fillId="0" borderId="195" xfId="0" applyFont="1" applyBorder="1" applyAlignment="1" applyProtection="1">
      <protection locked="0" hidden="1"/>
    </xf>
    <xf numFmtId="0" fontId="35" fillId="0" borderId="196" xfId="0" applyFont="1" applyBorder="1" applyAlignment="1" applyProtection="1">
      <protection locked="0" hidden="1"/>
    </xf>
    <xf numFmtId="0" fontId="35" fillId="0" borderId="197" xfId="0" applyFont="1" applyBorder="1" applyAlignment="1" applyProtection="1">
      <protection locked="0" hidden="1"/>
    </xf>
    <xf numFmtId="0" fontId="40" fillId="24" borderId="183" xfId="0" applyFont="1" applyFill="1" applyBorder="1" applyAlignment="1" applyProtection="1">
      <alignment horizontal="left"/>
      <protection hidden="1"/>
    </xf>
    <xf numFmtId="0" fontId="40" fillId="24" borderId="184" xfId="0" applyFont="1" applyFill="1" applyBorder="1" applyAlignment="1" applyProtection="1">
      <alignment horizontal="left"/>
      <protection hidden="1"/>
    </xf>
    <xf numFmtId="0" fontId="40" fillId="24" borderId="185" xfId="0" applyFont="1" applyFill="1" applyBorder="1" applyAlignment="1" applyProtection="1">
      <alignment horizontal="left"/>
      <protection hidden="1"/>
    </xf>
    <xf numFmtId="0" fontId="35" fillId="24" borderId="198" xfId="0" applyFont="1" applyFill="1" applyBorder="1" applyAlignment="1" applyProtection="1">
      <alignment horizontal="center"/>
      <protection hidden="1"/>
    </xf>
    <xf numFmtId="0" fontId="35" fillId="24" borderId="193" xfId="0" applyFont="1" applyFill="1" applyBorder="1" applyAlignment="1" applyProtection="1">
      <alignment horizontal="center"/>
      <protection hidden="1"/>
    </xf>
    <xf numFmtId="0" fontId="35" fillId="24" borderId="195" xfId="0" applyFont="1" applyFill="1" applyBorder="1" applyAlignment="1" applyProtection="1">
      <alignment horizontal="center"/>
      <protection hidden="1"/>
    </xf>
    <xf numFmtId="0" fontId="35" fillId="24" borderId="196" xfId="0" applyFont="1" applyFill="1" applyBorder="1" applyAlignment="1" applyProtection="1">
      <alignment horizontal="center"/>
      <protection hidden="1"/>
    </xf>
    <xf numFmtId="0" fontId="35" fillId="24" borderId="193" xfId="0" applyFont="1" applyFill="1" applyBorder="1" applyAlignment="1" applyProtection="1">
      <alignment horizontal="center"/>
      <protection locked="0" hidden="1"/>
    </xf>
    <xf numFmtId="0" fontId="35" fillId="24" borderId="200" xfId="0" applyFont="1" applyFill="1" applyBorder="1" applyAlignment="1" applyProtection="1">
      <alignment horizontal="center"/>
      <protection locked="0" hidden="1"/>
    </xf>
    <xf numFmtId="0" fontId="35" fillId="24" borderId="196" xfId="0" applyFont="1" applyFill="1" applyBorder="1" applyAlignment="1" applyProtection="1">
      <alignment horizontal="center"/>
      <protection locked="0" hidden="1"/>
    </xf>
    <xf numFmtId="0" fontId="35" fillId="24" borderId="201" xfId="0" applyFont="1" applyFill="1" applyBorder="1" applyAlignment="1" applyProtection="1">
      <alignment horizontal="center"/>
      <protection locked="0" hidden="1"/>
    </xf>
    <xf numFmtId="0" fontId="56" fillId="24" borderId="190" xfId="0" applyFont="1" applyFill="1" applyBorder="1" applyAlignment="1" applyProtection="1">
      <alignment horizontal="left"/>
      <protection hidden="1"/>
    </xf>
    <xf numFmtId="0" fontId="56" fillId="24" borderId="191" xfId="0" applyFont="1" applyFill="1" applyBorder="1" applyAlignment="1" applyProtection="1">
      <alignment horizontal="left"/>
      <protection hidden="1"/>
    </xf>
    <xf numFmtId="0" fontId="56" fillId="24" borderId="192" xfId="0" applyFont="1" applyFill="1" applyBorder="1" applyAlignment="1" applyProtection="1">
      <alignment horizontal="left"/>
      <protection hidden="1"/>
    </xf>
    <xf numFmtId="43" fontId="39" fillId="11" borderId="0" xfId="1" applyFont="1" applyFill="1" applyBorder="1" applyAlignment="1" applyProtection="1">
      <alignment horizontal="center"/>
      <protection hidden="1"/>
    </xf>
    <xf numFmtId="43" fontId="39" fillId="11" borderId="22" xfId="1" applyFont="1" applyFill="1" applyBorder="1" applyAlignment="1" applyProtection="1">
      <alignment horizontal="center"/>
      <protection hidden="1"/>
    </xf>
    <xf numFmtId="43" fontId="0" fillId="11" borderId="193" xfId="0" applyNumberFormat="1" applyFill="1" applyBorder="1" applyAlignment="1" applyProtection="1">
      <alignment horizontal="center" vertical="center"/>
      <protection hidden="1"/>
    </xf>
    <xf numFmtId="0" fontId="35" fillId="0" borderId="198" xfId="0" applyFont="1" applyBorder="1" applyAlignment="1" applyProtection="1">
      <protection locked="0" hidden="1"/>
    </xf>
    <xf numFmtId="0" fontId="35" fillId="0" borderId="193" xfId="0" applyFont="1" applyBorder="1" applyAlignment="1" applyProtection="1">
      <protection locked="0" hidden="1"/>
    </xf>
    <xf numFmtId="0" fontId="35" fillId="0" borderId="199" xfId="0" applyFont="1" applyBorder="1" applyAlignment="1" applyProtection="1">
      <protection locked="0" hidden="1"/>
    </xf>
    <xf numFmtId="0" fontId="6" fillId="23" borderId="29" xfId="0" applyFont="1" applyFill="1" applyBorder="1" applyAlignment="1" applyProtection="1">
      <alignment horizontal="center"/>
      <protection hidden="1"/>
    </xf>
    <xf numFmtId="0" fontId="6" fillId="23" borderId="27" xfId="0" applyFont="1" applyFill="1" applyBorder="1" applyAlignment="1" applyProtection="1">
      <alignment horizontal="center"/>
      <protection hidden="1"/>
    </xf>
    <xf numFmtId="0" fontId="6" fillId="23" borderId="28" xfId="0" applyFont="1" applyFill="1" applyBorder="1" applyAlignment="1" applyProtection="1">
      <alignment horizontal="center"/>
      <protection hidden="1"/>
    </xf>
    <xf numFmtId="43" fontId="34" fillId="23" borderId="0" xfId="0" applyNumberFormat="1" applyFont="1" applyFill="1" applyBorder="1" applyAlignment="1" applyProtection="1">
      <alignment horizontal="center"/>
      <protection hidden="1"/>
    </xf>
    <xf numFmtId="0" fontId="34" fillId="23" borderId="0" xfId="0" applyFont="1" applyFill="1" applyBorder="1" applyAlignment="1" applyProtection="1">
      <alignment horizontal="center"/>
      <protection hidden="1"/>
    </xf>
    <xf numFmtId="43" fontId="75" fillId="23" borderId="0" xfId="0" applyNumberFormat="1" applyFont="1" applyFill="1" applyBorder="1" applyAlignment="1" applyProtection="1">
      <alignment horizontal="center"/>
      <protection hidden="1"/>
    </xf>
    <xf numFmtId="43" fontId="5" fillId="23" borderId="0" xfId="0" applyNumberFormat="1" applyFont="1" applyFill="1" applyBorder="1" applyAlignment="1" applyProtection="1">
      <alignment horizontal="left"/>
      <protection hidden="1"/>
    </xf>
    <xf numFmtId="0" fontId="71" fillId="6" borderId="0" xfId="0" applyFont="1" applyFill="1" applyBorder="1" applyAlignment="1" applyProtection="1">
      <alignment horizontal="center" wrapText="1"/>
      <protection hidden="1"/>
    </xf>
    <xf numFmtId="8" fontId="37" fillId="21" borderId="21" xfId="11" applyNumberFormat="1" applyFont="1" applyBorder="1" applyAlignment="1" applyProtection="1">
      <alignment horizontal="center"/>
      <protection locked="0" hidden="1"/>
    </xf>
    <xf numFmtId="0" fontId="37" fillId="21" borderId="21" xfId="11" applyFont="1" applyBorder="1" applyAlignment="1" applyProtection="1">
      <alignment horizontal="center"/>
      <protection locked="0" hidden="1"/>
    </xf>
    <xf numFmtId="8" fontId="48" fillId="27" borderId="0" xfId="1" applyNumberFormat="1" applyFont="1" applyFill="1" applyBorder="1" applyAlignment="1" applyProtection="1">
      <alignment horizontal="center"/>
      <protection hidden="1"/>
    </xf>
    <xf numFmtId="22" fontId="16" fillId="14" borderId="0" xfId="8" applyNumberFormat="1" applyFont="1" applyBorder="1" applyAlignment="1" applyProtection="1">
      <alignment horizontal="left" vertical="top"/>
      <protection hidden="1"/>
    </xf>
    <xf numFmtId="0" fontId="51" fillId="14" borderId="128" xfId="8" applyFont="1" applyBorder="1" applyAlignment="1" applyProtection="1">
      <alignment horizontal="right" vertical="top"/>
      <protection hidden="1"/>
    </xf>
    <xf numFmtId="0" fontId="13" fillId="35" borderId="0" xfId="0" applyFont="1" applyFill="1" applyBorder="1" applyAlignment="1" applyProtection="1">
      <alignment horizontal="center"/>
      <protection hidden="1"/>
    </xf>
    <xf numFmtId="8" fontId="0" fillId="35" borderId="0" xfId="0" applyNumberFormat="1" applyFill="1" applyAlignment="1" applyProtection="1">
      <alignment horizontal="center"/>
      <protection hidden="1"/>
    </xf>
    <xf numFmtId="8" fontId="8" fillId="21" borderId="21" xfId="11" applyNumberFormat="1" applyFont="1" applyBorder="1" applyAlignment="1" applyProtection="1">
      <alignment horizontal="center"/>
      <protection locked="0" hidden="1"/>
    </xf>
    <xf numFmtId="0" fontId="8" fillId="21" borderId="21" xfId="11" applyFont="1" applyBorder="1" applyAlignment="1" applyProtection="1">
      <alignment horizontal="center"/>
      <protection locked="0" hidden="1"/>
    </xf>
    <xf numFmtId="43" fontId="56" fillId="27" borderId="0" xfId="0" applyNumberFormat="1" applyFont="1" applyFill="1" applyBorder="1" applyAlignment="1" applyProtection="1">
      <alignment horizontal="center"/>
      <protection hidden="1"/>
    </xf>
    <xf numFmtId="166" fontId="35" fillId="27" borderId="0" xfId="15" applyNumberFormat="1" applyFont="1" applyFill="1" applyBorder="1" applyAlignment="1" applyProtection="1">
      <alignment horizontal="center"/>
      <protection hidden="1"/>
    </xf>
    <xf numFmtId="0" fontId="19" fillId="39" borderId="0" xfId="0" applyFont="1" applyFill="1" applyAlignment="1" applyProtection="1">
      <alignment horizontal="center" vertical="center"/>
      <protection hidden="1"/>
    </xf>
    <xf numFmtId="0" fontId="89" fillId="26" borderId="155" xfId="0" applyFont="1" applyFill="1" applyBorder="1" applyAlignment="1" applyProtection="1">
      <alignment horizontal="center" vertical="center"/>
      <protection hidden="1"/>
    </xf>
    <xf numFmtId="0" fontId="89" fillId="26" borderId="156" xfId="0" applyFont="1" applyFill="1" applyBorder="1" applyAlignment="1" applyProtection="1">
      <alignment horizontal="center" vertical="center"/>
      <protection hidden="1"/>
    </xf>
    <xf numFmtId="0" fontId="89" fillId="26" borderId="157" xfId="0" applyFont="1" applyFill="1" applyBorder="1" applyAlignment="1" applyProtection="1">
      <alignment horizontal="center" vertical="center"/>
      <protection hidden="1"/>
    </xf>
    <xf numFmtId="0" fontId="89" fillId="26" borderId="158" xfId="0" applyFont="1" applyFill="1" applyBorder="1" applyAlignment="1" applyProtection="1">
      <alignment horizontal="center" vertical="center"/>
      <protection hidden="1"/>
    </xf>
    <xf numFmtId="0" fontId="89" fillId="26" borderId="145" xfId="0" applyFont="1" applyFill="1" applyBorder="1" applyAlignment="1" applyProtection="1">
      <alignment horizontal="center" vertical="center"/>
      <protection hidden="1"/>
    </xf>
    <xf numFmtId="0" fontId="89" fillId="26" borderId="152" xfId="0" applyFont="1" applyFill="1" applyBorder="1" applyAlignment="1" applyProtection="1">
      <alignment horizontal="center" vertical="center"/>
      <protection hidden="1"/>
    </xf>
    <xf numFmtId="0" fontId="89" fillId="26" borderId="159" xfId="0" applyFont="1" applyFill="1" applyBorder="1" applyAlignment="1" applyProtection="1">
      <alignment horizontal="center" vertical="center"/>
      <protection hidden="1"/>
    </xf>
    <xf numFmtId="0" fontId="89" fillId="26" borderId="151" xfId="0" applyFont="1" applyFill="1" applyBorder="1" applyAlignment="1" applyProtection="1">
      <alignment horizontal="center" vertical="center"/>
      <protection hidden="1"/>
    </xf>
    <xf numFmtId="0" fontId="89" fillId="26" borderId="153" xfId="0" applyFont="1" applyFill="1" applyBorder="1" applyAlignment="1" applyProtection="1">
      <alignment horizontal="center" vertical="center"/>
      <protection hidden="1"/>
    </xf>
    <xf numFmtId="22" fontId="90" fillId="36" borderId="169" xfId="3" applyNumberFormat="1" applyFont="1" applyFill="1" applyBorder="1" applyAlignment="1" applyProtection="1">
      <alignment horizontal="center" vertical="center"/>
      <protection hidden="1"/>
    </xf>
    <xf numFmtId="0" fontId="90" fillId="6" borderId="169" xfId="0" applyFont="1" applyFill="1" applyBorder="1" applyAlignment="1" applyProtection="1">
      <alignment horizontal="center" vertical="center"/>
      <protection hidden="1"/>
    </xf>
    <xf numFmtId="0" fontId="90" fillId="6" borderId="170" xfId="0" applyFont="1" applyFill="1" applyBorder="1" applyAlignment="1" applyProtection="1">
      <alignment horizontal="center" vertical="center"/>
      <protection hidden="1"/>
    </xf>
    <xf numFmtId="0" fontId="90" fillId="6" borderId="171" xfId="0" applyFont="1" applyFill="1" applyBorder="1" applyAlignment="1" applyProtection="1">
      <alignment horizontal="center" vertical="center"/>
      <protection hidden="1"/>
    </xf>
    <xf numFmtId="0" fontId="74" fillId="8" borderId="145" xfId="0" applyFont="1" applyFill="1" applyBorder="1" applyAlignment="1" applyProtection="1">
      <alignment horizontal="center" vertical="center"/>
      <protection locked="0" hidden="1"/>
    </xf>
    <xf numFmtId="22" fontId="74" fillId="8" borderId="158" xfId="3" applyNumberFormat="1" applyFont="1" applyFill="1" applyBorder="1" applyAlignment="1" applyProtection="1">
      <alignment horizontal="center" vertical="center"/>
      <protection locked="0" hidden="1"/>
    </xf>
    <xf numFmtId="22" fontId="74" fillId="8" borderId="145" xfId="3" applyNumberFormat="1" applyFont="1" applyFill="1" applyBorder="1" applyAlignment="1" applyProtection="1">
      <alignment horizontal="center" vertical="center"/>
      <protection locked="0" hidden="1"/>
    </xf>
    <xf numFmtId="0" fontId="77" fillId="6" borderId="163" xfId="0" applyFont="1" applyFill="1" applyBorder="1" applyAlignment="1" applyProtection="1">
      <alignment horizontal="center" vertical="center"/>
      <protection hidden="1"/>
    </xf>
    <xf numFmtId="0" fontId="77" fillId="6" borderId="166" xfId="0" applyFont="1" applyFill="1" applyBorder="1" applyAlignment="1" applyProtection="1">
      <alignment horizontal="center" vertical="center"/>
      <protection hidden="1"/>
    </xf>
    <xf numFmtId="0" fontId="77" fillId="6" borderId="173" xfId="0" applyFont="1" applyFill="1" applyBorder="1" applyAlignment="1" applyProtection="1">
      <alignment horizontal="center" vertical="center"/>
      <protection hidden="1"/>
    </xf>
    <xf numFmtId="22" fontId="77" fillId="36" borderId="163" xfId="3" applyNumberFormat="1" applyFont="1" applyFill="1" applyBorder="1" applyAlignment="1" applyProtection="1">
      <alignment horizontal="center" vertical="center"/>
      <protection hidden="1"/>
    </xf>
    <xf numFmtId="22" fontId="77" fillId="36" borderId="166" xfId="3" applyNumberFormat="1" applyFont="1" applyFill="1" applyBorder="1" applyAlignment="1" applyProtection="1">
      <alignment horizontal="center" vertical="center"/>
      <protection hidden="1"/>
    </xf>
    <xf numFmtId="22" fontId="77" fillId="36" borderId="173" xfId="3" applyNumberFormat="1" applyFont="1" applyFill="1" applyBorder="1" applyAlignment="1" applyProtection="1">
      <alignment horizontal="center" vertical="center"/>
      <protection hidden="1"/>
    </xf>
    <xf numFmtId="4" fontId="77" fillId="6" borderId="172" xfId="0" applyNumberFormat="1" applyFont="1" applyFill="1" applyBorder="1" applyAlignment="1" applyProtection="1">
      <alignment horizontal="center" vertical="center"/>
      <protection hidden="1"/>
    </xf>
    <xf numFmtId="4" fontId="77" fillId="6" borderId="166" xfId="0" applyNumberFormat="1" applyFont="1" applyFill="1" applyBorder="1" applyAlignment="1" applyProtection="1">
      <alignment horizontal="center" vertical="center"/>
      <protection hidden="1"/>
    </xf>
    <xf numFmtId="4" fontId="77" fillId="6" borderId="167" xfId="0" applyNumberFormat="1" applyFont="1" applyFill="1" applyBorder="1" applyAlignment="1" applyProtection="1">
      <alignment horizontal="center" vertical="center"/>
      <protection hidden="1"/>
    </xf>
    <xf numFmtId="4" fontId="74" fillId="6" borderId="156" xfId="0" applyNumberFormat="1" applyFont="1" applyFill="1" applyBorder="1" applyAlignment="1" applyProtection="1">
      <alignment horizontal="center" vertical="center"/>
      <protection locked="0" hidden="1"/>
    </xf>
    <xf numFmtId="4" fontId="74" fillId="6" borderId="157" xfId="0" applyNumberFormat="1" applyFont="1" applyFill="1" applyBorder="1" applyAlignment="1" applyProtection="1">
      <alignment horizontal="center" vertical="center"/>
      <protection locked="0" hidden="1"/>
    </xf>
    <xf numFmtId="0" fontId="74" fillId="6" borderId="149" xfId="0" applyFont="1" applyFill="1" applyBorder="1" applyAlignment="1" applyProtection="1">
      <protection locked="0" hidden="1"/>
    </xf>
    <xf numFmtId="0" fontId="74" fillId="6" borderId="148" xfId="0" applyFont="1" applyFill="1" applyBorder="1" applyAlignment="1" applyProtection="1">
      <protection locked="0" hidden="1"/>
    </xf>
    <xf numFmtId="0" fontId="15" fillId="26" borderId="159" xfId="0" applyFont="1" applyFill="1" applyBorder="1" applyAlignment="1" applyProtection="1">
      <alignment horizontal="left"/>
      <protection hidden="1"/>
    </xf>
    <xf numFmtId="0" fontId="0" fillId="39" borderId="174" xfId="0" applyFill="1" applyBorder="1" applyAlignment="1" applyProtection="1">
      <alignment horizontal="center"/>
      <protection hidden="1"/>
    </xf>
    <xf numFmtId="40" fontId="15" fillId="39" borderId="174" xfId="0" applyNumberFormat="1" applyFont="1" applyFill="1" applyBorder="1" applyAlignment="1" applyProtection="1">
      <alignment horizontal="right"/>
      <protection hidden="1"/>
    </xf>
    <xf numFmtId="0" fontId="74" fillId="8" borderId="158" xfId="0" applyFont="1" applyFill="1" applyBorder="1" applyAlignment="1" applyProtection="1">
      <alignment horizontal="center"/>
      <protection locked="0" hidden="1"/>
    </xf>
    <xf numFmtId="0" fontId="61" fillId="8" borderId="160" xfId="0" applyFont="1" applyFill="1" applyBorder="1" applyAlignment="1" applyProtection="1">
      <alignment horizontal="center"/>
      <protection locked="0" hidden="1"/>
    </xf>
    <xf numFmtId="0" fontId="61" fillId="8" borderId="147" xfId="0" applyFont="1" applyFill="1" applyBorder="1" applyAlignment="1" applyProtection="1">
      <alignment horizontal="center"/>
      <protection locked="0" hidden="1"/>
    </xf>
    <xf numFmtId="0" fontId="61" fillId="8" borderId="146" xfId="0" applyFont="1" applyFill="1" applyBorder="1" applyAlignment="1" applyProtection="1">
      <alignment horizontal="center"/>
      <protection locked="0" hidden="1"/>
    </xf>
    <xf numFmtId="44" fontId="74" fillId="8" borderId="158" xfId="0" applyNumberFormat="1" applyFont="1" applyFill="1" applyBorder="1" applyAlignment="1" applyProtection="1">
      <alignment horizontal="center"/>
      <protection locked="0" hidden="1"/>
    </xf>
    <xf numFmtId="44" fontId="74" fillId="8" borderId="145" xfId="0" applyNumberFormat="1" applyFont="1" applyFill="1" applyBorder="1" applyAlignment="1" applyProtection="1">
      <alignment horizontal="center"/>
      <protection locked="0" hidden="1"/>
    </xf>
    <xf numFmtId="0" fontId="13" fillId="6" borderId="0" xfId="0" applyFont="1" applyFill="1" applyAlignment="1" applyProtection="1">
      <alignment horizontal="left"/>
      <protection hidden="1"/>
    </xf>
    <xf numFmtId="43" fontId="15" fillId="6" borderId="0" xfId="0" applyNumberFormat="1" applyFont="1" applyFill="1" applyAlignment="1" applyProtection="1">
      <alignment horizontal="center"/>
      <protection hidden="1"/>
    </xf>
    <xf numFmtId="0" fontId="41" fillId="42" borderId="0" xfId="0" applyFont="1" applyFill="1" applyBorder="1" applyAlignment="1" applyProtection="1">
      <alignment horizontal="center" vertical="center"/>
      <protection hidden="1"/>
    </xf>
    <xf numFmtId="0" fontId="15" fillId="42" borderId="0" xfId="0" applyFont="1" applyFill="1" applyAlignment="1" applyProtection="1">
      <alignment horizontal="left" vertical="center"/>
      <protection hidden="1"/>
    </xf>
    <xf numFmtId="40" fontId="15" fillId="42" borderId="0" xfId="0" applyNumberFormat="1" applyFont="1" applyFill="1" applyBorder="1" applyAlignment="1" applyProtection="1">
      <alignment horizontal="center" vertical="center"/>
      <protection hidden="1"/>
    </xf>
    <xf numFmtId="0" fontId="15" fillId="42" borderId="0" xfId="0" applyFont="1" applyFill="1" applyBorder="1" applyAlignment="1" applyProtection="1">
      <alignment horizontal="center" vertical="center"/>
      <protection hidden="1"/>
    </xf>
    <xf numFmtId="43" fontId="15" fillId="42" borderId="0" xfId="0" applyNumberFormat="1" applyFont="1" applyFill="1" applyBorder="1" applyAlignment="1" applyProtection="1">
      <alignment horizontal="center" vertical="center"/>
      <protection hidden="1"/>
    </xf>
    <xf numFmtId="8" fontId="15" fillId="42" borderId="0" xfId="0" applyNumberFormat="1" applyFont="1" applyFill="1" applyBorder="1" applyAlignment="1" applyProtection="1">
      <alignment horizontal="center" vertical="center"/>
      <protection hidden="1"/>
    </xf>
    <xf numFmtId="0" fontId="0" fillId="39" borderId="0" xfId="0" applyFill="1" applyAlignment="1" applyProtection="1">
      <alignment horizontal="left"/>
      <protection hidden="1"/>
    </xf>
    <xf numFmtId="43" fontId="0" fillId="39" borderId="0" xfId="0" applyNumberFormat="1" applyFill="1" applyBorder="1" applyAlignment="1" applyProtection="1">
      <protection hidden="1"/>
    </xf>
    <xf numFmtId="8" fontId="0" fillId="39" borderId="0" xfId="0" applyNumberFormat="1" applyFill="1" applyBorder="1" applyAlignment="1" applyProtection="1">
      <protection hidden="1"/>
    </xf>
    <xf numFmtId="0" fontId="13" fillId="6" borderId="0" xfId="0" applyFont="1" applyFill="1" applyAlignment="1" applyProtection="1">
      <alignment horizontal="left" vertical="center"/>
      <protection hidden="1"/>
    </xf>
    <xf numFmtId="40" fontId="0" fillId="6" borderId="0" xfId="0" applyNumberFormat="1" applyFill="1" applyBorder="1" applyAlignment="1" applyProtection="1">
      <alignment horizontal="center" vertical="center"/>
      <protection hidden="1"/>
    </xf>
    <xf numFmtId="0" fontId="13" fillId="6" borderId="0" xfId="0" applyFont="1" applyFill="1" applyBorder="1" applyAlignment="1" applyProtection="1">
      <alignment horizontal="center" vertical="center"/>
      <protection hidden="1"/>
    </xf>
    <xf numFmtId="43" fontId="0" fillId="6" borderId="0" xfId="0" applyNumberFormat="1" applyFill="1" applyBorder="1" applyAlignment="1" applyProtection="1">
      <alignment horizontal="center" vertical="center"/>
      <protection hidden="1"/>
    </xf>
    <xf numFmtId="0" fontId="7" fillId="27" borderId="204" xfId="0" applyFont="1" applyFill="1" applyBorder="1" applyAlignment="1" applyProtection="1">
      <alignment horizontal="left" vertical="center"/>
      <protection hidden="1"/>
    </xf>
    <xf numFmtId="0" fontId="7" fillId="27" borderId="178" xfId="0" applyFont="1" applyFill="1" applyBorder="1" applyAlignment="1" applyProtection="1">
      <alignment horizontal="left" vertical="center"/>
      <protection hidden="1"/>
    </xf>
    <xf numFmtId="7" fontId="28" fillId="27" borderId="178" xfId="0" applyNumberFormat="1" applyFont="1" applyFill="1" applyBorder="1" applyAlignment="1" applyProtection="1">
      <alignment horizontal="left" vertical="center"/>
      <protection hidden="1"/>
    </xf>
    <xf numFmtId="7" fontId="28" fillId="27" borderId="203" xfId="0" applyNumberFormat="1" applyFont="1" applyFill="1" applyBorder="1" applyAlignment="1" applyProtection="1">
      <alignment horizontal="left" vertical="center"/>
      <protection hidden="1"/>
    </xf>
  </cellXfs>
  <cellStyles count="21">
    <cellStyle name="Comma" xfId="1" builtinId="3"/>
    <cellStyle name="Currency" xfId="15" builtinId="4"/>
    <cellStyle name="Normal" xfId="0" builtinId="0"/>
    <cellStyle name="סגנון 1" xfId="2" xr:uid="{00000000-0005-0000-0000-000003000000}"/>
    <cellStyle name="סגנון 10" xfId="11" xr:uid="{00000000-0005-0000-0000-000004000000}"/>
    <cellStyle name="סגנון 11" xfId="12" xr:uid="{00000000-0005-0000-0000-000005000000}"/>
    <cellStyle name="סגנון 12" xfId="13" xr:uid="{00000000-0005-0000-0000-000006000000}"/>
    <cellStyle name="סגנון 13" xfId="14" xr:uid="{00000000-0005-0000-0000-000007000000}"/>
    <cellStyle name="סגנון 14" xfId="16" xr:uid="{00000000-0005-0000-0000-000008000000}"/>
    <cellStyle name="סגנון 15" xfId="17" xr:uid="{00000000-0005-0000-0000-000009000000}"/>
    <cellStyle name="סגנון 16" xfId="18" xr:uid="{00000000-0005-0000-0000-00000A000000}"/>
    <cellStyle name="סגנון 17" xfId="19" xr:uid="{00000000-0005-0000-0000-00000B000000}"/>
    <cellStyle name="סגנון 18" xfId="20" xr:uid="{00000000-0005-0000-0000-00000C000000}"/>
    <cellStyle name="סגנון 2" xfId="5" xr:uid="{00000000-0005-0000-0000-00000D000000}"/>
    <cellStyle name="סגנון 3" xfId="8" xr:uid="{00000000-0005-0000-0000-00000E000000}"/>
    <cellStyle name="סגנון 4" xfId="3" xr:uid="{00000000-0005-0000-0000-00000F000000}"/>
    <cellStyle name="סגנון 5" xfId="6" xr:uid="{00000000-0005-0000-0000-000010000000}"/>
    <cellStyle name="סגנון 6" xfId="4" xr:uid="{00000000-0005-0000-0000-000011000000}"/>
    <cellStyle name="סגנון 7" xfId="7" xr:uid="{00000000-0005-0000-0000-000012000000}"/>
    <cellStyle name="סגנון 8" xfId="9" xr:uid="{00000000-0005-0000-0000-000013000000}"/>
    <cellStyle name="סגנון 9" xfId="10" xr:uid="{00000000-0005-0000-0000-000014000000}"/>
  </cellStyles>
  <dxfs count="386">
    <dxf>
      <font>
        <color rgb="FF006100"/>
      </font>
      <fill>
        <patternFill>
          <bgColor rgb="FFC6EFCE"/>
        </patternFill>
      </fill>
    </dxf>
    <dxf>
      <font>
        <color theme="0" tint="-0.499984740745262"/>
      </font>
      <fill>
        <patternFill>
          <bgColor theme="0" tint="-0.499984740745262"/>
        </patternFill>
      </fill>
    </dxf>
    <dxf>
      <font>
        <color rgb="FF006100"/>
      </font>
      <fill>
        <patternFill>
          <bgColor rgb="FFC6EFCE"/>
        </patternFill>
      </fill>
    </dxf>
    <dxf>
      <font>
        <color theme="0" tint="-0.499984740745262"/>
      </font>
      <fill>
        <patternFill>
          <bgColor theme="0" tint="-0.499984740745262"/>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theme="9" tint="0.79998168889431442"/>
      </font>
    </dxf>
    <dxf>
      <font>
        <color rgb="FF006100"/>
      </font>
      <fill>
        <patternFill>
          <bgColor rgb="FFC6EFCE"/>
        </patternFill>
      </fill>
    </dxf>
    <dxf>
      <font>
        <color rgb="FF006100"/>
      </font>
      <fill>
        <patternFill>
          <bgColor rgb="FFC6EFCE"/>
        </patternFill>
      </fill>
    </dxf>
    <dxf>
      <font>
        <b/>
        <i/>
      </font>
    </dxf>
    <dxf>
      <font>
        <b/>
        <i/>
      </font>
    </dxf>
    <dxf>
      <font>
        <b/>
        <i/>
      </font>
    </dxf>
    <dxf>
      <font>
        <b/>
        <i/>
      </font>
    </dxf>
    <dxf>
      <font>
        <b/>
        <i/>
      </font>
    </dxf>
    <dxf>
      <font>
        <b/>
        <i/>
      </font>
    </dxf>
    <dxf>
      <font>
        <b/>
        <i/>
      </font>
    </dxf>
    <dxf>
      <font>
        <b/>
        <i/>
      </font>
    </dxf>
    <dxf>
      <font>
        <b/>
        <i/>
      </font>
    </dxf>
    <dxf>
      <font>
        <b/>
        <i/>
      </font>
    </dxf>
    <dxf>
      <font>
        <color theme="0"/>
      </font>
    </dxf>
    <dxf>
      <font>
        <color rgb="FF006100"/>
      </font>
      <fill>
        <patternFill>
          <bgColor rgb="FFC6EFCE"/>
        </patternFill>
      </fill>
    </dxf>
    <dxf>
      <font>
        <color theme="0" tint="-0.24994659260841701"/>
      </font>
    </dxf>
    <dxf>
      <font>
        <color theme="0" tint="-0.24994659260841701"/>
      </font>
    </dxf>
    <dxf>
      <font>
        <color theme="7" tint="-0.499984740745262"/>
      </font>
      <fill>
        <patternFill>
          <bgColor theme="7" tint="0.79998168889431442"/>
        </patternFill>
      </fill>
    </dxf>
    <dxf>
      <font>
        <b val="0"/>
        <i val="0"/>
        <color rgb="FFFF0000"/>
      </font>
    </dxf>
    <dxf>
      <font>
        <b val="0"/>
        <i val="0"/>
        <color rgb="FFFF0000"/>
      </font>
    </dxf>
    <dxf>
      <font>
        <b val="0"/>
        <i val="0"/>
        <color rgb="FFFF0000"/>
      </font>
    </dxf>
    <dxf>
      <font>
        <color theme="9" tint="0.79998168889431442"/>
      </font>
    </dxf>
    <dxf>
      <font>
        <color theme="0" tint="-0.499984740745262"/>
      </font>
    </dxf>
    <dxf>
      <font>
        <color theme="0" tint="-0.499984740745262"/>
      </font>
      <fill>
        <patternFill>
          <bgColor theme="0" tint="-0.499984740745262"/>
        </patternFill>
      </fill>
    </dxf>
    <dxf>
      <font>
        <color rgb="FF006100"/>
      </font>
      <fill>
        <patternFill>
          <bgColor rgb="FFC6EFCE"/>
        </patternFill>
      </fill>
    </dxf>
    <dxf>
      <font>
        <color theme="0" tint="-0.499984740745262"/>
      </font>
      <fill>
        <patternFill>
          <bgColor theme="0" tint="-0.499984740745262"/>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theme="9" tint="0.79998168889431442"/>
      </font>
    </dxf>
    <dxf>
      <font>
        <color rgb="FF006100"/>
      </font>
      <fill>
        <patternFill>
          <bgColor rgb="FFC6EFCE"/>
        </patternFill>
      </fill>
    </dxf>
    <dxf>
      <font>
        <color rgb="FF006100"/>
      </font>
      <fill>
        <patternFill>
          <bgColor rgb="FFC6EFCE"/>
        </patternFill>
      </fill>
    </dxf>
    <dxf>
      <font>
        <b/>
        <i/>
      </font>
    </dxf>
    <dxf>
      <font>
        <b/>
        <i/>
      </font>
    </dxf>
    <dxf>
      <font>
        <b/>
        <i/>
      </font>
    </dxf>
    <dxf>
      <font>
        <b/>
        <i/>
      </font>
    </dxf>
    <dxf>
      <font>
        <b/>
        <i/>
      </font>
    </dxf>
    <dxf>
      <font>
        <b/>
        <i/>
      </font>
    </dxf>
    <dxf>
      <font>
        <b/>
        <i/>
      </font>
    </dxf>
    <dxf>
      <font>
        <b/>
        <i/>
      </font>
    </dxf>
    <dxf>
      <font>
        <b/>
        <i/>
      </font>
    </dxf>
    <dxf>
      <font>
        <b/>
        <i/>
      </font>
    </dxf>
    <dxf>
      <font>
        <color theme="0"/>
      </font>
    </dxf>
    <dxf>
      <font>
        <color rgb="FF006100"/>
      </font>
      <fill>
        <patternFill>
          <bgColor rgb="FFC6EFCE"/>
        </patternFill>
      </fill>
    </dxf>
    <dxf>
      <font>
        <color theme="0" tint="-0.24994659260841701"/>
      </font>
    </dxf>
    <dxf>
      <font>
        <color theme="0" tint="-0.24994659260841701"/>
      </font>
    </dxf>
    <dxf>
      <font>
        <color theme="7" tint="-0.499984740745262"/>
      </font>
      <fill>
        <patternFill>
          <bgColor theme="7" tint="0.79998168889431442"/>
        </patternFill>
      </fill>
    </dxf>
    <dxf>
      <font>
        <b val="0"/>
        <i val="0"/>
        <color rgb="FFFF0000"/>
      </font>
    </dxf>
    <dxf>
      <font>
        <b val="0"/>
        <i val="0"/>
        <color rgb="FFFF0000"/>
      </font>
    </dxf>
    <dxf>
      <font>
        <b val="0"/>
        <i val="0"/>
        <color rgb="FFFF0000"/>
      </font>
    </dxf>
    <dxf>
      <font>
        <color theme="9" tint="0.79998168889431442"/>
      </font>
    </dxf>
    <dxf>
      <font>
        <color theme="0" tint="-0.499984740745262"/>
      </font>
    </dxf>
    <dxf>
      <font>
        <color theme="0" tint="-0.499984740745262"/>
      </font>
      <fill>
        <patternFill>
          <bgColor theme="0" tint="-0.499984740745262"/>
        </patternFill>
      </fill>
    </dxf>
    <dxf>
      <font>
        <color rgb="FF006100"/>
      </font>
      <fill>
        <patternFill>
          <bgColor rgb="FFC6EFCE"/>
        </patternFill>
      </fill>
    </dxf>
    <dxf>
      <font>
        <color theme="0" tint="-0.499984740745262"/>
      </font>
      <fill>
        <patternFill>
          <bgColor theme="0" tint="-0.499984740745262"/>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theme="9" tint="0.79998168889431442"/>
      </font>
    </dxf>
    <dxf>
      <font>
        <color rgb="FF006100"/>
      </font>
      <fill>
        <patternFill>
          <bgColor rgb="FFC6EFCE"/>
        </patternFill>
      </fill>
    </dxf>
    <dxf>
      <font>
        <color rgb="FF006100"/>
      </font>
      <fill>
        <patternFill>
          <bgColor rgb="FFC6EFCE"/>
        </patternFill>
      </fill>
    </dxf>
    <dxf>
      <font>
        <b/>
        <i/>
      </font>
    </dxf>
    <dxf>
      <font>
        <b/>
        <i/>
      </font>
    </dxf>
    <dxf>
      <font>
        <b/>
        <i/>
      </font>
    </dxf>
    <dxf>
      <font>
        <b/>
        <i/>
      </font>
    </dxf>
    <dxf>
      <font>
        <b/>
        <i/>
      </font>
    </dxf>
    <dxf>
      <font>
        <b/>
        <i/>
      </font>
    </dxf>
    <dxf>
      <font>
        <b/>
        <i/>
      </font>
    </dxf>
    <dxf>
      <font>
        <b/>
        <i/>
      </font>
    </dxf>
    <dxf>
      <font>
        <b/>
        <i/>
      </font>
    </dxf>
    <dxf>
      <font>
        <b/>
        <i/>
      </font>
    </dxf>
    <dxf>
      <font>
        <color theme="0"/>
      </font>
    </dxf>
    <dxf>
      <font>
        <color rgb="FF006100"/>
      </font>
      <fill>
        <patternFill>
          <bgColor rgb="FFC6EFCE"/>
        </patternFill>
      </fill>
    </dxf>
    <dxf>
      <font>
        <color theme="0" tint="-0.24994659260841701"/>
      </font>
    </dxf>
    <dxf>
      <font>
        <color theme="0" tint="-0.24994659260841701"/>
      </font>
    </dxf>
    <dxf>
      <font>
        <color theme="7" tint="-0.499984740745262"/>
      </font>
      <fill>
        <patternFill>
          <bgColor theme="7" tint="0.79998168889431442"/>
        </patternFill>
      </fill>
    </dxf>
    <dxf>
      <font>
        <b val="0"/>
        <i val="0"/>
        <color rgb="FFFF0000"/>
      </font>
    </dxf>
    <dxf>
      <font>
        <b val="0"/>
        <i val="0"/>
        <color rgb="FFFF0000"/>
      </font>
    </dxf>
    <dxf>
      <font>
        <b val="0"/>
        <i val="0"/>
        <color rgb="FFFF0000"/>
      </font>
    </dxf>
    <dxf>
      <font>
        <color theme="9" tint="0.79998168889431442"/>
      </font>
    </dxf>
    <dxf>
      <font>
        <color theme="0" tint="-0.499984740745262"/>
      </font>
    </dxf>
    <dxf>
      <font>
        <color theme="0" tint="-0.499984740745262"/>
      </font>
      <fill>
        <patternFill>
          <bgColor theme="0" tint="-0.499984740745262"/>
        </patternFill>
      </fill>
    </dxf>
    <dxf>
      <font>
        <color rgb="FF006100"/>
      </font>
      <fill>
        <patternFill>
          <bgColor rgb="FFC6EFCE"/>
        </patternFill>
      </fill>
    </dxf>
    <dxf>
      <font>
        <color theme="0" tint="-0.499984740745262"/>
      </font>
      <fill>
        <patternFill>
          <bgColor theme="0" tint="-0.499984740745262"/>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theme="9" tint="0.79998168889431442"/>
      </font>
    </dxf>
    <dxf>
      <font>
        <color rgb="FF006100"/>
      </font>
      <fill>
        <patternFill>
          <bgColor rgb="FFC6EFCE"/>
        </patternFill>
      </fill>
    </dxf>
    <dxf>
      <font>
        <color rgb="FF006100"/>
      </font>
      <fill>
        <patternFill>
          <bgColor rgb="FFC6EFCE"/>
        </patternFill>
      </fill>
    </dxf>
    <dxf>
      <font>
        <b/>
        <i/>
      </font>
    </dxf>
    <dxf>
      <font>
        <b/>
        <i/>
      </font>
    </dxf>
    <dxf>
      <font>
        <b/>
        <i/>
      </font>
    </dxf>
    <dxf>
      <font>
        <b/>
        <i/>
      </font>
    </dxf>
    <dxf>
      <font>
        <b/>
        <i/>
      </font>
    </dxf>
    <dxf>
      <font>
        <b/>
        <i/>
      </font>
    </dxf>
    <dxf>
      <font>
        <b/>
        <i/>
      </font>
    </dxf>
    <dxf>
      <font>
        <b/>
        <i/>
      </font>
    </dxf>
    <dxf>
      <font>
        <b/>
        <i/>
      </font>
    </dxf>
    <dxf>
      <font>
        <b/>
        <i/>
      </font>
    </dxf>
    <dxf>
      <font>
        <color theme="0"/>
      </font>
    </dxf>
    <dxf>
      <font>
        <color rgb="FF006100"/>
      </font>
      <fill>
        <patternFill>
          <bgColor rgb="FFC6EFCE"/>
        </patternFill>
      </fill>
    </dxf>
    <dxf>
      <font>
        <color theme="0" tint="-0.24994659260841701"/>
      </font>
    </dxf>
    <dxf>
      <font>
        <color theme="0" tint="-0.24994659260841701"/>
      </font>
    </dxf>
    <dxf>
      <font>
        <color theme="7" tint="-0.499984740745262"/>
      </font>
      <fill>
        <patternFill>
          <bgColor theme="7" tint="0.79998168889431442"/>
        </patternFill>
      </fill>
    </dxf>
    <dxf>
      <font>
        <b val="0"/>
        <i val="0"/>
        <color rgb="FFFF0000"/>
      </font>
    </dxf>
    <dxf>
      <font>
        <b val="0"/>
        <i val="0"/>
        <color rgb="FFFF0000"/>
      </font>
    </dxf>
    <dxf>
      <font>
        <b val="0"/>
        <i val="0"/>
        <color rgb="FFFF0000"/>
      </font>
    </dxf>
    <dxf>
      <font>
        <color theme="9" tint="0.79998168889431442"/>
      </font>
    </dxf>
    <dxf>
      <font>
        <color theme="0" tint="-0.499984740745262"/>
      </font>
    </dxf>
    <dxf>
      <font>
        <color theme="0" tint="-0.499984740745262"/>
      </font>
      <fill>
        <patternFill>
          <bgColor theme="0" tint="-0.499984740745262"/>
        </patternFill>
      </fill>
    </dxf>
    <dxf>
      <font>
        <color rgb="FF006100"/>
      </font>
      <fill>
        <patternFill>
          <bgColor rgb="FFC6EFCE"/>
        </patternFill>
      </fill>
    </dxf>
    <dxf>
      <font>
        <color theme="0" tint="-0.499984740745262"/>
      </font>
      <fill>
        <patternFill>
          <bgColor theme="0" tint="-0.499984740745262"/>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theme="9" tint="0.79998168889431442"/>
      </font>
    </dxf>
    <dxf>
      <font>
        <color rgb="FF006100"/>
      </font>
      <fill>
        <patternFill>
          <bgColor rgb="FFC6EFCE"/>
        </patternFill>
      </fill>
    </dxf>
    <dxf>
      <font>
        <color rgb="FF006100"/>
      </font>
      <fill>
        <patternFill>
          <bgColor rgb="FFC6EFCE"/>
        </patternFill>
      </fill>
    </dxf>
    <dxf>
      <font>
        <b/>
        <i/>
      </font>
    </dxf>
    <dxf>
      <font>
        <b/>
        <i/>
      </font>
    </dxf>
    <dxf>
      <font>
        <b/>
        <i/>
      </font>
    </dxf>
    <dxf>
      <font>
        <b/>
        <i/>
      </font>
    </dxf>
    <dxf>
      <font>
        <b/>
        <i/>
      </font>
    </dxf>
    <dxf>
      <font>
        <b/>
        <i/>
      </font>
    </dxf>
    <dxf>
      <font>
        <b/>
        <i/>
      </font>
    </dxf>
    <dxf>
      <font>
        <b/>
        <i/>
      </font>
    </dxf>
    <dxf>
      <font>
        <b/>
        <i/>
      </font>
    </dxf>
    <dxf>
      <font>
        <b/>
        <i/>
      </font>
    </dxf>
    <dxf>
      <font>
        <color theme="0"/>
      </font>
    </dxf>
    <dxf>
      <font>
        <color rgb="FF006100"/>
      </font>
      <fill>
        <patternFill>
          <bgColor rgb="FFC6EFCE"/>
        </patternFill>
      </fill>
    </dxf>
    <dxf>
      <font>
        <color theme="0" tint="-0.24994659260841701"/>
      </font>
    </dxf>
    <dxf>
      <font>
        <color theme="0" tint="-0.24994659260841701"/>
      </font>
    </dxf>
    <dxf>
      <font>
        <color theme="7" tint="-0.499984740745262"/>
      </font>
      <fill>
        <patternFill>
          <bgColor theme="7" tint="0.79998168889431442"/>
        </patternFill>
      </fill>
    </dxf>
    <dxf>
      <font>
        <b val="0"/>
        <i val="0"/>
        <color rgb="FFFF0000"/>
      </font>
    </dxf>
    <dxf>
      <font>
        <b val="0"/>
        <i val="0"/>
        <color rgb="FFFF0000"/>
      </font>
    </dxf>
    <dxf>
      <font>
        <b val="0"/>
        <i val="0"/>
        <color rgb="FFFF0000"/>
      </font>
    </dxf>
    <dxf>
      <font>
        <color theme="9" tint="0.79998168889431442"/>
      </font>
    </dxf>
    <dxf>
      <font>
        <color theme="0" tint="-0.499984740745262"/>
      </font>
    </dxf>
    <dxf>
      <font>
        <color theme="0" tint="-0.499984740745262"/>
      </font>
      <fill>
        <patternFill>
          <bgColor theme="0" tint="-0.499984740745262"/>
        </patternFill>
      </fill>
    </dxf>
    <dxf>
      <font>
        <color rgb="FF006100"/>
      </font>
      <fill>
        <patternFill>
          <bgColor rgb="FFC6EFCE"/>
        </patternFill>
      </fill>
    </dxf>
    <dxf>
      <font>
        <color theme="0" tint="-0.499984740745262"/>
      </font>
      <fill>
        <patternFill>
          <bgColor theme="0" tint="-0.499984740745262"/>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theme="9" tint="0.79998168889431442"/>
      </font>
    </dxf>
    <dxf>
      <font>
        <color rgb="FF006100"/>
      </font>
      <fill>
        <patternFill>
          <bgColor rgb="FFC6EFCE"/>
        </patternFill>
      </fill>
    </dxf>
    <dxf>
      <font>
        <color rgb="FF006100"/>
      </font>
      <fill>
        <patternFill>
          <bgColor rgb="FFC6EFCE"/>
        </patternFill>
      </fill>
    </dxf>
    <dxf>
      <font>
        <b/>
        <i/>
      </font>
    </dxf>
    <dxf>
      <font>
        <b/>
        <i/>
      </font>
    </dxf>
    <dxf>
      <font>
        <b/>
        <i/>
      </font>
    </dxf>
    <dxf>
      <font>
        <b/>
        <i/>
      </font>
    </dxf>
    <dxf>
      <font>
        <b/>
        <i/>
      </font>
    </dxf>
    <dxf>
      <font>
        <b/>
        <i/>
      </font>
    </dxf>
    <dxf>
      <font>
        <b/>
        <i/>
      </font>
    </dxf>
    <dxf>
      <font>
        <b/>
        <i/>
      </font>
    </dxf>
    <dxf>
      <font>
        <b/>
        <i/>
      </font>
    </dxf>
    <dxf>
      <font>
        <b/>
        <i/>
      </font>
    </dxf>
    <dxf>
      <font>
        <color theme="0"/>
      </font>
    </dxf>
    <dxf>
      <font>
        <color rgb="FF006100"/>
      </font>
      <fill>
        <patternFill>
          <bgColor rgb="FFC6EFCE"/>
        </patternFill>
      </fill>
    </dxf>
    <dxf>
      <font>
        <color theme="0" tint="-0.24994659260841701"/>
      </font>
    </dxf>
    <dxf>
      <font>
        <color theme="0" tint="-0.24994659260841701"/>
      </font>
    </dxf>
    <dxf>
      <font>
        <color theme="7" tint="-0.499984740745262"/>
      </font>
      <fill>
        <patternFill>
          <bgColor theme="7" tint="0.79998168889431442"/>
        </patternFill>
      </fill>
    </dxf>
    <dxf>
      <font>
        <b val="0"/>
        <i val="0"/>
        <color rgb="FFFF0000"/>
      </font>
    </dxf>
    <dxf>
      <font>
        <b val="0"/>
        <i val="0"/>
        <color rgb="FFFF0000"/>
      </font>
    </dxf>
    <dxf>
      <font>
        <b val="0"/>
        <i val="0"/>
        <color rgb="FFFF3300"/>
      </font>
    </dxf>
    <dxf>
      <font>
        <color theme="9" tint="0.79998168889431442"/>
      </font>
    </dxf>
    <dxf>
      <font>
        <color theme="0" tint="-0.499984740745262"/>
      </font>
    </dxf>
    <dxf>
      <font>
        <color theme="0" tint="-0.499984740745262"/>
      </font>
      <fill>
        <patternFill>
          <bgColor theme="0" tint="-0.499984740745262"/>
        </patternFill>
      </fill>
    </dxf>
    <dxf>
      <font>
        <color rgb="FF006100"/>
      </font>
      <fill>
        <patternFill>
          <bgColor rgb="FFC6EFCE"/>
        </patternFill>
      </fill>
    </dxf>
    <dxf>
      <font>
        <color theme="0" tint="-0.499984740745262"/>
      </font>
      <fill>
        <patternFill>
          <bgColor theme="0" tint="-0.499984740745262"/>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theme="9" tint="0.79998168889431442"/>
      </font>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theme="4" tint="-0.24994659260841701"/>
      </font>
    </dxf>
    <dxf>
      <font>
        <b val="0"/>
        <i val="0"/>
        <color rgb="FFFF0000"/>
      </font>
    </dxf>
    <dxf>
      <font>
        <b val="0"/>
        <i val="0"/>
        <color rgb="FFFF0000"/>
      </font>
    </dxf>
    <dxf>
      <font>
        <b val="0"/>
        <i val="0"/>
        <color rgb="FFFF0000"/>
      </font>
    </dxf>
    <dxf>
      <font>
        <color theme="9" tint="0.79998168889431442"/>
      </font>
    </dxf>
    <dxf>
      <font>
        <color theme="9" tint="0.79998168889431442"/>
      </font>
    </dxf>
    <dxf>
      <font>
        <b/>
        <i/>
      </font>
    </dxf>
    <dxf>
      <font>
        <b/>
        <i/>
      </font>
    </dxf>
    <dxf>
      <font>
        <b/>
        <i/>
      </font>
    </dxf>
    <dxf>
      <font>
        <b/>
        <i/>
      </font>
    </dxf>
    <dxf>
      <font>
        <b/>
        <i/>
      </font>
    </dxf>
    <dxf>
      <font>
        <b/>
        <i/>
      </font>
    </dxf>
    <dxf>
      <font>
        <b/>
        <i/>
      </font>
    </dxf>
    <dxf>
      <font>
        <b/>
        <i/>
      </font>
    </dxf>
    <dxf>
      <font>
        <b/>
        <i/>
      </font>
    </dxf>
    <dxf>
      <font>
        <b/>
        <i/>
      </font>
    </dxf>
    <dxf>
      <font>
        <color theme="0"/>
      </font>
    </dxf>
    <dxf>
      <font>
        <color rgb="FF006100"/>
      </font>
      <fill>
        <patternFill>
          <bgColor rgb="FFC6EFCE"/>
        </patternFill>
      </fill>
    </dxf>
    <dxf>
      <font>
        <color theme="0" tint="-0.24994659260841701"/>
      </font>
    </dxf>
    <dxf>
      <font>
        <color theme="0" tint="-0.24994659260841701"/>
      </font>
    </dxf>
    <dxf>
      <font>
        <color theme="7" tint="-0.499984740745262"/>
      </font>
      <fill>
        <patternFill>
          <bgColor theme="7" tint="0.79998168889431442"/>
        </patternFill>
      </fill>
    </dxf>
    <dxf>
      <font>
        <b val="0"/>
        <i val="0"/>
        <color rgb="FFFF0000"/>
      </font>
    </dxf>
    <dxf>
      <font>
        <b val="0"/>
        <i val="0"/>
        <color rgb="FFFF0000"/>
      </font>
    </dxf>
    <dxf>
      <font>
        <b val="0"/>
        <i val="0"/>
        <color rgb="FFFF0000"/>
      </font>
    </dxf>
    <dxf>
      <font>
        <color theme="9" tint="0.79998168889431442"/>
      </font>
    </dxf>
    <dxf>
      <font>
        <color theme="0" tint="-0.499984740745262"/>
      </font>
    </dxf>
    <dxf>
      <font>
        <color theme="0" tint="-0.499984740745262"/>
      </font>
      <fill>
        <patternFill>
          <bgColor theme="0" tint="-0.499984740745262"/>
        </patternFill>
      </fill>
    </dxf>
    <dxf>
      <font>
        <color rgb="FF006100"/>
      </font>
      <fill>
        <patternFill>
          <bgColor rgb="FFC6EFCE"/>
        </patternFill>
      </fill>
    </dxf>
    <dxf>
      <font>
        <color theme="0" tint="-0.499984740745262"/>
      </font>
      <fill>
        <patternFill>
          <bgColor theme="0" tint="-0.499984740745262"/>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theme="9" tint="0.79998168889431442"/>
      </font>
    </dxf>
    <dxf>
      <font>
        <color rgb="FF006100"/>
      </font>
      <fill>
        <patternFill>
          <bgColor rgb="FFC6EFCE"/>
        </patternFill>
      </fill>
    </dxf>
    <dxf>
      <font>
        <color rgb="FF006100"/>
      </font>
      <fill>
        <patternFill>
          <bgColor rgb="FFC6EFCE"/>
        </patternFill>
      </fill>
    </dxf>
    <dxf>
      <font>
        <b/>
        <i/>
      </font>
    </dxf>
    <dxf>
      <font>
        <b/>
        <i/>
      </font>
    </dxf>
    <dxf>
      <font>
        <b/>
        <i/>
      </font>
    </dxf>
    <dxf>
      <font>
        <b/>
        <i/>
      </font>
    </dxf>
    <dxf>
      <font>
        <b/>
        <i/>
      </font>
    </dxf>
    <dxf>
      <font>
        <b/>
        <i/>
      </font>
    </dxf>
    <dxf>
      <font>
        <b/>
        <i/>
      </font>
    </dxf>
    <dxf>
      <font>
        <b/>
        <i/>
      </font>
    </dxf>
    <dxf>
      <font>
        <b/>
        <i/>
      </font>
    </dxf>
    <dxf>
      <font>
        <b/>
        <i/>
      </font>
    </dxf>
    <dxf>
      <font>
        <color theme="0"/>
      </font>
    </dxf>
    <dxf>
      <font>
        <color rgb="FF006100"/>
      </font>
      <fill>
        <patternFill>
          <bgColor rgb="FFC6EFCE"/>
        </patternFill>
      </fill>
    </dxf>
    <dxf>
      <font>
        <color theme="7" tint="-0.499984740745262"/>
      </font>
      <fill>
        <patternFill>
          <bgColor theme="7" tint="0.79998168889431442"/>
        </patternFill>
      </fill>
    </dxf>
    <dxf>
      <font>
        <color theme="0" tint="-0.24994659260841701"/>
      </font>
    </dxf>
    <dxf>
      <font>
        <color theme="0" tint="-0.24994659260841701"/>
      </font>
    </dxf>
    <dxf>
      <font>
        <color theme="7" tint="-0.499984740745262"/>
      </font>
      <fill>
        <patternFill>
          <bgColor theme="7" tint="0.79998168889431442"/>
        </patternFill>
      </fill>
    </dxf>
    <dxf>
      <font>
        <b val="0"/>
        <i val="0"/>
        <color rgb="FFFF0000"/>
      </font>
    </dxf>
    <dxf>
      <font>
        <b val="0"/>
        <i val="0"/>
        <color rgb="FFFF0000"/>
      </font>
    </dxf>
    <dxf>
      <font>
        <b val="0"/>
        <i val="0"/>
        <color rgb="FFFF0000"/>
      </font>
    </dxf>
    <dxf>
      <font>
        <color theme="9" tint="0.79998168889431442"/>
      </font>
    </dxf>
    <dxf>
      <font>
        <color theme="0" tint="-0.499984740745262"/>
      </font>
    </dxf>
    <dxf>
      <font>
        <color theme="0" tint="-0.499984740745262"/>
      </font>
      <fill>
        <patternFill>
          <bgColor theme="0" tint="-0.499984740745262"/>
        </patternFill>
      </fill>
    </dxf>
    <dxf>
      <font>
        <color rgb="FF006100"/>
      </font>
      <fill>
        <patternFill>
          <bgColor rgb="FFC6EFCE"/>
        </patternFill>
      </fill>
    </dxf>
    <dxf>
      <font>
        <color theme="0" tint="-0.499984740745262"/>
      </font>
      <fill>
        <patternFill>
          <bgColor theme="0" tint="-0.499984740745262"/>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theme="9" tint="0.79998168889431442"/>
      </font>
    </dxf>
    <dxf>
      <font>
        <color rgb="FF006100"/>
      </font>
      <fill>
        <patternFill>
          <bgColor rgb="FFC6EFCE"/>
        </patternFill>
      </fill>
    </dxf>
    <dxf>
      <font>
        <color rgb="FF006100"/>
      </font>
      <fill>
        <patternFill>
          <bgColor rgb="FFC6EFCE"/>
        </patternFill>
      </fill>
    </dxf>
    <dxf>
      <font>
        <b/>
        <i/>
      </font>
    </dxf>
    <dxf>
      <font>
        <b/>
        <i/>
      </font>
    </dxf>
    <dxf>
      <font>
        <b/>
        <i/>
      </font>
    </dxf>
    <dxf>
      <font>
        <b/>
        <i/>
      </font>
    </dxf>
    <dxf>
      <font>
        <b/>
        <i/>
      </font>
    </dxf>
    <dxf>
      <font>
        <b/>
        <i/>
      </font>
    </dxf>
    <dxf>
      <font>
        <b/>
        <i/>
      </font>
    </dxf>
    <dxf>
      <font>
        <b/>
        <i/>
      </font>
    </dxf>
    <dxf>
      <font>
        <b/>
        <i/>
      </font>
    </dxf>
    <dxf>
      <font>
        <b/>
        <i/>
      </font>
    </dxf>
    <dxf>
      <font>
        <color theme="0"/>
      </font>
    </dxf>
    <dxf>
      <font>
        <color rgb="FF006100"/>
      </font>
      <fill>
        <patternFill>
          <bgColor rgb="FFC6EFCE"/>
        </patternFill>
      </fill>
    </dxf>
    <dxf>
      <font>
        <color theme="7" tint="-0.499984740745262"/>
      </font>
      <fill>
        <patternFill>
          <bgColor theme="7" tint="0.79998168889431442"/>
        </patternFill>
      </fill>
    </dxf>
    <dxf>
      <font>
        <color theme="0" tint="-0.24994659260841701"/>
      </font>
    </dxf>
    <dxf>
      <font>
        <color theme="0" tint="-0.24994659260841701"/>
      </font>
    </dxf>
    <dxf>
      <font>
        <color theme="7" tint="-0.499984740745262"/>
      </font>
      <fill>
        <patternFill>
          <bgColor theme="7" tint="0.79998168889431442"/>
        </patternFill>
      </fill>
    </dxf>
    <dxf>
      <font>
        <b val="0"/>
        <i val="0"/>
        <color rgb="FFFF0000"/>
      </font>
    </dxf>
    <dxf>
      <font>
        <b val="0"/>
        <i val="0"/>
        <color rgb="FFFF0000"/>
      </font>
    </dxf>
    <dxf>
      <font>
        <b val="0"/>
        <i val="0"/>
        <color rgb="FFFF0000"/>
      </font>
    </dxf>
    <dxf>
      <font>
        <color theme="9" tint="0.79998168889431442"/>
      </font>
    </dxf>
    <dxf>
      <font>
        <color theme="0" tint="-0.499984740745262"/>
      </font>
    </dxf>
    <dxf>
      <font>
        <color theme="0" tint="-0.499984740745262"/>
      </font>
      <fill>
        <patternFill>
          <bgColor theme="0" tint="-0.499984740745262"/>
        </patternFill>
      </fill>
    </dxf>
    <dxf>
      <font>
        <color rgb="FF006100"/>
      </font>
      <fill>
        <patternFill>
          <bgColor rgb="FFC6EFCE"/>
        </patternFill>
      </fill>
    </dxf>
    <dxf>
      <font>
        <color theme="0" tint="-0.499984740745262"/>
      </font>
      <fill>
        <patternFill>
          <bgColor theme="0" tint="-0.499984740745262"/>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theme="9" tint="0.79998168889431442"/>
      </font>
    </dxf>
    <dxf>
      <font>
        <color rgb="FF006100"/>
      </font>
      <fill>
        <patternFill>
          <bgColor rgb="FFC6EFCE"/>
        </patternFill>
      </fill>
    </dxf>
    <dxf>
      <font>
        <color rgb="FF006100"/>
      </font>
      <fill>
        <patternFill>
          <bgColor rgb="FFC6EFCE"/>
        </patternFill>
      </fill>
    </dxf>
    <dxf>
      <font>
        <b/>
        <i/>
      </font>
    </dxf>
    <dxf>
      <font>
        <b/>
        <i/>
      </font>
    </dxf>
    <dxf>
      <font>
        <b/>
        <i/>
      </font>
    </dxf>
    <dxf>
      <font>
        <b/>
        <i/>
      </font>
    </dxf>
    <dxf>
      <font>
        <b/>
        <i/>
      </font>
    </dxf>
    <dxf>
      <font>
        <b/>
        <i/>
      </font>
    </dxf>
    <dxf>
      <font>
        <b/>
        <i/>
      </font>
    </dxf>
    <dxf>
      <font>
        <b/>
        <i/>
      </font>
    </dxf>
    <dxf>
      <font>
        <b/>
        <i/>
      </font>
    </dxf>
    <dxf>
      <font>
        <b/>
        <i/>
      </font>
    </dxf>
    <dxf>
      <font>
        <color theme="0"/>
      </font>
    </dxf>
    <dxf>
      <font>
        <color rgb="FF006100"/>
      </font>
      <fill>
        <patternFill>
          <bgColor rgb="FFC6EFCE"/>
        </patternFill>
      </fill>
    </dxf>
    <dxf>
      <font>
        <color theme="7" tint="-0.499984740745262"/>
      </font>
      <fill>
        <patternFill>
          <bgColor theme="7" tint="0.79998168889431442"/>
        </patternFill>
      </fill>
    </dxf>
    <dxf>
      <font>
        <color theme="0" tint="-0.24994659260841701"/>
      </font>
    </dxf>
    <dxf>
      <font>
        <color theme="0" tint="-0.24994659260841701"/>
      </font>
    </dxf>
    <dxf>
      <font>
        <color theme="7" tint="-0.499984740745262"/>
      </font>
      <fill>
        <patternFill>
          <bgColor theme="7" tint="0.79998168889431442"/>
        </patternFill>
      </fill>
    </dxf>
    <dxf>
      <font>
        <b val="0"/>
        <i val="0"/>
        <color rgb="FFFF0000"/>
      </font>
    </dxf>
    <dxf>
      <font>
        <b val="0"/>
        <i val="0"/>
        <color rgb="FFFF0000"/>
      </font>
    </dxf>
    <dxf>
      <font>
        <b val="0"/>
        <i val="0"/>
        <color rgb="FFFF3300"/>
      </font>
    </dxf>
    <dxf>
      <font>
        <color theme="9" tint="0.79998168889431442"/>
      </font>
    </dxf>
    <dxf>
      <font>
        <color theme="0" tint="-0.499984740745262"/>
      </font>
    </dxf>
    <dxf>
      <font>
        <color theme="0" tint="-0.499984740745262"/>
      </font>
      <fill>
        <patternFill>
          <bgColor theme="0" tint="-0.499984740745262"/>
        </patternFill>
      </fill>
    </dxf>
    <dxf>
      <font>
        <color rgb="FF006100"/>
      </font>
      <fill>
        <patternFill>
          <bgColor rgb="FFC6EFCE"/>
        </patternFill>
      </fill>
    </dxf>
    <dxf>
      <font>
        <color theme="0" tint="-0.499984740745262"/>
      </font>
      <fill>
        <patternFill>
          <bgColor theme="0" tint="-0.499984740745262"/>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theme="9" tint="0.79998168889431442"/>
      </font>
    </dxf>
    <dxf>
      <font>
        <color rgb="FF006100"/>
      </font>
      <fill>
        <patternFill>
          <bgColor rgb="FFC6EFCE"/>
        </patternFill>
      </fill>
    </dxf>
    <dxf>
      <font>
        <color rgb="FF006100"/>
      </font>
      <fill>
        <patternFill>
          <bgColor rgb="FFC6EFCE"/>
        </patternFill>
      </fill>
    </dxf>
    <dxf>
      <font>
        <b/>
        <i/>
      </font>
    </dxf>
    <dxf>
      <font>
        <b/>
        <i/>
      </font>
    </dxf>
    <dxf>
      <font>
        <b/>
        <i/>
      </font>
    </dxf>
    <dxf>
      <font>
        <b/>
        <i/>
      </font>
    </dxf>
    <dxf>
      <font>
        <b/>
        <i/>
      </font>
    </dxf>
    <dxf>
      <font>
        <b/>
        <i/>
      </font>
    </dxf>
    <dxf>
      <font>
        <b/>
        <i/>
      </font>
    </dxf>
    <dxf>
      <font>
        <b/>
        <i/>
      </font>
    </dxf>
    <dxf>
      <font>
        <b/>
        <i/>
      </font>
    </dxf>
    <dxf>
      <font>
        <b/>
        <i/>
      </font>
    </dxf>
    <dxf>
      <font>
        <color theme="0"/>
      </font>
    </dxf>
    <dxf>
      <font>
        <color rgb="FF006100"/>
      </font>
      <fill>
        <patternFill>
          <bgColor rgb="FFC6EFCE"/>
        </patternFill>
      </fill>
    </dxf>
    <dxf>
      <font>
        <color theme="7" tint="-0.499984740745262"/>
      </font>
      <fill>
        <patternFill>
          <bgColor theme="7" tint="0.79998168889431442"/>
        </patternFill>
      </fill>
    </dxf>
    <dxf>
      <font>
        <color theme="0" tint="-0.24994659260841701"/>
      </font>
    </dxf>
    <dxf>
      <font>
        <color theme="0" tint="-0.24994659260841701"/>
      </font>
    </dxf>
    <dxf>
      <font>
        <color theme="7" tint="-0.499984740745262"/>
      </font>
      <fill>
        <patternFill>
          <bgColor theme="7" tint="0.79998168889431442"/>
        </patternFill>
      </fill>
    </dxf>
    <dxf>
      <font>
        <b val="0"/>
        <i val="0"/>
        <color rgb="FFFF0000"/>
      </font>
    </dxf>
    <dxf>
      <font>
        <b val="0"/>
        <i val="0"/>
        <color rgb="FFFF0000"/>
      </font>
    </dxf>
    <dxf>
      <font>
        <b val="0"/>
        <i val="0"/>
        <color rgb="FFFF0000"/>
      </font>
    </dxf>
    <dxf>
      <font>
        <color theme="9" tint="0.79998168889431442"/>
      </font>
    </dxf>
    <dxf>
      <font>
        <color theme="0" tint="-0.499984740745262"/>
      </font>
    </dxf>
    <dxf>
      <font>
        <color theme="0" tint="-0.499984740745262"/>
      </font>
      <fill>
        <patternFill>
          <bgColor theme="0" tint="-0.499984740745262"/>
        </patternFill>
      </fill>
    </dxf>
    <dxf>
      <font>
        <color rgb="FF006100"/>
      </font>
      <fill>
        <patternFill>
          <bgColor rgb="FFC6EFCE"/>
        </patternFill>
      </fill>
    </dxf>
    <dxf>
      <font>
        <color theme="0" tint="-0.499984740745262"/>
      </font>
      <fill>
        <patternFill>
          <bgColor theme="0" tint="-0.499984740745262"/>
        </patternFill>
      </fill>
    </dxf>
    <dxf>
      <font>
        <color rgb="FF9C0006"/>
      </font>
      <fill>
        <patternFill>
          <bgColor rgb="FFFFC7CE"/>
        </patternFill>
      </fill>
    </dxf>
    <dxf>
      <font>
        <color rgb="FF006100"/>
      </font>
      <fill>
        <patternFill>
          <bgColor rgb="FFC6EFCE"/>
        </patternFill>
      </fill>
    </dxf>
    <dxf>
      <font>
        <color theme="9" tint="0.79998168889431442"/>
      </font>
    </dxf>
    <dxf>
      <font>
        <color rgb="FF006100"/>
      </font>
      <fill>
        <patternFill>
          <bgColor rgb="FFC6EFCE"/>
        </patternFill>
      </fill>
    </dxf>
    <dxf>
      <font>
        <color rgb="FF006100"/>
      </font>
      <fill>
        <patternFill>
          <bgColor rgb="FFC6EFCE"/>
        </patternFill>
      </fill>
    </dxf>
    <dxf>
      <font>
        <b/>
        <i/>
      </font>
    </dxf>
    <dxf>
      <font>
        <b/>
        <i/>
      </font>
    </dxf>
    <dxf>
      <font>
        <b/>
        <i/>
      </font>
    </dxf>
    <dxf>
      <font>
        <b/>
        <i/>
      </font>
    </dxf>
    <dxf>
      <font>
        <b/>
        <i/>
      </font>
    </dxf>
    <dxf>
      <font>
        <b/>
        <i/>
      </font>
    </dxf>
    <dxf>
      <font>
        <b/>
        <i/>
      </font>
    </dxf>
    <dxf>
      <font>
        <b/>
        <i/>
      </font>
    </dxf>
    <dxf>
      <font>
        <b/>
        <i/>
      </font>
    </dxf>
    <dxf>
      <font>
        <b/>
        <i/>
      </font>
    </dxf>
    <dxf>
      <font>
        <color rgb="FF006100"/>
      </font>
      <fill>
        <patternFill>
          <bgColor rgb="FFC6EFCE"/>
        </patternFill>
      </fill>
    </dxf>
    <dxf>
      <font>
        <color theme="0"/>
      </font>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theme="7" tint="-0.499984740745262"/>
      </font>
      <fill>
        <patternFill>
          <bgColor theme="7" tint="0.79998168889431442"/>
        </patternFill>
      </fill>
    </dxf>
    <dxf>
      <font>
        <color theme="4" tint="-0.24994659260841701"/>
      </font>
    </dxf>
    <dxf>
      <font>
        <color theme="0" tint="-0.24994659260841701"/>
      </font>
    </dxf>
    <dxf>
      <font>
        <color theme="0" tint="-0.24994659260841701"/>
      </font>
    </dxf>
    <dxf>
      <font>
        <color theme="7" tint="-0.499984740745262"/>
      </font>
      <fill>
        <patternFill>
          <bgColor theme="7" tint="0.79998168889431442"/>
        </patternFill>
      </fill>
    </dxf>
    <dxf>
      <font>
        <b val="0"/>
        <i val="0"/>
        <color rgb="FFFF0000"/>
      </font>
    </dxf>
    <dxf>
      <font>
        <b val="0"/>
        <i val="0"/>
        <color rgb="FFFF0000"/>
      </font>
    </dxf>
    <dxf>
      <font>
        <b val="0"/>
        <i val="0"/>
        <color rgb="FFFF0000"/>
      </font>
    </dxf>
    <dxf>
      <font>
        <color theme="9" tint="0.79998168889431442"/>
      </font>
    </dxf>
    <dxf>
      <font>
        <color theme="0" tint="-0.499984740745262"/>
      </font>
    </dxf>
    <dxf>
      <font>
        <color theme="0" tint="-0.499984740745262"/>
      </font>
      <fill>
        <patternFill>
          <bgColor theme="0" tint="-0.499984740745262"/>
        </patternFill>
      </fill>
    </dxf>
    <dxf>
      <font>
        <color theme="0" tint="-0.499984740745262"/>
      </font>
      <fill>
        <patternFill>
          <bgColor theme="0" tint="-0.499984740745262"/>
        </patternFill>
      </fill>
    </dxf>
    <dxf>
      <font>
        <color theme="9" tint="0.79998168889431442"/>
      </font>
    </dxf>
    <dxf>
      <font>
        <color rgb="FF006100"/>
      </font>
      <fill>
        <patternFill>
          <bgColor rgb="FFC6EFCE"/>
        </patternFill>
      </fill>
    </dxf>
    <dxf>
      <font>
        <color rgb="FF006100"/>
      </font>
      <fill>
        <patternFill>
          <bgColor rgb="FFC6EFCE"/>
        </patternFill>
      </fill>
    </dxf>
  </dxfs>
  <tableStyles count="0" defaultTableStyle="TableStyleMedium2" defaultPivotStyle="PivotStyleLight16"/>
  <colors>
    <mruColors>
      <color rgb="FFFF3300"/>
      <color rgb="FFF6DEDE"/>
      <color rgb="FFF8E4E4"/>
      <color rgb="FFFFB3FF"/>
      <color rgb="FFFF99FF"/>
      <color rgb="FFFAFEB4"/>
      <color rgb="FFF6FC80"/>
      <color rgb="FFF1E6B1"/>
      <color rgb="FF8C8C8C"/>
      <color rgb="FFECDE9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e-IL"/>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he-IL"/>
              <a:t>תרשים המחשה למעקב שנתי</a:t>
            </a:r>
          </a:p>
        </c:rich>
      </c:tx>
      <c:layout>
        <c:manualLayout>
          <c:xMode val="edge"/>
          <c:yMode val="edge"/>
          <c:x val="0.32584998523874814"/>
          <c:y val="2.2525976223727286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he-IL"/>
        </a:p>
      </c:txPr>
    </c:title>
    <c:autoTitleDeleted val="0"/>
    <c:plotArea>
      <c:layout>
        <c:manualLayout>
          <c:layoutTarget val="inner"/>
          <c:xMode val="edge"/>
          <c:yMode val="edge"/>
          <c:x val="0.14891010498687665"/>
          <c:y val="0.13336651762758417"/>
          <c:w val="0.69030074365704286"/>
          <c:h val="0.72188916993954433"/>
        </c:manualLayout>
      </c:layout>
      <c:lineChart>
        <c:grouping val="standard"/>
        <c:varyColors val="0"/>
        <c:ser>
          <c:idx val="0"/>
          <c:order val="0"/>
          <c:tx>
            <c:strRef>
              <c:f>'הוראות והמחשה'!$AT$8</c:f>
              <c:strCache>
                <c:ptCount val="1"/>
                <c:pt idx="0">
                  <c:v>הכנסות</c:v>
                </c:pt>
              </c:strCache>
            </c:strRef>
          </c:tx>
          <c:spPr>
            <a:ln w="22225" cap="rnd">
              <a:solidFill>
                <a:schemeClr val="accent1"/>
              </a:solidFill>
            </a:ln>
            <a:effectLst>
              <a:glow rad="139700">
                <a:schemeClr val="accent1">
                  <a:satMod val="175000"/>
                  <a:alpha val="14000"/>
                </a:schemeClr>
              </a:glow>
            </a:effectLst>
          </c:spPr>
          <c:marker>
            <c:symbol val="none"/>
          </c:marker>
          <c:cat>
            <c:strRef>
              <c:f>'הוראות והמחשה'!$AS$9:$AS$20</c:f>
              <c:strCache>
                <c:ptCount val="12"/>
                <c:pt idx="0">
                  <c:v>ניסן - אפריל/4</c:v>
                </c:pt>
                <c:pt idx="1">
                  <c:v>אייר - מאי/5</c:v>
                </c:pt>
                <c:pt idx="2">
                  <c:v>סיון - יוני/6</c:v>
                </c:pt>
                <c:pt idx="3">
                  <c:v>תמוז - יולי/7</c:v>
                </c:pt>
                <c:pt idx="4">
                  <c:v>אב - אוגוסט/8</c:v>
                </c:pt>
                <c:pt idx="5">
                  <c:v>אלול - ספטמבר/9</c:v>
                </c:pt>
                <c:pt idx="6">
                  <c:v>תשרי - אוקטובר/10</c:v>
                </c:pt>
                <c:pt idx="7">
                  <c:v>חשוון - נובמבר/11</c:v>
                </c:pt>
                <c:pt idx="8">
                  <c:v>כסליו - דצמבר/12</c:v>
                </c:pt>
                <c:pt idx="9">
                  <c:v>טיבת - ינואר/1</c:v>
                </c:pt>
                <c:pt idx="10">
                  <c:v>שבט - פברואר/2</c:v>
                </c:pt>
                <c:pt idx="11">
                  <c:v>אדר - מרץ/3</c:v>
                </c:pt>
              </c:strCache>
            </c:strRef>
          </c:cat>
          <c:val>
            <c:numRef>
              <c:f>'הוראות והמחשה'!$AT$9:$AT$20</c:f>
              <c:numCache>
                <c:formatCode>_(* #,##0.00_);_(* \(#,##0.00\);_(* "-"??_);_(@_)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59E4-4420-A305-F91DB56BA6CB}"/>
            </c:ext>
          </c:extLst>
        </c:ser>
        <c:ser>
          <c:idx val="1"/>
          <c:order val="1"/>
          <c:tx>
            <c:strRef>
              <c:f>'הוראות והמחשה'!$AU$8</c:f>
              <c:strCache>
                <c:ptCount val="1"/>
                <c:pt idx="0">
                  <c:v>סך כל ההוצאות [מחיה וגם מוכרות]</c:v>
                </c:pt>
              </c:strCache>
            </c:strRef>
          </c:tx>
          <c:spPr>
            <a:ln w="22225" cap="rnd">
              <a:solidFill>
                <a:schemeClr val="accent2"/>
              </a:solidFill>
            </a:ln>
            <a:effectLst>
              <a:glow rad="139700">
                <a:schemeClr val="accent2">
                  <a:satMod val="175000"/>
                  <a:alpha val="14000"/>
                </a:schemeClr>
              </a:glow>
            </a:effectLst>
          </c:spPr>
          <c:marker>
            <c:symbol val="none"/>
          </c:marker>
          <c:cat>
            <c:strRef>
              <c:f>'הוראות והמחשה'!$AS$9:$AS$20</c:f>
              <c:strCache>
                <c:ptCount val="12"/>
                <c:pt idx="0">
                  <c:v>ניסן - אפריל/4</c:v>
                </c:pt>
                <c:pt idx="1">
                  <c:v>אייר - מאי/5</c:v>
                </c:pt>
                <c:pt idx="2">
                  <c:v>סיון - יוני/6</c:v>
                </c:pt>
                <c:pt idx="3">
                  <c:v>תמוז - יולי/7</c:v>
                </c:pt>
                <c:pt idx="4">
                  <c:v>אב - אוגוסט/8</c:v>
                </c:pt>
                <c:pt idx="5">
                  <c:v>אלול - ספטמבר/9</c:v>
                </c:pt>
                <c:pt idx="6">
                  <c:v>תשרי - אוקטובר/10</c:v>
                </c:pt>
                <c:pt idx="7">
                  <c:v>חשוון - נובמבר/11</c:v>
                </c:pt>
                <c:pt idx="8">
                  <c:v>כסליו - דצמבר/12</c:v>
                </c:pt>
                <c:pt idx="9">
                  <c:v>טיבת - ינואר/1</c:v>
                </c:pt>
                <c:pt idx="10">
                  <c:v>שבט - פברואר/2</c:v>
                </c:pt>
                <c:pt idx="11">
                  <c:v>אדר - מרץ/3</c:v>
                </c:pt>
              </c:strCache>
            </c:strRef>
          </c:cat>
          <c:val>
            <c:numRef>
              <c:f>'הוראות והמחשה'!$AU$9:$AU$20</c:f>
              <c:numCache>
                <c:formatCode>_(* #,##0.00_);_(* \(#,##0.00\);_(* "-"??_);_(@_)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1-59E4-4420-A305-F91DB56BA6CB}"/>
            </c:ext>
          </c:extLst>
        </c:ser>
        <c:ser>
          <c:idx val="2"/>
          <c:order val="2"/>
          <c:tx>
            <c:strRef>
              <c:f>'הוראות והמחשה'!$AV$8</c:f>
              <c:strCache>
                <c:ptCount val="1"/>
                <c:pt idx="0">
                  <c:v>תרומות</c:v>
                </c:pt>
              </c:strCache>
            </c:strRef>
          </c:tx>
          <c:spPr>
            <a:ln w="22225" cap="rnd">
              <a:solidFill>
                <a:srgbClr val="00B050"/>
              </a:solidFill>
            </a:ln>
            <a:effectLst>
              <a:glow rad="139700">
                <a:schemeClr val="accent3">
                  <a:satMod val="175000"/>
                  <a:alpha val="14000"/>
                </a:schemeClr>
              </a:glow>
            </a:effectLst>
          </c:spPr>
          <c:marker>
            <c:symbol val="none"/>
          </c:marker>
          <c:cat>
            <c:strRef>
              <c:f>'הוראות והמחשה'!$AS$9:$AS$20</c:f>
              <c:strCache>
                <c:ptCount val="12"/>
                <c:pt idx="0">
                  <c:v>ניסן - אפריל/4</c:v>
                </c:pt>
                <c:pt idx="1">
                  <c:v>אייר - מאי/5</c:v>
                </c:pt>
                <c:pt idx="2">
                  <c:v>סיון - יוני/6</c:v>
                </c:pt>
                <c:pt idx="3">
                  <c:v>תמוז - יולי/7</c:v>
                </c:pt>
                <c:pt idx="4">
                  <c:v>אב - אוגוסט/8</c:v>
                </c:pt>
                <c:pt idx="5">
                  <c:v>אלול - ספטמבר/9</c:v>
                </c:pt>
                <c:pt idx="6">
                  <c:v>תשרי - אוקטובר/10</c:v>
                </c:pt>
                <c:pt idx="7">
                  <c:v>חשוון - נובמבר/11</c:v>
                </c:pt>
                <c:pt idx="8">
                  <c:v>כסליו - דצמבר/12</c:v>
                </c:pt>
                <c:pt idx="9">
                  <c:v>טיבת - ינואר/1</c:v>
                </c:pt>
                <c:pt idx="10">
                  <c:v>שבט - פברואר/2</c:v>
                </c:pt>
                <c:pt idx="11">
                  <c:v>אדר - מרץ/3</c:v>
                </c:pt>
              </c:strCache>
            </c:strRef>
          </c:cat>
          <c:val>
            <c:numRef>
              <c:f>'הוראות והמחשה'!$AV$9:$AV$20</c:f>
              <c:numCache>
                <c:formatCode>_(* #,##0.00_);_(* \(#,##0.00\);_(* "-"??_);_(@_)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2-59E4-4420-A305-F91DB56BA6CB}"/>
            </c:ext>
          </c:extLst>
        </c:ser>
        <c:dLbls>
          <c:showLegendKey val="0"/>
          <c:showVal val="0"/>
          <c:showCatName val="0"/>
          <c:showSerName val="0"/>
          <c:showPercent val="0"/>
          <c:showBubbleSize val="0"/>
        </c:dLbls>
        <c:smooth val="0"/>
        <c:axId val="1139413775"/>
        <c:axId val="1139416271"/>
      </c:lineChart>
      <c:dateAx>
        <c:axId val="1139413775"/>
        <c:scaling>
          <c:orientation val="maxMin"/>
        </c:scaling>
        <c:delete val="0"/>
        <c:axPos val="b"/>
        <c:majorGridlines>
          <c:spPr>
            <a:ln w="9525" cap="flat" cmpd="sng" algn="ctr">
              <a:solidFill>
                <a:schemeClr val="bg1">
                  <a:alpha val="27000"/>
                </a:schemeClr>
              </a:solidFill>
              <a:round/>
            </a:ln>
            <a:effectLst/>
          </c:spPr>
        </c:majorGridlines>
        <c:numFmt formatCode="General" sourceLinked="1"/>
        <c:majorTickMark val="none"/>
        <c:minorTickMark val="none"/>
        <c:tickLblPos val="low"/>
        <c:spPr>
          <a:noFill/>
          <a:ln>
            <a:noFill/>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he-IL"/>
          </a:p>
        </c:txPr>
        <c:crossAx val="1139416271"/>
        <c:crosses val="autoZero"/>
        <c:auto val="0"/>
        <c:lblOffset val="100"/>
        <c:baseTimeUnit val="days"/>
      </c:dateAx>
      <c:valAx>
        <c:axId val="1139416271"/>
        <c:scaling>
          <c:orientation val="minMax"/>
        </c:scaling>
        <c:delete val="0"/>
        <c:axPos val="r"/>
        <c:majorGridlines>
          <c:spPr>
            <a:ln w="25400" cap="flat" cmpd="sng" algn="ctr">
              <a:solidFill>
                <a:schemeClr val="bg1">
                  <a:alpha val="31000"/>
                </a:schemeClr>
              </a:solidFill>
              <a:round/>
              <a:headEnd type="stealth" w="lg" len="lg"/>
              <a:tailEnd type="none" w="lg" len="lg"/>
            </a:ln>
            <a:effectLst/>
          </c:spPr>
        </c:majorGridlines>
        <c:minorGridlines>
          <c:spPr>
            <a:ln w="9525" cap="flat" cmpd="sng" algn="ctr">
              <a:solidFill>
                <a:schemeClr val="bg1">
                  <a:alpha val="13000"/>
                </a:schemeClr>
              </a:solidFill>
              <a:round/>
            </a:ln>
            <a:effectLst/>
          </c:spPr>
        </c:minorGridlines>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he-IL"/>
          </a:p>
        </c:txPr>
        <c:crossAx val="1139413775"/>
        <c:crosses val="autoZero"/>
        <c:crossBetween val="between"/>
      </c:valAx>
      <c:spPr>
        <a:noFill/>
        <a:ln>
          <a:noFill/>
        </a:ln>
        <a:effectLst/>
      </c:spPr>
    </c:plotArea>
    <c:legend>
      <c:legendPos val="t"/>
      <c:layout>
        <c:manualLayout>
          <c:xMode val="edge"/>
          <c:yMode val="edge"/>
          <c:x val="9.2242375712280958E-2"/>
          <c:y val="7.5973974354571136E-2"/>
          <c:w val="0.80935192037821158"/>
          <c:h val="3.455713721125189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he-IL"/>
        </a:p>
      </c:txPr>
    </c:legend>
    <c:plotVisOnly val="1"/>
    <c:dispBlanksAs val="zero"/>
    <c:showDLblsOverMax val="0"/>
  </c:chart>
  <c:spPr>
    <a:solidFill>
      <a:schemeClr val="tx1">
        <a:lumMod val="65000"/>
        <a:lumOff val="35000"/>
      </a:schemeClr>
    </a:solidFill>
    <a:ln w="9525" cap="flat" cmpd="sng" algn="ctr">
      <a:solidFill>
        <a:schemeClr val="dk1">
          <a:lumMod val="15000"/>
          <a:lumOff val="85000"/>
        </a:schemeClr>
      </a:solidFill>
      <a:round/>
    </a:ln>
    <a:effectLst/>
    <a:scene3d>
      <a:camera prst="orthographicFront"/>
      <a:lightRig rig="threePt" dir="t"/>
    </a:scene3d>
    <a:sp3d>
      <a:bevelT w="127000" h="127000"/>
      <a:bevelB w="127000" h="127000"/>
    </a:sp3d>
  </c:spPr>
  <c:txPr>
    <a:bodyPr/>
    <a:lstStyle/>
    <a:p>
      <a:pPr>
        <a:defRPr/>
      </a:pPr>
      <a:endParaRPr lang="he-IL"/>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36">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75000"/>
                <a:lumOff val="25000"/>
              </a:schemeClr>
            </a:gs>
            <a:gs pos="0">
              <a:schemeClr val="dk1">
                <a:lumMod val="65000"/>
                <a:lumOff val="35000"/>
              </a:schemeClr>
            </a:gs>
          </a:gsLst>
          <a:lin ang="5400000" scaled="0"/>
        </a:gradFill>
        <a:round/>
      </a:ln>
    </cs:spPr>
  </cs:gridlineMajor>
  <cs:gridlineMinor>
    <cs:lnRef idx="0"/>
    <cs:fillRef idx="0"/>
    <cs:effectRef idx="0"/>
    <cs:fontRef idx="minor">
      <a:schemeClr val="dk1"/>
    </cs:fontRef>
    <cs:spPr>
      <a:ln w="9525" cap="flat" cmpd="sng" algn="ctr">
        <a:gradFill>
          <a:gsLst>
            <a:gs pos="100000">
              <a:schemeClr val="dk1">
                <a:lumMod val="75000"/>
                <a:lumOff val="25000"/>
                <a:alpha val="25000"/>
              </a:schemeClr>
            </a:gs>
            <a:gs pos="0">
              <a:schemeClr val="dk1">
                <a:lumMod val="65000"/>
                <a:lumOff val="35000"/>
                <a:alpha val="25000"/>
              </a:schemeClr>
            </a:gs>
          </a:gsLst>
          <a:lin ang="5400000" scaled="0"/>
        </a:gra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8" Type="http://schemas.openxmlformats.org/officeDocument/2006/relationships/image" Target="../media/image6.emf"/><Relationship Id="rId3" Type="http://schemas.openxmlformats.org/officeDocument/2006/relationships/image" Target="../media/image3.jpg"/><Relationship Id="rId7" Type="http://schemas.microsoft.com/office/2007/relationships/hdphoto" Target="../media/hdphoto2.wdp"/><Relationship Id="rId2" Type="http://schemas.openxmlformats.org/officeDocument/2006/relationships/image" Target="../media/image2.jpg"/><Relationship Id="rId1" Type="http://schemas.openxmlformats.org/officeDocument/2006/relationships/image" Target="../media/image1.jpg"/><Relationship Id="rId6" Type="http://schemas.openxmlformats.org/officeDocument/2006/relationships/image" Target="../media/image5.png"/><Relationship Id="rId5" Type="http://schemas.microsoft.com/office/2007/relationships/hdphoto" Target="../media/hdphoto1.wdp"/><Relationship Id="rId4" Type="http://schemas.openxmlformats.org/officeDocument/2006/relationships/image" Target="../media/image4.png"/><Relationship Id="rId9" Type="http://schemas.openxmlformats.org/officeDocument/2006/relationships/hyperlink" Target="#&#1492;&#1493;&#1512;&#1488;&#1493;&#1514;"/></Relationships>
</file>

<file path=xl/drawings/_rels/drawing11.xml.rels><?xml version="1.0" encoding="UTF-8" standalone="yes"?>
<Relationships xmlns="http://schemas.openxmlformats.org/package/2006/relationships"><Relationship Id="rId8" Type="http://schemas.openxmlformats.org/officeDocument/2006/relationships/hyperlink" Target="#&#1492;&#1493;&#1512;&#1488;&#1493;&#1514;"/><Relationship Id="rId13" Type="http://schemas.openxmlformats.org/officeDocument/2006/relationships/hyperlink" Target="#&#1492;&#1506;&#1512;&#1493;&#1514;_&#1493;&#1513;&#1488;&#1500;&#1493;&#1514;"/><Relationship Id="rId3" Type="http://schemas.openxmlformats.org/officeDocument/2006/relationships/hyperlink" Target="#&#1492;&#1502;&#1495;&#1513;&#1492;_&#1493;&#1514;&#1497;&#1512;&#1490;&#1493;&#1500;"/><Relationship Id="rId7" Type="http://schemas.openxmlformats.org/officeDocument/2006/relationships/hyperlink" Target="#&#1512;&#1497;&#1513;&#1493;&#1502;&#1497;&#1501;_&#1493;&#1492;&#1493;&#1505;&#1508;&#1493;&#1514;"/><Relationship Id="rId12" Type="http://schemas.openxmlformats.org/officeDocument/2006/relationships/hyperlink" Target="#&#1492;&#1511;&#1500;&#1493;&#1514;_&#1500;&#1495;&#1493;&#1502;&#1513;"/><Relationship Id="rId17" Type="http://schemas.openxmlformats.org/officeDocument/2006/relationships/hyperlink" Target="#&#1505;&#1511;&#1497;&#1512;&#1492;"/><Relationship Id="rId2" Type="http://schemas.openxmlformats.org/officeDocument/2006/relationships/hyperlink" Target="#&#1495;&#1494;&#1512;&#1492;_&#1502;&#1492;&#1511;&#1500;&#1493;&#1514;_&#1495;&#1493;&#1502;&#1513;"/><Relationship Id="rId16" Type="http://schemas.openxmlformats.org/officeDocument/2006/relationships/hyperlink" Target="#&#1500;&#1514;&#1512;&#1493;&#1502;&#1493;&#1514;"/><Relationship Id="rId1" Type="http://schemas.openxmlformats.org/officeDocument/2006/relationships/hyperlink" Target="#&#1492;&#1499;&#1504;&#1505;&#1493;&#1514;"/><Relationship Id="rId6" Type="http://schemas.openxmlformats.org/officeDocument/2006/relationships/hyperlink" Target="#&#1499;&#1500;&#1500;&#1497;_&#1492;&#1508;&#1512;&#1513;&#1514;_&#1495;&#1493;&#1502;&#1513;"/><Relationship Id="rId11" Type="http://schemas.openxmlformats.org/officeDocument/2006/relationships/hyperlink" Target="#&#1514;&#1497;&#1512;&#1490;&#1493;&#1500;_&#1495;&#1493;&#1502;&#1513;"/><Relationship Id="rId5" Type="http://schemas.openxmlformats.org/officeDocument/2006/relationships/hyperlink" Target="#&#1492;&#1493;&#1510;&#1488;&#1493;&#1514;"/><Relationship Id="rId15" Type="http://schemas.openxmlformats.org/officeDocument/2006/relationships/hyperlink" Target="#&#1502;&#1506;&#1511;&#1489;_&#1513;&#1504;&#1514;&#1497;"/><Relationship Id="rId10" Type="http://schemas.openxmlformats.org/officeDocument/2006/relationships/hyperlink" Target="#&#1499;&#1500;&#1500;&#1497;&#1501;_&#1493;&#1497;&#1505;&#1493;&#1491;&#1493;&#1514;"/><Relationship Id="rId4" Type="http://schemas.openxmlformats.org/officeDocument/2006/relationships/hyperlink" Target="#&#1514;&#1512;&#1493;&#1502;&#1493;&#1514;"/><Relationship Id="rId9" Type="http://schemas.openxmlformats.org/officeDocument/2006/relationships/hyperlink" Target="#&#1502;&#1489;&#1493;&#1488;"/><Relationship Id="rId14" Type="http://schemas.openxmlformats.org/officeDocument/2006/relationships/hyperlink" Target="#&#1500;&#1492;&#1494;&#1502;&#1497;&#1503;_&#1493;&#1500;&#1492;&#1506;&#1497;&#1512;"/></Relationships>
</file>

<file path=xl/drawings/_rels/drawing12.xml.rels><?xml version="1.0" encoding="UTF-8" standalone="yes"?>
<Relationships xmlns="http://schemas.openxmlformats.org/package/2006/relationships"><Relationship Id="rId8" Type="http://schemas.openxmlformats.org/officeDocument/2006/relationships/hyperlink" Target="#&#1492;&#1493;&#1512;&#1488;&#1493;&#1514;"/><Relationship Id="rId13" Type="http://schemas.openxmlformats.org/officeDocument/2006/relationships/hyperlink" Target="#&#1492;&#1506;&#1512;&#1493;&#1514;_&#1493;&#1513;&#1488;&#1500;&#1493;&#1514;"/><Relationship Id="rId3" Type="http://schemas.openxmlformats.org/officeDocument/2006/relationships/hyperlink" Target="#&#1492;&#1502;&#1495;&#1513;&#1492;_&#1493;&#1514;&#1497;&#1512;&#1490;&#1493;&#1500;"/><Relationship Id="rId7" Type="http://schemas.openxmlformats.org/officeDocument/2006/relationships/hyperlink" Target="#&#1512;&#1497;&#1513;&#1493;&#1502;&#1497;&#1501;_&#1493;&#1492;&#1493;&#1505;&#1508;&#1493;&#1514;"/><Relationship Id="rId12" Type="http://schemas.openxmlformats.org/officeDocument/2006/relationships/hyperlink" Target="#&#1492;&#1511;&#1500;&#1493;&#1514;_&#1500;&#1495;&#1493;&#1502;&#1513;"/><Relationship Id="rId17" Type="http://schemas.openxmlformats.org/officeDocument/2006/relationships/hyperlink" Target="#&#1505;&#1511;&#1497;&#1512;&#1492;"/><Relationship Id="rId2" Type="http://schemas.openxmlformats.org/officeDocument/2006/relationships/hyperlink" Target="#&#1495;&#1494;&#1512;&#1492;_&#1502;&#1492;&#1511;&#1500;&#1493;&#1514;_&#1495;&#1493;&#1502;&#1513;"/><Relationship Id="rId16" Type="http://schemas.openxmlformats.org/officeDocument/2006/relationships/hyperlink" Target="#&#1500;&#1514;&#1512;&#1493;&#1502;&#1493;&#1514;"/><Relationship Id="rId1" Type="http://schemas.openxmlformats.org/officeDocument/2006/relationships/hyperlink" Target="#&#1492;&#1499;&#1504;&#1505;&#1493;&#1514;"/><Relationship Id="rId6" Type="http://schemas.openxmlformats.org/officeDocument/2006/relationships/hyperlink" Target="#&#1499;&#1500;&#1500;&#1497;_&#1492;&#1508;&#1512;&#1513;&#1514;_&#1495;&#1493;&#1502;&#1513;"/><Relationship Id="rId11" Type="http://schemas.openxmlformats.org/officeDocument/2006/relationships/hyperlink" Target="#&#1514;&#1497;&#1512;&#1490;&#1493;&#1500;_&#1495;&#1493;&#1502;&#1513;"/><Relationship Id="rId5" Type="http://schemas.openxmlformats.org/officeDocument/2006/relationships/hyperlink" Target="#&#1492;&#1493;&#1510;&#1488;&#1493;&#1514;"/><Relationship Id="rId15" Type="http://schemas.openxmlformats.org/officeDocument/2006/relationships/hyperlink" Target="#&#1502;&#1506;&#1511;&#1489;_&#1513;&#1504;&#1514;&#1497;"/><Relationship Id="rId10" Type="http://schemas.openxmlformats.org/officeDocument/2006/relationships/hyperlink" Target="#&#1499;&#1500;&#1500;&#1497;&#1501;_&#1493;&#1497;&#1505;&#1493;&#1491;&#1493;&#1514;"/><Relationship Id="rId4" Type="http://schemas.openxmlformats.org/officeDocument/2006/relationships/hyperlink" Target="#&#1514;&#1512;&#1493;&#1502;&#1493;&#1514;"/><Relationship Id="rId9" Type="http://schemas.openxmlformats.org/officeDocument/2006/relationships/hyperlink" Target="#&#1502;&#1489;&#1493;&#1488;"/><Relationship Id="rId14" Type="http://schemas.openxmlformats.org/officeDocument/2006/relationships/hyperlink" Target="#&#1500;&#1492;&#1494;&#1502;&#1497;&#1503;_&#1493;&#1500;&#1492;&#1506;&#1497;&#1512;"/></Relationships>
</file>

<file path=xl/drawings/_rels/drawing13.xml.rels><?xml version="1.0" encoding="UTF-8" standalone="yes"?>
<Relationships xmlns="http://schemas.openxmlformats.org/package/2006/relationships"><Relationship Id="rId8" Type="http://schemas.openxmlformats.org/officeDocument/2006/relationships/hyperlink" Target="#&#1492;&#1493;&#1512;&#1488;&#1493;&#1514;"/><Relationship Id="rId13" Type="http://schemas.openxmlformats.org/officeDocument/2006/relationships/hyperlink" Target="#&#1492;&#1506;&#1512;&#1493;&#1514;_&#1493;&#1513;&#1488;&#1500;&#1493;&#1514;"/><Relationship Id="rId3" Type="http://schemas.openxmlformats.org/officeDocument/2006/relationships/hyperlink" Target="#&#1492;&#1502;&#1495;&#1513;&#1492;_&#1493;&#1514;&#1497;&#1512;&#1490;&#1493;&#1500;"/><Relationship Id="rId7" Type="http://schemas.openxmlformats.org/officeDocument/2006/relationships/hyperlink" Target="#&#1512;&#1497;&#1513;&#1493;&#1502;&#1497;&#1501;_&#1493;&#1492;&#1493;&#1505;&#1508;&#1493;&#1514;"/><Relationship Id="rId12" Type="http://schemas.openxmlformats.org/officeDocument/2006/relationships/hyperlink" Target="#&#1492;&#1511;&#1500;&#1493;&#1514;_&#1500;&#1495;&#1493;&#1502;&#1513;"/><Relationship Id="rId17" Type="http://schemas.openxmlformats.org/officeDocument/2006/relationships/hyperlink" Target="#&#1505;&#1511;&#1497;&#1512;&#1492;"/><Relationship Id="rId2" Type="http://schemas.openxmlformats.org/officeDocument/2006/relationships/hyperlink" Target="#&#1495;&#1494;&#1512;&#1492;_&#1502;&#1492;&#1511;&#1500;&#1493;&#1514;_&#1495;&#1493;&#1502;&#1513;"/><Relationship Id="rId16" Type="http://schemas.openxmlformats.org/officeDocument/2006/relationships/hyperlink" Target="#&#1500;&#1514;&#1512;&#1493;&#1502;&#1493;&#1514;"/><Relationship Id="rId1" Type="http://schemas.openxmlformats.org/officeDocument/2006/relationships/hyperlink" Target="#&#1492;&#1499;&#1504;&#1505;&#1493;&#1514;"/><Relationship Id="rId6" Type="http://schemas.openxmlformats.org/officeDocument/2006/relationships/hyperlink" Target="#&#1499;&#1500;&#1500;&#1497;_&#1492;&#1508;&#1512;&#1513;&#1514;_&#1495;&#1493;&#1502;&#1513;"/><Relationship Id="rId11" Type="http://schemas.openxmlformats.org/officeDocument/2006/relationships/hyperlink" Target="#&#1514;&#1497;&#1512;&#1490;&#1493;&#1500;_&#1495;&#1493;&#1502;&#1513;"/><Relationship Id="rId5" Type="http://schemas.openxmlformats.org/officeDocument/2006/relationships/hyperlink" Target="#&#1492;&#1493;&#1510;&#1488;&#1493;&#1514;"/><Relationship Id="rId15" Type="http://schemas.openxmlformats.org/officeDocument/2006/relationships/hyperlink" Target="#&#1502;&#1506;&#1511;&#1489;_&#1513;&#1504;&#1514;&#1497;"/><Relationship Id="rId10" Type="http://schemas.openxmlformats.org/officeDocument/2006/relationships/hyperlink" Target="#&#1499;&#1500;&#1500;&#1497;&#1501;_&#1493;&#1497;&#1505;&#1493;&#1491;&#1493;&#1514;"/><Relationship Id="rId4" Type="http://schemas.openxmlformats.org/officeDocument/2006/relationships/hyperlink" Target="#&#1514;&#1512;&#1493;&#1502;&#1493;&#1514;"/><Relationship Id="rId9" Type="http://schemas.openxmlformats.org/officeDocument/2006/relationships/hyperlink" Target="#&#1502;&#1489;&#1493;&#1488;"/><Relationship Id="rId14" Type="http://schemas.openxmlformats.org/officeDocument/2006/relationships/hyperlink" Target="#&#1500;&#1492;&#1494;&#1502;&#1497;&#1503;_&#1493;&#1500;&#1492;&#1506;&#1497;&#1512;"/></Relationships>
</file>

<file path=xl/drawings/_rels/drawing14.xml.rels><?xml version="1.0" encoding="UTF-8" standalone="yes"?>
<Relationships xmlns="http://schemas.openxmlformats.org/package/2006/relationships"><Relationship Id="rId8" Type="http://schemas.openxmlformats.org/officeDocument/2006/relationships/hyperlink" Target="#&#1492;&#1493;&#1512;&#1488;&#1493;&#1514;"/><Relationship Id="rId13" Type="http://schemas.openxmlformats.org/officeDocument/2006/relationships/hyperlink" Target="#&#1492;&#1506;&#1512;&#1493;&#1514;_&#1493;&#1513;&#1488;&#1500;&#1493;&#1514;"/><Relationship Id="rId3" Type="http://schemas.openxmlformats.org/officeDocument/2006/relationships/hyperlink" Target="#&#1492;&#1502;&#1495;&#1513;&#1492;_&#1493;&#1514;&#1497;&#1512;&#1490;&#1493;&#1500;"/><Relationship Id="rId7" Type="http://schemas.openxmlformats.org/officeDocument/2006/relationships/hyperlink" Target="#&#1512;&#1497;&#1513;&#1493;&#1502;&#1497;&#1501;_&#1493;&#1492;&#1493;&#1505;&#1508;&#1493;&#1514;"/><Relationship Id="rId12" Type="http://schemas.openxmlformats.org/officeDocument/2006/relationships/hyperlink" Target="#&#1492;&#1511;&#1500;&#1493;&#1514;_&#1500;&#1495;&#1493;&#1502;&#1513;"/><Relationship Id="rId17" Type="http://schemas.openxmlformats.org/officeDocument/2006/relationships/hyperlink" Target="#&#1505;&#1511;&#1497;&#1512;&#1492;"/><Relationship Id="rId2" Type="http://schemas.openxmlformats.org/officeDocument/2006/relationships/hyperlink" Target="#&#1495;&#1494;&#1512;&#1492;_&#1502;&#1492;&#1511;&#1500;&#1493;&#1514;_&#1495;&#1493;&#1502;&#1513;"/><Relationship Id="rId16" Type="http://schemas.openxmlformats.org/officeDocument/2006/relationships/hyperlink" Target="#&#1500;&#1514;&#1512;&#1493;&#1502;&#1493;&#1514;"/><Relationship Id="rId1" Type="http://schemas.openxmlformats.org/officeDocument/2006/relationships/hyperlink" Target="#&#1492;&#1499;&#1504;&#1505;&#1493;&#1514;"/><Relationship Id="rId6" Type="http://schemas.openxmlformats.org/officeDocument/2006/relationships/hyperlink" Target="#&#1499;&#1500;&#1500;&#1497;_&#1492;&#1508;&#1512;&#1513;&#1514;_&#1495;&#1493;&#1502;&#1513;"/><Relationship Id="rId11" Type="http://schemas.openxmlformats.org/officeDocument/2006/relationships/hyperlink" Target="#&#1514;&#1497;&#1512;&#1490;&#1493;&#1500;_&#1495;&#1493;&#1502;&#1513;"/><Relationship Id="rId5" Type="http://schemas.openxmlformats.org/officeDocument/2006/relationships/hyperlink" Target="#&#1492;&#1493;&#1510;&#1488;&#1493;&#1514;"/><Relationship Id="rId15" Type="http://schemas.openxmlformats.org/officeDocument/2006/relationships/hyperlink" Target="#&#1502;&#1506;&#1511;&#1489;_&#1513;&#1504;&#1514;&#1497;"/><Relationship Id="rId10" Type="http://schemas.openxmlformats.org/officeDocument/2006/relationships/hyperlink" Target="#&#1499;&#1500;&#1500;&#1497;&#1501;_&#1493;&#1497;&#1505;&#1493;&#1491;&#1493;&#1514;"/><Relationship Id="rId4" Type="http://schemas.openxmlformats.org/officeDocument/2006/relationships/hyperlink" Target="#&#1514;&#1512;&#1493;&#1502;&#1493;&#1514;"/><Relationship Id="rId9" Type="http://schemas.openxmlformats.org/officeDocument/2006/relationships/hyperlink" Target="#&#1502;&#1489;&#1493;&#1488;"/><Relationship Id="rId14" Type="http://schemas.openxmlformats.org/officeDocument/2006/relationships/hyperlink" Target="#&#1500;&#1492;&#1494;&#1502;&#1497;&#1503;_&#1493;&#1500;&#1492;&#1506;&#1497;&#1512;"/></Relationships>
</file>

<file path=xl/drawings/_rels/drawing15.xml.rels><?xml version="1.0" encoding="UTF-8" standalone="yes"?>
<Relationships xmlns="http://schemas.openxmlformats.org/package/2006/relationships"><Relationship Id="rId8" Type="http://schemas.openxmlformats.org/officeDocument/2006/relationships/hyperlink" Target="#&#1492;&#1493;&#1512;&#1488;&#1493;&#1514;"/><Relationship Id="rId13" Type="http://schemas.openxmlformats.org/officeDocument/2006/relationships/hyperlink" Target="#&#1492;&#1506;&#1512;&#1493;&#1514;_&#1493;&#1513;&#1488;&#1500;&#1493;&#1514;"/><Relationship Id="rId3" Type="http://schemas.openxmlformats.org/officeDocument/2006/relationships/hyperlink" Target="#&#1492;&#1502;&#1495;&#1513;&#1492;_&#1493;&#1514;&#1497;&#1512;&#1490;&#1493;&#1500;"/><Relationship Id="rId7" Type="http://schemas.openxmlformats.org/officeDocument/2006/relationships/hyperlink" Target="#&#1512;&#1497;&#1513;&#1493;&#1502;&#1497;&#1501;_&#1493;&#1492;&#1493;&#1505;&#1508;&#1493;&#1514;"/><Relationship Id="rId12" Type="http://schemas.openxmlformats.org/officeDocument/2006/relationships/hyperlink" Target="#&#1492;&#1511;&#1500;&#1493;&#1514;_&#1500;&#1495;&#1493;&#1502;&#1513;"/><Relationship Id="rId17" Type="http://schemas.openxmlformats.org/officeDocument/2006/relationships/hyperlink" Target="#&#1505;&#1511;&#1497;&#1512;&#1492;"/><Relationship Id="rId2" Type="http://schemas.openxmlformats.org/officeDocument/2006/relationships/hyperlink" Target="#&#1495;&#1494;&#1512;&#1492;_&#1502;&#1492;&#1511;&#1500;&#1493;&#1514;_&#1495;&#1493;&#1502;&#1513;"/><Relationship Id="rId16" Type="http://schemas.openxmlformats.org/officeDocument/2006/relationships/hyperlink" Target="#&#1500;&#1514;&#1512;&#1493;&#1502;&#1493;&#1514;"/><Relationship Id="rId1" Type="http://schemas.openxmlformats.org/officeDocument/2006/relationships/hyperlink" Target="#&#1492;&#1499;&#1504;&#1505;&#1493;&#1514;"/><Relationship Id="rId6" Type="http://schemas.openxmlformats.org/officeDocument/2006/relationships/hyperlink" Target="#&#1499;&#1500;&#1500;&#1497;_&#1492;&#1508;&#1512;&#1513;&#1514;_&#1495;&#1493;&#1502;&#1513;"/><Relationship Id="rId11" Type="http://schemas.openxmlformats.org/officeDocument/2006/relationships/hyperlink" Target="#&#1514;&#1497;&#1512;&#1490;&#1493;&#1500;_&#1495;&#1493;&#1502;&#1513;"/><Relationship Id="rId5" Type="http://schemas.openxmlformats.org/officeDocument/2006/relationships/hyperlink" Target="#&#1492;&#1493;&#1510;&#1488;&#1493;&#1514;"/><Relationship Id="rId15" Type="http://schemas.openxmlformats.org/officeDocument/2006/relationships/hyperlink" Target="#&#1502;&#1506;&#1511;&#1489;_&#1513;&#1504;&#1514;&#1497;"/><Relationship Id="rId10" Type="http://schemas.openxmlformats.org/officeDocument/2006/relationships/hyperlink" Target="#&#1499;&#1500;&#1500;&#1497;&#1501;_&#1493;&#1497;&#1505;&#1493;&#1491;&#1493;&#1514;"/><Relationship Id="rId4" Type="http://schemas.openxmlformats.org/officeDocument/2006/relationships/hyperlink" Target="#&#1514;&#1512;&#1493;&#1502;&#1493;&#1514;"/><Relationship Id="rId9" Type="http://schemas.openxmlformats.org/officeDocument/2006/relationships/hyperlink" Target="#&#1502;&#1489;&#1493;&#1488;"/><Relationship Id="rId14" Type="http://schemas.openxmlformats.org/officeDocument/2006/relationships/hyperlink" Target="#&#1500;&#1492;&#1494;&#1502;&#1497;&#1503;_&#1493;&#1500;&#1492;&#1506;&#1497;&#1512;"/></Relationships>
</file>

<file path=xl/drawings/_rels/drawing16.xml.rels><?xml version="1.0" encoding="UTF-8" standalone="yes"?>
<Relationships xmlns="http://schemas.openxmlformats.org/package/2006/relationships"><Relationship Id="rId8" Type="http://schemas.openxmlformats.org/officeDocument/2006/relationships/hyperlink" Target="#&#1492;&#1493;&#1512;&#1488;&#1493;&#1514;"/><Relationship Id="rId13" Type="http://schemas.openxmlformats.org/officeDocument/2006/relationships/hyperlink" Target="#&#1492;&#1506;&#1512;&#1493;&#1514;_&#1493;&#1513;&#1488;&#1500;&#1493;&#1514;"/><Relationship Id="rId3" Type="http://schemas.openxmlformats.org/officeDocument/2006/relationships/hyperlink" Target="#&#1492;&#1502;&#1495;&#1513;&#1492;_&#1493;&#1514;&#1497;&#1512;&#1490;&#1493;&#1500;"/><Relationship Id="rId7" Type="http://schemas.openxmlformats.org/officeDocument/2006/relationships/hyperlink" Target="#&#1512;&#1497;&#1513;&#1493;&#1502;&#1497;&#1501;_&#1493;&#1492;&#1493;&#1505;&#1508;&#1493;&#1514;"/><Relationship Id="rId12" Type="http://schemas.openxmlformats.org/officeDocument/2006/relationships/hyperlink" Target="#&#1492;&#1511;&#1500;&#1493;&#1514;_&#1500;&#1495;&#1493;&#1502;&#1513;"/><Relationship Id="rId17" Type="http://schemas.openxmlformats.org/officeDocument/2006/relationships/hyperlink" Target="#&#1505;&#1511;&#1497;&#1512;&#1492;"/><Relationship Id="rId2" Type="http://schemas.openxmlformats.org/officeDocument/2006/relationships/hyperlink" Target="#&#1495;&#1494;&#1512;&#1492;_&#1502;&#1492;&#1511;&#1500;&#1493;&#1514;_&#1495;&#1493;&#1502;&#1513;"/><Relationship Id="rId16" Type="http://schemas.openxmlformats.org/officeDocument/2006/relationships/hyperlink" Target="#&#1500;&#1514;&#1512;&#1493;&#1502;&#1493;&#1514;"/><Relationship Id="rId1" Type="http://schemas.openxmlformats.org/officeDocument/2006/relationships/hyperlink" Target="#&#1492;&#1499;&#1504;&#1505;&#1493;&#1514;"/><Relationship Id="rId6" Type="http://schemas.openxmlformats.org/officeDocument/2006/relationships/hyperlink" Target="#&#1499;&#1500;&#1500;&#1497;_&#1492;&#1508;&#1512;&#1513;&#1514;_&#1495;&#1493;&#1502;&#1513;"/><Relationship Id="rId11" Type="http://schemas.openxmlformats.org/officeDocument/2006/relationships/hyperlink" Target="#&#1514;&#1497;&#1512;&#1490;&#1493;&#1500;_&#1495;&#1493;&#1502;&#1513;"/><Relationship Id="rId5" Type="http://schemas.openxmlformats.org/officeDocument/2006/relationships/hyperlink" Target="#&#1492;&#1493;&#1510;&#1488;&#1493;&#1514;"/><Relationship Id="rId15" Type="http://schemas.openxmlformats.org/officeDocument/2006/relationships/hyperlink" Target="#&#1502;&#1506;&#1511;&#1489;_&#1513;&#1504;&#1514;&#1497;"/><Relationship Id="rId10" Type="http://schemas.openxmlformats.org/officeDocument/2006/relationships/hyperlink" Target="#&#1499;&#1500;&#1500;&#1497;&#1501;_&#1493;&#1497;&#1505;&#1493;&#1491;&#1493;&#1514;"/><Relationship Id="rId4" Type="http://schemas.openxmlformats.org/officeDocument/2006/relationships/hyperlink" Target="#&#1514;&#1512;&#1493;&#1502;&#1493;&#1514;"/><Relationship Id="rId9" Type="http://schemas.openxmlformats.org/officeDocument/2006/relationships/hyperlink" Target="#&#1502;&#1489;&#1493;&#1488;"/><Relationship Id="rId14" Type="http://schemas.openxmlformats.org/officeDocument/2006/relationships/hyperlink" Target="#&#1500;&#1492;&#1494;&#1502;&#1497;&#1503;_&#1493;&#1500;&#1492;&#1506;&#1497;&#1512;"/></Relationships>
</file>

<file path=xl/drawings/_rels/drawing17.xml.rels><?xml version="1.0" encoding="UTF-8" standalone="yes"?>
<Relationships xmlns="http://schemas.openxmlformats.org/package/2006/relationships"><Relationship Id="rId8" Type="http://schemas.openxmlformats.org/officeDocument/2006/relationships/hyperlink" Target="#&#1492;&#1493;&#1512;&#1488;&#1493;&#1514;"/><Relationship Id="rId13" Type="http://schemas.openxmlformats.org/officeDocument/2006/relationships/hyperlink" Target="#&#1500;&#1514;&#1512;&#1493;&#1502;&#1493;&#1514;"/><Relationship Id="rId3" Type="http://schemas.openxmlformats.org/officeDocument/2006/relationships/hyperlink" Target="#&#1492;&#1502;&#1495;&#1513;&#1492;_&#1493;&#1514;&#1497;&#1512;&#1490;&#1493;&#1500;"/><Relationship Id="rId7" Type="http://schemas.openxmlformats.org/officeDocument/2006/relationships/hyperlink" Target="#&#1512;&#1497;&#1513;&#1493;&#1502;&#1497;&#1501;_&#1493;&#1492;&#1493;&#1505;&#1508;&#1493;&#1514;"/><Relationship Id="rId12" Type="http://schemas.openxmlformats.org/officeDocument/2006/relationships/hyperlink" Target="#&#1492;&#1511;&#1500;&#1493;&#1514;_&#1500;&#1495;&#1493;&#1502;&#1513;"/><Relationship Id="rId2" Type="http://schemas.openxmlformats.org/officeDocument/2006/relationships/hyperlink" Target="#&#1495;&#1494;&#1512;&#1492;_&#1502;&#1492;&#1511;&#1500;&#1493;&#1514;_&#1495;&#1493;&#1502;&#1513;"/><Relationship Id="rId1" Type="http://schemas.openxmlformats.org/officeDocument/2006/relationships/hyperlink" Target="#&#1492;&#1499;&#1504;&#1505;&#1493;&#1514;"/><Relationship Id="rId6" Type="http://schemas.openxmlformats.org/officeDocument/2006/relationships/hyperlink" Target="#&#1499;&#1500;&#1500;&#1497;_&#1492;&#1508;&#1512;&#1513;&#1514;_&#1495;&#1493;&#1502;&#1513;"/><Relationship Id="rId11" Type="http://schemas.openxmlformats.org/officeDocument/2006/relationships/hyperlink" Target="#&#1514;&#1497;&#1512;&#1490;&#1493;&#1500;_&#1495;&#1493;&#1502;&#1513;"/><Relationship Id="rId5" Type="http://schemas.openxmlformats.org/officeDocument/2006/relationships/hyperlink" Target="#&#1492;&#1493;&#1510;&#1488;&#1493;&#1514;"/><Relationship Id="rId10" Type="http://schemas.openxmlformats.org/officeDocument/2006/relationships/hyperlink" Target="#&#1499;&#1500;&#1500;&#1497;&#1501;_&#1493;&#1497;&#1505;&#1493;&#1491;&#1493;&#1514;"/><Relationship Id="rId4" Type="http://schemas.openxmlformats.org/officeDocument/2006/relationships/hyperlink" Target="#&#1514;&#1512;&#1493;&#1502;&#1493;&#1514;"/><Relationship Id="rId9" Type="http://schemas.openxmlformats.org/officeDocument/2006/relationships/hyperlink" Target="#&#1502;&#1489;&#1493;&#1488;"/><Relationship Id="rId14" Type="http://schemas.openxmlformats.org/officeDocument/2006/relationships/hyperlink" Target="#&#1500;&#1492;&#1494;&#1502;&#1497;&#1503;_&#1493;&#1500;&#1492;&#1506;&#1497;&#1512;"/></Relationships>
</file>

<file path=xl/drawings/_rels/drawing2.xml.rels><?xml version="1.0" encoding="UTF-8" standalone="yes"?>
<Relationships xmlns="http://schemas.openxmlformats.org/package/2006/relationships"><Relationship Id="rId8" Type="http://schemas.openxmlformats.org/officeDocument/2006/relationships/hyperlink" Target="#&#1512;&#1497;&#1513;&#1493;&#1502;&#1497;&#1501;_&#1493;&#1492;&#1493;&#1505;&#1508;&#1493;&#1514;"/><Relationship Id="rId13" Type="http://schemas.openxmlformats.org/officeDocument/2006/relationships/hyperlink" Target="#&#1492;&#1511;&#1500;&#1493;&#1514;_&#1500;&#1495;&#1493;&#1502;&#1513;"/><Relationship Id="rId3" Type="http://schemas.openxmlformats.org/officeDocument/2006/relationships/hyperlink" Target="#&#1495;&#1494;&#1512;&#1492;_&#1502;&#1492;&#1511;&#1500;&#1493;&#1514;_&#1495;&#1493;&#1502;&#1513;"/><Relationship Id="rId7" Type="http://schemas.openxmlformats.org/officeDocument/2006/relationships/hyperlink" Target="#&#1499;&#1500;&#1500;&#1497;_&#1492;&#1508;&#1512;&#1513;&#1514;_&#1495;&#1493;&#1502;&#1513;"/><Relationship Id="rId12" Type="http://schemas.openxmlformats.org/officeDocument/2006/relationships/hyperlink" Target="#&#1514;&#1497;&#1512;&#1490;&#1493;&#1500;_&#1495;&#1493;&#1502;&#1513;"/><Relationship Id="rId2" Type="http://schemas.openxmlformats.org/officeDocument/2006/relationships/hyperlink" Target="#&#1492;&#1499;&#1504;&#1505;&#1493;&#1514;"/><Relationship Id="rId16" Type="http://schemas.openxmlformats.org/officeDocument/2006/relationships/hyperlink" Target="#&#1505;&#1511;&#1497;&#1512;&#1492;"/><Relationship Id="rId1" Type="http://schemas.openxmlformats.org/officeDocument/2006/relationships/hyperlink" Target="#&#1500;&#1514;&#1512;&#1493;&#1502;&#1493;&#1514;"/><Relationship Id="rId6" Type="http://schemas.openxmlformats.org/officeDocument/2006/relationships/hyperlink" Target="#&#1492;&#1493;&#1510;&#1488;&#1493;&#1514;"/><Relationship Id="rId11" Type="http://schemas.openxmlformats.org/officeDocument/2006/relationships/hyperlink" Target="#&#1499;&#1500;&#1500;&#1497;&#1501;_&#1493;&#1497;&#1505;&#1493;&#1491;&#1493;&#1514;"/><Relationship Id="rId5" Type="http://schemas.openxmlformats.org/officeDocument/2006/relationships/hyperlink" Target="#&#1514;&#1512;&#1493;&#1502;&#1493;&#1514;"/><Relationship Id="rId15" Type="http://schemas.openxmlformats.org/officeDocument/2006/relationships/hyperlink" Target="#&#1500;&#1492;&#1494;&#1502;&#1497;&#1503;_&#1493;&#1500;&#1492;&#1506;&#1497;&#1512;"/><Relationship Id="rId10" Type="http://schemas.openxmlformats.org/officeDocument/2006/relationships/hyperlink" Target="#&#1502;&#1489;&#1493;&#1488;"/><Relationship Id="rId4" Type="http://schemas.openxmlformats.org/officeDocument/2006/relationships/hyperlink" Target="#&#1492;&#1502;&#1495;&#1513;&#1492;_&#1493;&#1514;&#1497;&#1512;&#1490;&#1493;&#1500;"/><Relationship Id="rId9" Type="http://schemas.openxmlformats.org/officeDocument/2006/relationships/hyperlink" Target="#&#1492;&#1493;&#1512;&#1488;&#1493;&#1514;"/><Relationship Id="rId14" Type="http://schemas.openxmlformats.org/officeDocument/2006/relationships/hyperlink" Target="#&#1492;&#1506;&#1512;&#1493;&#1514;_&#1493;&#1513;&#1488;&#1500;&#1493;&#1514;"/></Relationships>
</file>

<file path=xl/drawings/_rels/drawing3.xml.rels><?xml version="1.0" encoding="UTF-8" standalone="yes"?>
<Relationships xmlns="http://schemas.openxmlformats.org/package/2006/relationships"><Relationship Id="rId8" Type="http://schemas.openxmlformats.org/officeDocument/2006/relationships/hyperlink" Target="#&#1492;&#1493;&#1512;&#1488;&#1493;&#1514;"/><Relationship Id="rId13" Type="http://schemas.openxmlformats.org/officeDocument/2006/relationships/hyperlink" Target="#&#1492;&#1506;&#1512;&#1493;&#1514;_&#1493;&#1513;&#1488;&#1500;&#1493;&#1514;"/><Relationship Id="rId3" Type="http://schemas.openxmlformats.org/officeDocument/2006/relationships/hyperlink" Target="#&#1492;&#1502;&#1495;&#1513;&#1492;_&#1493;&#1514;&#1497;&#1512;&#1490;&#1493;&#1500;"/><Relationship Id="rId7" Type="http://schemas.openxmlformats.org/officeDocument/2006/relationships/hyperlink" Target="#&#1512;&#1497;&#1513;&#1493;&#1502;&#1497;&#1501;_&#1493;&#1492;&#1493;&#1505;&#1508;&#1493;&#1514;"/><Relationship Id="rId12" Type="http://schemas.openxmlformats.org/officeDocument/2006/relationships/hyperlink" Target="#&#1492;&#1511;&#1500;&#1493;&#1514;_&#1500;&#1495;&#1493;&#1502;&#1513;"/><Relationship Id="rId17" Type="http://schemas.openxmlformats.org/officeDocument/2006/relationships/hyperlink" Target="#&#1505;&#1511;&#1497;&#1512;&#1492;"/><Relationship Id="rId2" Type="http://schemas.openxmlformats.org/officeDocument/2006/relationships/hyperlink" Target="#&#1495;&#1494;&#1512;&#1492;_&#1502;&#1492;&#1511;&#1500;&#1493;&#1514;_&#1495;&#1493;&#1502;&#1513;"/><Relationship Id="rId16" Type="http://schemas.openxmlformats.org/officeDocument/2006/relationships/hyperlink" Target="#&#1500;&#1514;&#1512;&#1493;&#1502;&#1493;&#1514;"/><Relationship Id="rId1" Type="http://schemas.openxmlformats.org/officeDocument/2006/relationships/hyperlink" Target="#&#1492;&#1499;&#1504;&#1505;&#1493;&#1514;"/><Relationship Id="rId6" Type="http://schemas.openxmlformats.org/officeDocument/2006/relationships/hyperlink" Target="#&#1499;&#1500;&#1500;&#1497;_&#1492;&#1508;&#1512;&#1513;&#1514;_&#1495;&#1493;&#1502;&#1513;"/><Relationship Id="rId11" Type="http://schemas.openxmlformats.org/officeDocument/2006/relationships/hyperlink" Target="#&#1514;&#1497;&#1512;&#1490;&#1493;&#1500;_&#1495;&#1493;&#1502;&#1513;"/><Relationship Id="rId5" Type="http://schemas.openxmlformats.org/officeDocument/2006/relationships/hyperlink" Target="#&#1492;&#1493;&#1510;&#1488;&#1493;&#1514;"/><Relationship Id="rId15" Type="http://schemas.openxmlformats.org/officeDocument/2006/relationships/hyperlink" Target="#&#1502;&#1506;&#1511;&#1489;_&#1513;&#1504;&#1514;&#1497;"/><Relationship Id="rId10" Type="http://schemas.openxmlformats.org/officeDocument/2006/relationships/hyperlink" Target="#&#1499;&#1500;&#1500;&#1497;&#1501;_&#1493;&#1497;&#1505;&#1493;&#1491;&#1493;&#1514;"/><Relationship Id="rId4" Type="http://schemas.openxmlformats.org/officeDocument/2006/relationships/hyperlink" Target="#&#1514;&#1512;&#1493;&#1502;&#1493;&#1514;"/><Relationship Id="rId9" Type="http://schemas.openxmlformats.org/officeDocument/2006/relationships/hyperlink" Target="#&#1502;&#1489;&#1493;&#1488;"/><Relationship Id="rId14" Type="http://schemas.openxmlformats.org/officeDocument/2006/relationships/hyperlink" Target="#&#1500;&#1492;&#1494;&#1502;&#1497;&#1503;_&#1493;&#1500;&#1492;&#1506;&#1497;&#1512;"/></Relationships>
</file>

<file path=xl/drawings/_rels/drawing4.xml.rels><?xml version="1.0" encoding="UTF-8" standalone="yes"?>
<Relationships xmlns="http://schemas.openxmlformats.org/package/2006/relationships"><Relationship Id="rId8" Type="http://schemas.openxmlformats.org/officeDocument/2006/relationships/hyperlink" Target="#&#1492;&#1493;&#1512;&#1488;&#1493;&#1514;"/><Relationship Id="rId13" Type="http://schemas.openxmlformats.org/officeDocument/2006/relationships/hyperlink" Target="#&#1492;&#1506;&#1512;&#1493;&#1514;_&#1493;&#1513;&#1488;&#1500;&#1493;&#1514;"/><Relationship Id="rId3" Type="http://schemas.openxmlformats.org/officeDocument/2006/relationships/hyperlink" Target="#&#1492;&#1502;&#1495;&#1513;&#1492;_&#1493;&#1514;&#1497;&#1512;&#1490;&#1493;&#1500;"/><Relationship Id="rId7" Type="http://schemas.openxmlformats.org/officeDocument/2006/relationships/hyperlink" Target="#&#1512;&#1497;&#1513;&#1493;&#1502;&#1497;&#1501;_&#1493;&#1492;&#1493;&#1505;&#1508;&#1493;&#1514;"/><Relationship Id="rId12" Type="http://schemas.openxmlformats.org/officeDocument/2006/relationships/hyperlink" Target="#&#1492;&#1511;&#1500;&#1493;&#1514;_&#1500;&#1495;&#1493;&#1502;&#1513;"/><Relationship Id="rId17" Type="http://schemas.openxmlformats.org/officeDocument/2006/relationships/hyperlink" Target="#&#1505;&#1511;&#1497;&#1512;&#1492;"/><Relationship Id="rId2" Type="http://schemas.openxmlformats.org/officeDocument/2006/relationships/hyperlink" Target="#&#1495;&#1494;&#1512;&#1492;_&#1502;&#1492;&#1511;&#1500;&#1493;&#1514;_&#1495;&#1493;&#1502;&#1513;"/><Relationship Id="rId16" Type="http://schemas.openxmlformats.org/officeDocument/2006/relationships/hyperlink" Target="#&#1500;&#1514;&#1512;&#1493;&#1502;&#1493;&#1514;"/><Relationship Id="rId1" Type="http://schemas.openxmlformats.org/officeDocument/2006/relationships/hyperlink" Target="#&#1492;&#1499;&#1504;&#1505;&#1493;&#1514;"/><Relationship Id="rId6" Type="http://schemas.openxmlformats.org/officeDocument/2006/relationships/hyperlink" Target="#&#1499;&#1500;&#1500;&#1497;_&#1492;&#1508;&#1512;&#1513;&#1514;_&#1495;&#1493;&#1502;&#1513;"/><Relationship Id="rId11" Type="http://schemas.openxmlformats.org/officeDocument/2006/relationships/hyperlink" Target="#&#1514;&#1497;&#1512;&#1490;&#1493;&#1500;_&#1495;&#1493;&#1502;&#1513;"/><Relationship Id="rId5" Type="http://schemas.openxmlformats.org/officeDocument/2006/relationships/hyperlink" Target="#&#1492;&#1493;&#1510;&#1488;&#1493;&#1514;"/><Relationship Id="rId15" Type="http://schemas.openxmlformats.org/officeDocument/2006/relationships/hyperlink" Target="#&#1502;&#1506;&#1511;&#1489;_&#1513;&#1504;&#1514;&#1497;"/><Relationship Id="rId10" Type="http://schemas.openxmlformats.org/officeDocument/2006/relationships/hyperlink" Target="#&#1499;&#1500;&#1500;&#1497;&#1501;_&#1493;&#1497;&#1505;&#1493;&#1491;&#1493;&#1514;"/><Relationship Id="rId4" Type="http://schemas.openxmlformats.org/officeDocument/2006/relationships/hyperlink" Target="#&#1514;&#1512;&#1493;&#1502;&#1493;&#1514;"/><Relationship Id="rId9" Type="http://schemas.openxmlformats.org/officeDocument/2006/relationships/hyperlink" Target="#&#1502;&#1489;&#1493;&#1488;"/><Relationship Id="rId14" Type="http://schemas.openxmlformats.org/officeDocument/2006/relationships/hyperlink" Target="#&#1500;&#1492;&#1494;&#1502;&#1497;&#1503;_&#1493;&#1500;&#1492;&#1506;&#1497;&#1512;"/></Relationships>
</file>

<file path=xl/drawings/_rels/drawing5.xml.rels><?xml version="1.0" encoding="UTF-8" standalone="yes"?>
<Relationships xmlns="http://schemas.openxmlformats.org/package/2006/relationships"><Relationship Id="rId8" Type="http://schemas.openxmlformats.org/officeDocument/2006/relationships/hyperlink" Target="#&#1492;&#1493;&#1512;&#1488;&#1493;&#1514;"/><Relationship Id="rId13" Type="http://schemas.openxmlformats.org/officeDocument/2006/relationships/hyperlink" Target="#&#1492;&#1506;&#1512;&#1493;&#1514;_&#1493;&#1513;&#1488;&#1500;&#1493;&#1514;"/><Relationship Id="rId3" Type="http://schemas.openxmlformats.org/officeDocument/2006/relationships/hyperlink" Target="#&#1492;&#1502;&#1495;&#1513;&#1492;_&#1493;&#1514;&#1497;&#1512;&#1490;&#1493;&#1500;"/><Relationship Id="rId7" Type="http://schemas.openxmlformats.org/officeDocument/2006/relationships/hyperlink" Target="#&#1512;&#1497;&#1513;&#1493;&#1502;&#1497;&#1501;_&#1493;&#1492;&#1493;&#1505;&#1508;&#1493;&#1514;"/><Relationship Id="rId12" Type="http://schemas.openxmlformats.org/officeDocument/2006/relationships/hyperlink" Target="#&#1492;&#1511;&#1500;&#1493;&#1514;_&#1500;&#1495;&#1493;&#1502;&#1513;"/><Relationship Id="rId17" Type="http://schemas.openxmlformats.org/officeDocument/2006/relationships/hyperlink" Target="#&#1505;&#1511;&#1497;&#1512;&#1492;"/><Relationship Id="rId2" Type="http://schemas.openxmlformats.org/officeDocument/2006/relationships/hyperlink" Target="#&#1495;&#1494;&#1512;&#1492;_&#1502;&#1492;&#1511;&#1500;&#1493;&#1514;_&#1495;&#1493;&#1502;&#1513;"/><Relationship Id="rId16" Type="http://schemas.openxmlformats.org/officeDocument/2006/relationships/hyperlink" Target="#&#1500;&#1514;&#1512;&#1493;&#1502;&#1493;&#1514;"/><Relationship Id="rId1" Type="http://schemas.openxmlformats.org/officeDocument/2006/relationships/hyperlink" Target="#&#1492;&#1499;&#1504;&#1505;&#1493;&#1514;"/><Relationship Id="rId6" Type="http://schemas.openxmlformats.org/officeDocument/2006/relationships/hyperlink" Target="#&#1499;&#1500;&#1500;&#1497;_&#1492;&#1508;&#1512;&#1513;&#1514;_&#1495;&#1493;&#1502;&#1513;"/><Relationship Id="rId11" Type="http://schemas.openxmlformats.org/officeDocument/2006/relationships/hyperlink" Target="#&#1514;&#1497;&#1512;&#1490;&#1493;&#1500;_&#1495;&#1493;&#1502;&#1513;"/><Relationship Id="rId5" Type="http://schemas.openxmlformats.org/officeDocument/2006/relationships/hyperlink" Target="#&#1492;&#1493;&#1510;&#1488;&#1493;&#1514;"/><Relationship Id="rId15" Type="http://schemas.openxmlformats.org/officeDocument/2006/relationships/hyperlink" Target="#&#1502;&#1506;&#1511;&#1489;_&#1513;&#1504;&#1514;&#1497;"/><Relationship Id="rId10" Type="http://schemas.openxmlformats.org/officeDocument/2006/relationships/hyperlink" Target="#&#1499;&#1500;&#1500;&#1497;&#1501;_&#1493;&#1497;&#1505;&#1493;&#1491;&#1493;&#1514;"/><Relationship Id="rId4" Type="http://schemas.openxmlformats.org/officeDocument/2006/relationships/hyperlink" Target="#&#1514;&#1512;&#1493;&#1502;&#1493;&#1514;"/><Relationship Id="rId9" Type="http://schemas.openxmlformats.org/officeDocument/2006/relationships/hyperlink" Target="#&#1502;&#1489;&#1493;&#1488;"/><Relationship Id="rId14" Type="http://schemas.openxmlformats.org/officeDocument/2006/relationships/hyperlink" Target="#&#1500;&#1492;&#1494;&#1502;&#1497;&#1503;_&#1493;&#1500;&#1492;&#1506;&#1497;&#1512;"/></Relationships>
</file>

<file path=xl/drawings/_rels/drawing6.xml.rels><?xml version="1.0" encoding="UTF-8" standalone="yes"?>
<Relationships xmlns="http://schemas.openxmlformats.org/package/2006/relationships"><Relationship Id="rId8" Type="http://schemas.openxmlformats.org/officeDocument/2006/relationships/hyperlink" Target="#&#1492;&#1493;&#1512;&#1488;&#1493;&#1514;"/><Relationship Id="rId13" Type="http://schemas.openxmlformats.org/officeDocument/2006/relationships/hyperlink" Target="#&#1492;&#1506;&#1512;&#1493;&#1514;_&#1493;&#1513;&#1488;&#1500;&#1493;&#1514;"/><Relationship Id="rId3" Type="http://schemas.openxmlformats.org/officeDocument/2006/relationships/hyperlink" Target="#&#1492;&#1502;&#1495;&#1513;&#1492;_&#1493;&#1514;&#1497;&#1512;&#1490;&#1493;&#1500;"/><Relationship Id="rId7" Type="http://schemas.openxmlformats.org/officeDocument/2006/relationships/hyperlink" Target="#&#1512;&#1497;&#1513;&#1493;&#1502;&#1497;&#1501;_&#1493;&#1492;&#1493;&#1505;&#1508;&#1493;&#1514;"/><Relationship Id="rId12" Type="http://schemas.openxmlformats.org/officeDocument/2006/relationships/hyperlink" Target="#&#1492;&#1511;&#1500;&#1493;&#1514;_&#1500;&#1495;&#1493;&#1502;&#1513;"/><Relationship Id="rId17" Type="http://schemas.openxmlformats.org/officeDocument/2006/relationships/hyperlink" Target="#&#1505;&#1511;&#1497;&#1512;&#1492;"/><Relationship Id="rId2" Type="http://schemas.openxmlformats.org/officeDocument/2006/relationships/hyperlink" Target="#&#1495;&#1494;&#1512;&#1492;_&#1502;&#1492;&#1511;&#1500;&#1493;&#1514;_&#1495;&#1493;&#1502;&#1513;"/><Relationship Id="rId16" Type="http://schemas.openxmlformats.org/officeDocument/2006/relationships/hyperlink" Target="#&#1500;&#1514;&#1512;&#1493;&#1502;&#1493;&#1514;"/><Relationship Id="rId1" Type="http://schemas.openxmlformats.org/officeDocument/2006/relationships/hyperlink" Target="#&#1492;&#1499;&#1504;&#1505;&#1493;&#1514;"/><Relationship Id="rId6" Type="http://schemas.openxmlformats.org/officeDocument/2006/relationships/hyperlink" Target="#&#1499;&#1500;&#1500;&#1497;_&#1492;&#1508;&#1512;&#1513;&#1514;_&#1495;&#1493;&#1502;&#1513;"/><Relationship Id="rId11" Type="http://schemas.openxmlformats.org/officeDocument/2006/relationships/hyperlink" Target="#&#1514;&#1497;&#1512;&#1490;&#1493;&#1500;_&#1495;&#1493;&#1502;&#1513;"/><Relationship Id="rId5" Type="http://schemas.openxmlformats.org/officeDocument/2006/relationships/hyperlink" Target="#&#1492;&#1493;&#1510;&#1488;&#1493;&#1514;"/><Relationship Id="rId15" Type="http://schemas.openxmlformats.org/officeDocument/2006/relationships/hyperlink" Target="#&#1502;&#1506;&#1511;&#1489;_&#1513;&#1504;&#1514;&#1497;"/><Relationship Id="rId10" Type="http://schemas.openxmlformats.org/officeDocument/2006/relationships/hyperlink" Target="#&#1499;&#1500;&#1500;&#1497;&#1501;_&#1493;&#1497;&#1505;&#1493;&#1491;&#1493;&#1514;"/><Relationship Id="rId4" Type="http://schemas.openxmlformats.org/officeDocument/2006/relationships/hyperlink" Target="#&#1514;&#1512;&#1493;&#1502;&#1493;&#1514;"/><Relationship Id="rId9" Type="http://schemas.openxmlformats.org/officeDocument/2006/relationships/hyperlink" Target="#&#1502;&#1489;&#1493;&#1488;"/><Relationship Id="rId14" Type="http://schemas.openxmlformats.org/officeDocument/2006/relationships/hyperlink" Target="#&#1500;&#1492;&#1494;&#1502;&#1497;&#1503;_&#1493;&#1500;&#1492;&#1506;&#1497;&#1512;"/></Relationships>
</file>

<file path=xl/drawings/_rels/drawing7.xml.rels><?xml version="1.0" encoding="UTF-8" standalone="yes"?>
<Relationships xmlns="http://schemas.openxmlformats.org/package/2006/relationships"><Relationship Id="rId8" Type="http://schemas.openxmlformats.org/officeDocument/2006/relationships/hyperlink" Target="#&#1492;&#1493;&#1512;&#1488;&#1493;&#1514;"/><Relationship Id="rId13" Type="http://schemas.openxmlformats.org/officeDocument/2006/relationships/hyperlink" Target="#&#1492;&#1506;&#1512;&#1493;&#1514;_&#1493;&#1513;&#1488;&#1500;&#1493;&#1514;"/><Relationship Id="rId3" Type="http://schemas.openxmlformats.org/officeDocument/2006/relationships/hyperlink" Target="#&#1492;&#1502;&#1495;&#1513;&#1492;_&#1493;&#1514;&#1497;&#1512;&#1490;&#1493;&#1500;"/><Relationship Id="rId7" Type="http://schemas.openxmlformats.org/officeDocument/2006/relationships/hyperlink" Target="#&#1512;&#1497;&#1513;&#1493;&#1502;&#1497;&#1501;_&#1493;&#1492;&#1493;&#1505;&#1508;&#1493;&#1514;"/><Relationship Id="rId12" Type="http://schemas.openxmlformats.org/officeDocument/2006/relationships/hyperlink" Target="#&#1492;&#1511;&#1500;&#1493;&#1514;_&#1500;&#1495;&#1493;&#1502;&#1513;"/><Relationship Id="rId17" Type="http://schemas.openxmlformats.org/officeDocument/2006/relationships/hyperlink" Target="#&#1505;&#1511;&#1497;&#1512;&#1492;"/><Relationship Id="rId2" Type="http://schemas.openxmlformats.org/officeDocument/2006/relationships/hyperlink" Target="#&#1495;&#1494;&#1512;&#1492;_&#1502;&#1492;&#1511;&#1500;&#1493;&#1514;_&#1495;&#1493;&#1502;&#1513;"/><Relationship Id="rId16" Type="http://schemas.openxmlformats.org/officeDocument/2006/relationships/hyperlink" Target="#&#1500;&#1514;&#1512;&#1493;&#1502;&#1493;&#1514;"/><Relationship Id="rId1" Type="http://schemas.openxmlformats.org/officeDocument/2006/relationships/hyperlink" Target="#&#1492;&#1499;&#1504;&#1505;&#1493;&#1514;"/><Relationship Id="rId6" Type="http://schemas.openxmlformats.org/officeDocument/2006/relationships/hyperlink" Target="#&#1499;&#1500;&#1500;&#1497;_&#1492;&#1508;&#1512;&#1513;&#1514;_&#1495;&#1493;&#1502;&#1513;"/><Relationship Id="rId11" Type="http://schemas.openxmlformats.org/officeDocument/2006/relationships/hyperlink" Target="#&#1514;&#1497;&#1512;&#1490;&#1493;&#1500;_&#1495;&#1493;&#1502;&#1513;"/><Relationship Id="rId5" Type="http://schemas.openxmlformats.org/officeDocument/2006/relationships/hyperlink" Target="#&#1492;&#1493;&#1510;&#1488;&#1493;&#1514;"/><Relationship Id="rId15" Type="http://schemas.openxmlformats.org/officeDocument/2006/relationships/hyperlink" Target="#&#1502;&#1506;&#1511;&#1489;_&#1513;&#1504;&#1514;&#1497;"/><Relationship Id="rId10" Type="http://schemas.openxmlformats.org/officeDocument/2006/relationships/hyperlink" Target="#&#1499;&#1500;&#1500;&#1497;&#1501;_&#1493;&#1497;&#1505;&#1493;&#1491;&#1493;&#1514;"/><Relationship Id="rId4" Type="http://schemas.openxmlformats.org/officeDocument/2006/relationships/hyperlink" Target="#&#1514;&#1512;&#1493;&#1502;&#1493;&#1514;"/><Relationship Id="rId9" Type="http://schemas.openxmlformats.org/officeDocument/2006/relationships/hyperlink" Target="#&#1502;&#1489;&#1493;&#1488;"/><Relationship Id="rId14" Type="http://schemas.openxmlformats.org/officeDocument/2006/relationships/hyperlink" Target="#&#1500;&#1492;&#1494;&#1502;&#1497;&#1503;_&#1493;&#1500;&#1492;&#1506;&#1497;&#1512;"/></Relationships>
</file>

<file path=xl/drawings/_rels/drawing9.xml.rels><?xml version="1.0" encoding="UTF-8" standalone="yes"?>
<Relationships xmlns="http://schemas.openxmlformats.org/package/2006/relationships"><Relationship Id="rId3" Type="http://schemas.openxmlformats.org/officeDocument/2006/relationships/hyperlink" Target="https://www.matara.pro/nedarimplus/online/?mosad=7007125" TargetMode="External"/><Relationship Id="rId2" Type="http://schemas.openxmlformats.org/officeDocument/2006/relationships/hyperlink" Target="mailto:TORAT.MAASER@GMAIL.COM?subject=&#1502;&#1506;&#1493;&#1504;&#1497;&#1503;%20&#1500;&#1511;&#1489;&#1500;%20&#1513;&#1493;&#1489;%20&#1488;&#1514;%20&#1514;&#1493;&#1499;&#1504;&#1514;%20&#1502;&#1506;&#1513;&#1512;%20&#1499;&#1505;&#1508;&#1497;&#1501;" TargetMode="External"/><Relationship Id="rId1" Type="http://schemas.openxmlformats.org/officeDocument/2006/relationships/hyperlink" Target="mailto:TORAT.HAADAM.SAFED@GMAIL.COM" TargetMode="External"/><Relationship Id="rId6" Type="http://schemas.openxmlformats.org/officeDocument/2006/relationships/hyperlink" Target="https://veahavta-kamocha.org/" TargetMode="External"/><Relationship Id="rId5" Type="http://schemas.openxmlformats.org/officeDocument/2006/relationships/hyperlink" Target="mailto:TORAT.HAADAM.SAFED@GMAIL.COM?subject=&#1502;&#1506;&#1493;&#1504;&#1497;&#1497;&#1503;%20&#1500;&#1511;&#1489;&#1500;%20&#1508;&#1512;&#1496;&#1497;&#1501;%20&#1506;&#1500;%20&#1505;&#1508;&#1512;&#1497;%20&#1492;&#1502;&#1499;&#1493;&#1503;%20&#1493;&#1506;&#1500;%20&#1508;&#1512;&#1493;&#1497;&#1497;&#1511;&#1496;%20&#1505;&#1491;&#1512;%20&#1500;&#1497;&#1502;&#1493;&#1491;%20&#1489;&#1497;&#1513;&#1497;&#1489;&#1493;&#1514;%20&#1499;&#1493;&#1500;&#1500;&#1497;&#1501;%20&#1493;&#1489;&#1513;&#1497;&#1506;&#1493;&#1512;&#1497;&#1501;." TargetMode="External"/><Relationship Id="rId4" Type="http://schemas.openxmlformats.org/officeDocument/2006/relationships/chart" Target="../charts/chart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7.emf"/></Relationships>
</file>

<file path=xl/drawings/_rels/vmlDrawing10.vml.rels><?xml version="1.0" encoding="UTF-8" standalone="yes"?>
<Relationships xmlns="http://schemas.openxmlformats.org/package/2006/relationships"><Relationship Id="rId1" Type="http://schemas.openxmlformats.org/officeDocument/2006/relationships/image" Target="../media/image7.emf"/></Relationships>
</file>

<file path=xl/drawings/_rels/vmlDrawing11.vml.rels><?xml version="1.0" encoding="UTF-8" standalone="yes"?>
<Relationships xmlns="http://schemas.openxmlformats.org/package/2006/relationships"><Relationship Id="rId1" Type="http://schemas.openxmlformats.org/officeDocument/2006/relationships/image" Target="../media/image7.emf"/></Relationships>
</file>

<file path=xl/drawings/_rels/vmlDrawing12.vml.rels><?xml version="1.0" encoding="UTF-8" standalone="yes"?>
<Relationships xmlns="http://schemas.openxmlformats.org/package/2006/relationships"><Relationship Id="rId1" Type="http://schemas.openxmlformats.org/officeDocument/2006/relationships/image" Target="../media/image7.emf"/></Relationships>
</file>

<file path=xl/drawings/_rels/vmlDrawing13.vml.rels><?xml version="1.0" encoding="UTF-8" standalone="yes"?>
<Relationships xmlns="http://schemas.openxmlformats.org/package/2006/relationships"><Relationship Id="rId1" Type="http://schemas.openxmlformats.org/officeDocument/2006/relationships/image" Target="../media/image7.emf"/></Relationships>
</file>

<file path=xl/drawings/_rels/vmlDrawing14.vml.rels><?xml version="1.0" encoding="UTF-8" standalone="yes"?>
<Relationships xmlns="http://schemas.openxmlformats.org/package/2006/relationships"><Relationship Id="rId1" Type="http://schemas.openxmlformats.org/officeDocument/2006/relationships/image" Target="../media/image7.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7.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7.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7.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7.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7.emf"/></Relationships>
</file>

<file path=xl/drawings/_rels/vmlDrawing8.vml.rels><?xml version="1.0" encoding="UTF-8" standalone="yes"?>
<Relationships xmlns="http://schemas.openxmlformats.org/package/2006/relationships"><Relationship Id="rId1" Type="http://schemas.openxmlformats.org/officeDocument/2006/relationships/image" Target="../media/image7.emf"/></Relationships>
</file>

<file path=xl/drawings/_rels/vmlDrawing9.vml.rels><?xml version="1.0" encoding="UTF-8" standalone="yes"?>
<Relationships xmlns="http://schemas.openxmlformats.org/package/2006/relationships"><Relationship Id="rId1" Type="http://schemas.openxmlformats.org/officeDocument/2006/relationships/image" Target="../media/image7.emf"/></Relationships>
</file>

<file path=xl/drawings/drawing1.xml><?xml version="1.0" encoding="utf-8"?>
<xdr:wsDr xmlns:xdr="http://schemas.openxmlformats.org/drawingml/2006/spreadsheetDrawing" xmlns:a="http://schemas.openxmlformats.org/drawingml/2006/main">
  <xdr:twoCellAnchor editAs="oneCell">
    <xdr:from>
      <xdr:col>6</xdr:col>
      <xdr:colOff>577518</xdr:colOff>
      <xdr:row>0</xdr:row>
      <xdr:rowOff>154892</xdr:rowOff>
    </xdr:from>
    <xdr:to>
      <xdr:col>11</xdr:col>
      <xdr:colOff>126589</xdr:colOff>
      <xdr:row>12</xdr:row>
      <xdr:rowOff>44509</xdr:rowOff>
    </xdr:to>
    <xdr:pic>
      <xdr:nvPicPr>
        <xdr:cNvPr id="14" name="תמונה 13">
          <a:extLst>
            <a:ext uri="{FF2B5EF4-FFF2-40B4-BE49-F238E27FC236}">
              <a16:creationId xmlns:a16="http://schemas.microsoft.com/office/drawing/2014/main" id="{00000000-0008-0000-0000-00000E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546892" y="154892"/>
          <a:ext cx="2887272" cy="2026066"/>
        </a:xfrm>
        <a:prstGeom prst="rect">
          <a:avLst/>
        </a:prstGeom>
        <a:effectLst>
          <a:softEdge rad="254000"/>
        </a:effectLst>
      </xdr:spPr>
    </xdr:pic>
    <xdr:clientData/>
  </xdr:twoCellAnchor>
  <xdr:oneCellAnchor>
    <xdr:from>
      <xdr:col>5</xdr:col>
      <xdr:colOff>46502</xdr:colOff>
      <xdr:row>15</xdr:row>
      <xdr:rowOff>103144</xdr:rowOff>
    </xdr:from>
    <xdr:ext cx="184731" cy="446212"/>
    <xdr:sp macro="" textlink="">
      <xdr:nvSpPr>
        <xdr:cNvPr id="2" name="מלבן 1">
          <a:extLst>
            <a:ext uri="{FF2B5EF4-FFF2-40B4-BE49-F238E27FC236}">
              <a16:creationId xmlns:a16="http://schemas.microsoft.com/office/drawing/2014/main" id="{00000000-0008-0000-0000-000002000000}"/>
            </a:ext>
          </a:extLst>
        </xdr:cNvPr>
        <xdr:cNvSpPr/>
      </xdr:nvSpPr>
      <xdr:spPr>
        <a:xfrm>
          <a:off x="8378654" y="2773705"/>
          <a:ext cx="184731" cy="446212"/>
        </a:xfrm>
        <a:prstGeom prst="rect">
          <a:avLst/>
        </a:prstGeom>
        <a:noFill/>
      </xdr:spPr>
      <xdr:txBody>
        <a:bodyPr wrap="none" lIns="91440" tIns="45720" rIns="91440" bIns="45720">
          <a:spAutoFit/>
        </a:bodyPr>
        <a:lstStyle/>
        <a:p>
          <a:pPr algn="ctr"/>
          <a:endParaRPr lang="he-IL" sz="2400" b="1" cap="none" spc="0">
            <a:ln w="19050">
              <a:solidFill>
                <a:schemeClr val="accent5"/>
              </a:solidFill>
              <a:prstDash val="solid"/>
            </a:ln>
            <a:solidFill>
              <a:srgbClr val="FFFFFF"/>
            </a:solidFill>
            <a:effectLst>
              <a:glow rad="139700">
                <a:schemeClr val="accent5">
                  <a:satMod val="175000"/>
                  <a:alpha val="40000"/>
                </a:schemeClr>
              </a:glow>
              <a:outerShdw blurRad="38100" dist="22860" dir="5400000" algn="tl" rotWithShape="0">
                <a:srgbClr val="000000">
                  <a:alpha val="30000"/>
                </a:srgbClr>
              </a:outerShdw>
            </a:effectLst>
          </a:endParaRPr>
        </a:p>
      </xdr:txBody>
    </xdr:sp>
    <xdr:clientData/>
  </xdr:oneCellAnchor>
  <xdr:twoCellAnchor>
    <xdr:from>
      <xdr:col>9</xdr:col>
      <xdr:colOff>520448</xdr:colOff>
      <xdr:row>0</xdr:row>
      <xdr:rowOff>152743</xdr:rowOff>
    </xdr:from>
    <xdr:to>
      <xdr:col>13</xdr:col>
      <xdr:colOff>78722</xdr:colOff>
      <xdr:row>11</xdr:row>
      <xdr:rowOff>146515</xdr:rowOff>
    </xdr:to>
    <xdr:pic>
      <xdr:nvPicPr>
        <xdr:cNvPr id="15" name="תמונה 14">
          <a:extLst>
            <a:ext uri="{FF2B5EF4-FFF2-40B4-BE49-F238E27FC236}">
              <a16:creationId xmlns:a16="http://schemas.microsoft.com/office/drawing/2014/main" id="{00000000-0008-0000-0000-00000F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rot="16200000">
          <a:off x="2730164" y="14418"/>
          <a:ext cx="1952183" cy="2228834"/>
        </a:xfrm>
        <a:prstGeom prst="rect">
          <a:avLst/>
        </a:prstGeom>
        <a:ln>
          <a:noFill/>
        </a:ln>
        <a:effectLst>
          <a:softEdge rad="203200"/>
        </a:effectLst>
      </xdr:spPr>
    </xdr:pic>
    <xdr:clientData/>
  </xdr:twoCellAnchor>
  <xdr:twoCellAnchor>
    <xdr:from>
      <xdr:col>3</xdr:col>
      <xdr:colOff>462897</xdr:colOff>
      <xdr:row>1</xdr:row>
      <xdr:rowOff>8048</xdr:rowOff>
    </xdr:from>
    <xdr:to>
      <xdr:col>7</xdr:col>
      <xdr:colOff>584464</xdr:colOff>
      <xdr:row>11</xdr:row>
      <xdr:rowOff>94548</xdr:rowOff>
    </xdr:to>
    <xdr:pic>
      <xdr:nvPicPr>
        <xdr:cNvPr id="13" name="תמונה 12">
          <a:extLst>
            <a:ext uri="{FF2B5EF4-FFF2-40B4-BE49-F238E27FC236}">
              <a16:creationId xmlns:a16="http://schemas.microsoft.com/office/drawing/2014/main" id="{00000000-0008-0000-0000-00000D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091938" y="186085"/>
          <a:ext cx="2792127" cy="1866874"/>
        </a:xfrm>
        <a:prstGeom prst="rect">
          <a:avLst/>
        </a:prstGeom>
        <a:ln>
          <a:noFill/>
        </a:ln>
        <a:effectLst>
          <a:softEdge rad="215900"/>
        </a:effectLst>
      </xdr:spPr>
    </xdr:pic>
    <xdr:clientData/>
  </xdr:twoCellAnchor>
  <xdr:twoCellAnchor>
    <xdr:from>
      <xdr:col>7</xdr:col>
      <xdr:colOff>84318</xdr:colOff>
      <xdr:row>4</xdr:row>
      <xdr:rowOff>64521</xdr:rowOff>
    </xdr:from>
    <xdr:to>
      <xdr:col>11</xdr:col>
      <xdr:colOff>160240</xdr:colOff>
      <xdr:row>29</xdr:row>
      <xdr:rowOff>0</xdr:rowOff>
    </xdr:to>
    <xdr:pic>
      <xdr:nvPicPr>
        <xdr:cNvPr id="9" name="תמונה 8">
          <a:extLst>
            <a:ext uri="{FF2B5EF4-FFF2-40B4-BE49-F238E27FC236}">
              <a16:creationId xmlns:a16="http://schemas.microsoft.com/office/drawing/2014/main" id="{00000000-0008-0000-0000-000009000000}"/>
            </a:ext>
          </a:extLst>
        </xdr:cNvPr>
        <xdr:cNvPicPr>
          <a:picLocks noChangeAspect="1"/>
        </xdr:cNvPicPr>
      </xdr:nvPicPr>
      <xdr:blipFill>
        <a:blip xmlns:r="http://schemas.openxmlformats.org/officeDocument/2006/relationships" r:embed="rId4" cstate="print">
          <a:extLst>
            <a:ext uri="{BEBA8EAE-BF5A-486C-A8C5-ECC9F3942E4B}">
              <a14:imgProps xmlns:a14="http://schemas.microsoft.com/office/drawing/2010/main">
                <a14:imgLayer r:embed="rId5">
                  <a14:imgEffect>
                    <a14:backgroundRemoval t="10000" b="90000" l="10000" r="90000">
                      <a14:foregroundMark x1="26807" y1="78776" x2="23193" y2="34570"/>
                      <a14:foregroundMark x1="23193" y1="34570" x2="25928" y2="17188"/>
                      <a14:foregroundMark x1="26270" y1="17578" x2="73389" y2="18294"/>
                      <a14:foregroundMark x1="73389" y1="18294" x2="82520" y2="64063"/>
                      <a14:foregroundMark x1="82520" y1="64063" x2="73730" y2="76563"/>
                      <a14:foregroundMark x1="73730" y1="76563" x2="26758" y2="79622"/>
                      <a14:backgroundMark x1="32324" y1="79297" x2="31738" y2="90104"/>
                      <a14:backgroundMark x1="31738" y1="90104" x2="9717" y2="90104"/>
                      <a14:backgroundMark x1="9717" y1="90104" x2="10059" y2="10417"/>
                      <a14:backgroundMark x1="9326" y1="8594" x2="26221" y2="10026"/>
                      <a14:backgroundMark x1="9473" y1="9115" x2="9766" y2="10807"/>
                      <a14:backgroundMark x1="26270" y1="17969" x2="25928" y2="10221"/>
                      <a14:backgroundMark x1="9863" y1="11003" x2="9766" y2="8789"/>
                      <a14:backgroundMark x1="23633" y1="90234" x2="9766" y2="35221"/>
                      <a14:backgroundMark x1="32324" y1="79167" x2="26514" y2="79297"/>
                      <a14:backgroundMark x1="26514" y1="79297" x2="22900" y2="30534"/>
                      <a14:backgroundMark x1="23486" y1="32096" x2="26514" y2="15430"/>
                      <a14:backgroundMark x1="24316" y1="26237" x2="25928" y2="17383"/>
                    </a14:backgroundRemoval>
                  </a14:imgEffect>
                </a14:imgLayer>
              </a14:imgProps>
            </a:ext>
            <a:ext uri="{28A0092B-C50C-407E-A947-70E740481C1C}">
              <a14:useLocalDpi xmlns:a14="http://schemas.microsoft.com/office/drawing/2010/main" val="0"/>
            </a:ext>
          </a:extLst>
        </a:blip>
        <a:stretch>
          <a:fillRect/>
        </a:stretch>
      </xdr:blipFill>
      <xdr:spPr>
        <a:xfrm rot="5400000">
          <a:off x="3025636" y="1596636"/>
          <a:ext cx="4386413" cy="2746483"/>
        </a:xfrm>
        <a:prstGeom prst="rect">
          <a:avLst/>
        </a:prstGeom>
        <a:ln>
          <a:noFill/>
        </a:ln>
        <a:effectLst>
          <a:glow rad="1905000">
            <a:schemeClr val="accent1">
              <a:alpha val="40000"/>
            </a:schemeClr>
          </a:glow>
          <a:softEdge rad="112500"/>
        </a:effectLst>
      </xdr:spPr>
    </xdr:pic>
    <xdr:clientData/>
  </xdr:twoCellAnchor>
  <xdr:twoCellAnchor>
    <xdr:from>
      <xdr:col>2</xdr:col>
      <xdr:colOff>614229</xdr:colOff>
      <xdr:row>0</xdr:row>
      <xdr:rowOff>8894</xdr:rowOff>
    </xdr:from>
    <xdr:to>
      <xdr:col>12</xdr:col>
      <xdr:colOff>551938</xdr:colOff>
      <xdr:row>6</xdr:row>
      <xdr:rowOff>152971</xdr:rowOff>
    </xdr:to>
    <xdr:sp macro="" textlink="">
      <xdr:nvSpPr>
        <xdr:cNvPr id="22" name="מלבן 21">
          <a:extLst>
            <a:ext uri="{FF2B5EF4-FFF2-40B4-BE49-F238E27FC236}">
              <a16:creationId xmlns:a16="http://schemas.microsoft.com/office/drawing/2014/main" id="{00000000-0008-0000-0000-000016000000}"/>
            </a:ext>
          </a:extLst>
        </xdr:cNvPr>
        <xdr:cNvSpPr/>
      </xdr:nvSpPr>
      <xdr:spPr>
        <a:xfrm>
          <a:off x="2786263" y="8894"/>
          <a:ext cx="6614111" cy="1212301"/>
        </a:xfrm>
        <a:prstGeom prst="rect">
          <a:avLst/>
        </a:prstGeom>
        <a:noFill/>
        <a:effectLst>
          <a:glow rad="1905000">
            <a:schemeClr val="accent1">
              <a:alpha val="40000"/>
            </a:schemeClr>
          </a:glow>
          <a:reflection stA="79000" endPos="2000" dist="50800" dir="5400000" sy="-100000" algn="bl" rotWithShape="0"/>
        </a:effectLst>
      </xdr:spPr>
      <xdr:txBody>
        <a:bodyPr wrap="square" lIns="91440" tIns="45720" rIns="91440" bIns="45720">
          <a:noAutofit/>
        </a:bodyPr>
        <a:lstStyle/>
        <a:p>
          <a:pPr algn="ctr"/>
          <a:r>
            <a:rPr lang="he-IL" sz="7200" b="1" cap="none" spc="0">
              <a:ln w="9525">
                <a:solidFill>
                  <a:schemeClr val="bg1"/>
                </a:solidFill>
                <a:prstDash val="solid"/>
              </a:ln>
              <a:solidFill>
                <a:schemeClr val="accent5"/>
              </a:solidFill>
              <a:effectLst>
                <a:outerShdw blurRad="12700" dist="38100" dir="2700000" algn="tl" rotWithShape="0">
                  <a:schemeClr val="accent5">
                    <a:lumMod val="60000"/>
                    <a:lumOff val="40000"/>
                  </a:schemeClr>
                </a:outerShdw>
              </a:effectLst>
              <a:latin typeface="Guttman-Aram" panose="02010401010101010101" pitchFamily="2" charset="-79"/>
              <a:cs typeface="Guttman-Aram" panose="02010401010101010101" pitchFamily="2" charset="-79"/>
            </a:rPr>
            <a:t>   </a:t>
          </a:r>
          <a:r>
            <a:rPr lang="he-IL" sz="4800" b="1" i="1" cap="none" spc="0">
              <a:ln w="9525">
                <a:solidFill>
                  <a:schemeClr val="bg1"/>
                </a:solidFill>
                <a:prstDash val="solid"/>
              </a:ln>
              <a:solidFill>
                <a:schemeClr val="accent5"/>
              </a:solidFill>
              <a:effectLst>
                <a:outerShdw blurRad="114300" dist="127000" dir="5100000" sx="85000" sy="85000" algn="tl" rotWithShape="0">
                  <a:schemeClr val="bg1">
                    <a:lumMod val="50000"/>
                    <a:alpha val="71000"/>
                  </a:schemeClr>
                </a:outerShdw>
              </a:effectLst>
              <a:latin typeface="Guttman-Aram" panose="02010401010101010101" pitchFamily="2" charset="-79"/>
              <a:cs typeface="Guttman-Aram" panose="02010401010101010101" pitchFamily="2" charset="-79"/>
            </a:rPr>
            <a:t>מעשר</a:t>
          </a:r>
          <a:r>
            <a:rPr lang="he-IL" sz="4800" b="1" i="1" cap="none" spc="0" baseline="0">
              <a:ln w="9525">
                <a:solidFill>
                  <a:schemeClr val="bg1"/>
                </a:solidFill>
                <a:prstDash val="solid"/>
              </a:ln>
              <a:solidFill>
                <a:schemeClr val="accent5"/>
              </a:solidFill>
              <a:effectLst>
                <a:outerShdw blurRad="114300" dist="127000" dir="5100000" sx="85000" sy="85000" algn="tl" rotWithShape="0">
                  <a:schemeClr val="bg1">
                    <a:lumMod val="50000"/>
                    <a:alpha val="71000"/>
                  </a:schemeClr>
                </a:outerShdw>
              </a:effectLst>
              <a:latin typeface="Guttman-Aram" panose="02010401010101010101" pitchFamily="2" charset="-79"/>
              <a:cs typeface="Guttman-Aram" panose="02010401010101010101" pitchFamily="2" charset="-79"/>
            </a:rPr>
            <a:t> </a:t>
          </a:r>
          <a:r>
            <a:rPr lang="he-IL" sz="4800" b="1" i="1" cap="none" spc="0">
              <a:ln w="9525">
                <a:solidFill>
                  <a:schemeClr val="bg1"/>
                </a:solidFill>
                <a:prstDash val="solid"/>
              </a:ln>
              <a:solidFill>
                <a:schemeClr val="accent5"/>
              </a:solidFill>
              <a:effectLst>
                <a:outerShdw blurRad="114300" dist="127000" dir="5100000" sx="85000" sy="85000" algn="tl" rotWithShape="0">
                  <a:schemeClr val="bg1">
                    <a:lumMod val="50000"/>
                    <a:alpha val="71000"/>
                  </a:schemeClr>
                </a:outerShdw>
              </a:effectLst>
              <a:latin typeface="Guttman-Aram" panose="02010401010101010101" pitchFamily="2" charset="-79"/>
              <a:cs typeface="Guttman-Aram" panose="02010401010101010101" pitchFamily="2" charset="-79"/>
            </a:rPr>
            <a:t>כספים</a:t>
          </a:r>
          <a:r>
            <a:rPr lang="he-IL" sz="4800" b="1" i="1" cap="none" spc="0">
              <a:ln w="9525">
                <a:solidFill>
                  <a:schemeClr val="bg1"/>
                </a:solidFill>
                <a:prstDash val="solid"/>
              </a:ln>
              <a:solidFill>
                <a:schemeClr val="accent5"/>
              </a:solidFill>
              <a:effectLst>
                <a:outerShdw blurRad="114300" dist="127000" dir="5100000" sx="85000" sy="85000" algn="tl" rotWithShape="0">
                  <a:schemeClr val="bg1">
                    <a:lumMod val="50000"/>
                    <a:alpha val="71000"/>
                  </a:schemeClr>
                </a:outerShdw>
                <a:reflection stA="45000" endPos="65000" dist="25400" dir="5400000" sy="-100000" algn="bl" rotWithShape="0"/>
              </a:effectLst>
              <a:latin typeface="Guttman-Aram" panose="02010401010101010101" pitchFamily="2" charset="-79"/>
              <a:cs typeface="Guttman-Aram" panose="02010401010101010101" pitchFamily="2" charset="-79"/>
            </a:rPr>
            <a:t>  </a:t>
          </a:r>
          <a:endParaRPr lang="he-IL" sz="7200" b="1" i="1" cap="none" spc="0">
            <a:ln w="9525">
              <a:solidFill>
                <a:schemeClr val="bg1"/>
              </a:solidFill>
              <a:prstDash val="solid"/>
            </a:ln>
            <a:solidFill>
              <a:schemeClr val="accent5"/>
            </a:solidFill>
            <a:effectLst>
              <a:outerShdw blurRad="114300" dist="127000" dir="5100000" sx="85000" sy="85000" algn="tl" rotWithShape="0">
                <a:schemeClr val="bg1">
                  <a:lumMod val="50000"/>
                  <a:alpha val="71000"/>
                </a:schemeClr>
              </a:outerShdw>
              <a:reflection stA="45000" endPos="65000" dist="25400" dir="5400000" sy="-100000" algn="bl" rotWithShape="0"/>
            </a:effectLst>
            <a:latin typeface="Guttman-Aram" panose="02010401010101010101" pitchFamily="2" charset="-79"/>
            <a:cs typeface="Guttman-Aram" panose="02010401010101010101" pitchFamily="2" charset="-79"/>
          </a:endParaRPr>
        </a:p>
        <a:p>
          <a:pPr algn="ctr"/>
          <a:endParaRPr lang="he-IL" sz="1400" b="1" i="1" cap="none" spc="0">
            <a:ln w="3175">
              <a:noFill/>
              <a:prstDash val="solid"/>
            </a:ln>
            <a:solidFill>
              <a:sysClr val="windowText" lastClr="000000"/>
            </a:solidFill>
            <a:effectLst>
              <a:glow rad="228600">
                <a:schemeClr val="accent1">
                  <a:satMod val="175000"/>
                  <a:alpha val="40000"/>
                </a:schemeClr>
              </a:glow>
              <a:outerShdw blurRad="12700" dist="38100" dir="2700000" algn="tl" rotWithShape="0">
                <a:schemeClr val="accent5">
                  <a:lumMod val="60000"/>
                  <a:lumOff val="40000"/>
                </a:schemeClr>
              </a:outerShdw>
            </a:effectLst>
            <a:latin typeface="Guttman-Aram" panose="02010401010101010101" pitchFamily="2" charset="-79"/>
            <a:cs typeface="Guttman-Aram" panose="02010401010101010101" pitchFamily="2" charset="-79"/>
          </a:endParaRPr>
        </a:p>
        <a:p>
          <a:pPr algn="ctr"/>
          <a:endParaRPr lang="he-IL" sz="1400" b="1" i="1" cap="none" spc="0">
            <a:ln w="3175">
              <a:noFill/>
              <a:prstDash val="solid"/>
            </a:ln>
            <a:solidFill>
              <a:sysClr val="windowText" lastClr="000000"/>
            </a:solidFill>
            <a:effectLst>
              <a:glow rad="228600">
                <a:schemeClr val="accent1">
                  <a:satMod val="175000"/>
                  <a:alpha val="40000"/>
                </a:schemeClr>
              </a:glow>
              <a:outerShdw blurRad="12700" dist="38100" dir="2700000" algn="tl" rotWithShape="0">
                <a:schemeClr val="accent5">
                  <a:lumMod val="60000"/>
                  <a:lumOff val="40000"/>
                </a:schemeClr>
              </a:outerShdw>
            </a:effectLst>
            <a:latin typeface="Guttman-Aram" panose="02010401010101010101" pitchFamily="2" charset="-79"/>
            <a:cs typeface="Guttman-Aram" panose="02010401010101010101" pitchFamily="2" charset="-79"/>
          </a:endParaRPr>
        </a:p>
        <a:p>
          <a:pPr algn="ctr"/>
          <a:endParaRPr lang="he-IL" sz="1400" b="1" i="1" cap="none" spc="0">
            <a:ln w="3175">
              <a:noFill/>
              <a:prstDash val="solid"/>
            </a:ln>
            <a:solidFill>
              <a:sysClr val="windowText" lastClr="000000"/>
            </a:solidFill>
            <a:effectLst>
              <a:glow rad="228600">
                <a:schemeClr val="accent1">
                  <a:satMod val="175000"/>
                  <a:alpha val="40000"/>
                </a:schemeClr>
              </a:glow>
              <a:outerShdw blurRad="12700" dist="38100" dir="2700000" algn="tl" rotWithShape="0">
                <a:schemeClr val="accent5">
                  <a:lumMod val="60000"/>
                  <a:lumOff val="40000"/>
                </a:schemeClr>
              </a:outerShdw>
            </a:effectLst>
            <a:latin typeface="Guttman-Aram" panose="02010401010101010101" pitchFamily="2" charset="-79"/>
            <a:cs typeface="Guttman-Aram" panose="02010401010101010101" pitchFamily="2" charset="-79"/>
          </a:endParaRPr>
        </a:p>
        <a:p>
          <a:pPr algn="l"/>
          <a:endParaRPr lang="he-IL" sz="1400" b="1" i="1" cap="none" spc="0">
            <a:ln w="3175">
              <a:noFill/>
              <a:prstDash val="solid"/>
            </a:ln>
            <a:solidFill>
              <a:sysClr val="windowText" lastClr="000000"/>
            </a:solidFill>
            <a:effectLst>
              <a:glow rad="228600">
                <a:schemeClr val="accent5">
                  <a:satMod val="175000"/>
                  <a:alpha val="40000"/>
                </a:schemeClr>
              </a:glow>
              <a:outerShdw blurRad="12700" dist="38100" dir="2700000" algn="tl" rotWithShape="0">
                <a:schemeClr val="accent5">
                  <a:lumMod val="60000"/>
                  <a:lumOff val="40000"/>
                </a:schemeClr>
              </a:outerShdw>
            </a:effectLst>
            <a:latin typeface="Guttman-Aram" panose="02010401010101010101" pitchFamily="2" charset="-79"/>
            <a:cs typeface="Guttman-Aram" panose="02010401010101010101" pitchFamily="2" charset="-79"/>
          </a:endParaRPr>
        </a:p>
        <a:p>
          <a:pPr algn="l"/>
          <a:r>
            <a:rPr lang="he-IL" sz="1400" b="1" i="1" cap="none" spc="0">
              <a:ln w="3175">
                <a:noFill/>
                <a:prstDash val="solid"/>
              </a:ln>
              <a:solidFill>
                <a:sysClr val="windowText" lastClr="000000"/>
              </a:solidFill>
              <a:effectLst>
                <a:glow rad="228600">
                  <a:schemeClr val="accent5">
                    <a:satMod val="175000"/>
                    <a:alpha val="40000"/>
                  </a:schemeClr>
                </a:glow>
                <a:outerShdw blurRad="12700" dist="38100" dir="2700000" algn="tl" rotWithShape="0">
                  <a:schemeClr val="accent5">
                    <a:lumMod val="60000"/>
                    <a:lumOff val="40000"/>
                  </a:schemeClr>
                </a:outerShdw>
              </a:effectLst>
              <a:latin typeface="Guttman-Aram" panose="02010401010101010101" pitchFamily="2" charset="-79"/>
              <a:cs typeface="Guttman-Aram" panose="02010401010101010101" pitchFamily="2" charset="-79"/>
            </a:rPr>
            <a:t>"הביאו </a:t>
          </a:r>
          <a:endParaRPr lang="he-IL" sz="1400" b="1" i="1" cap="none" spc="0">
            <a:ln w="3175">
              <a:noFill/>
              <a:prstDash val="solid"/>
            </a:ln>
            <a:solidFill>
              <a:sysClr val="windowText" lastClr="000000"/>
            </a:solidFill>
            <a:effectLst>
              <a:glow rad="762000">
                <a:schemeClr val="accent5">
                  <a:satMod val="175000"/>
                  <a:alpha val="30000"/>
                </a:schemeClr>
              </a:glow>
              <a:outerShdw blurRad="12700" dist="38100" dir="2700000" algn="tl" rotWithShape="0">
                <a:schemeClr val="accent5">
                  <a:lumMod val="60000"/>
                  <a:lumOff val="40000"/>
                </a:schemeClr>
              </a:outerShdw>
            </a:effectLst>
            <a:latin typeface="Guttman-Aram" panose="02010401010101010101" pitchFamily="2" charset="-79"/>
            <a:cs typeface="Guttman-Aram" panose="02010401010101010101" pitchFamily="2" charset="-79"/>
          </a:endParaRPr>
        </a:p>
        <a:p>
          <a:pPr algn="l"/>
          <a:r>
            <a:rPr lang="he-IL" sz="1400" b="1" i="1" cap="none" spc="0">
              <a:ln w="3175">
                <a:noFill/>
                <a:prstDash val="solid"/>
              </a:ln>
              <a:solidFill>
                <a:sysClr val="windowText" lastClr="000000"/>
              </a:solidFill>
              <a:effectLst>
                <a:glow rad="762000">
                  <a:schemeClr val="accent5">
                    <a:satMod val="175000"/>
                    <a:alpha val="30000"/>
                  </a:schemeClr>
                </a:glow>
                <a:outerShdw blurRad="12700" dist="38100" dir="2700000" algn="tl" rotWithShape="0">
                  <a:schemeClr val="accent5">
                    <a:lumMod val="60000"/>
                    <a:lumOff val="40000"/>
                  </a:schemeClr>
                </a:outerShdw>
              </a:effectLst>
              <a:latin typeface="Guttman-Aram" panose="02010401010101010101" pitchFamily="2" charset="-79"/>
              <a:cs typeface="Guttman-Aram" panose="02010401010101010101" pitchFamily="2" charset="-79"/>
            </a:rPr>
            <a:t>את כל המעשר</a:t>
          </a:r>
        </a:p>
        <a:p>
          <a:pPr algn="l"/>
          <a:r>
            <a:rPr lang="he-IL" sz="1400" b="1" i="1" cap="none" spc="0">
              <a:ln w="3175">
                <a:noFill/>
                <a:prstDash val="solid"/>
              </a:ln>
              <a:solidFill>
                <a:sysClr val="windowText" lastClr="000000"/>
              </a:solidFill>
              <a:effectLst>
                <a:glow rad="762000">
                  <a:schemeClr val="accent5">
                    <a:satMod val="175000"/>
                    <a:alpha val="30000"/>
                  </a:schemeClr>
                </a:glow>
                <a:outerShdw blurRad="12700" dist="38100" dir="2700000" algn="tl" rotWithShape="0">
                  <a:schemeClr val="accent5">
                    <a:lumMod val="60000"/>
                    <a:lumOff val="40000"/>
                  </a:schemeClr>
                </a:outerShdw>
              </a:effectLst>
              <a:latin typeface="Guttman-Aram" panose="02010401010101010101" pitchFamily="2" charset="-79"/>
              <a:cs typeface="Guttman-Aram" panose="02010401010101010101" pitchFamily="2" charset="-79"/>
            </a:rPr>
            <a:t> אל בית האוצר, </a:t>
          </a:r>
        </a:p>
        <a:p>
          <a:pPr algn="l"/>
          <a:r>
            <a:rPr lang="he-IL" sz="1400" b="1" i="1" cap="none" spc="0">
              <a:ln w="3175">
                <a:noFill/>
                <a:prstDash val="solid"/>
              </a:ln>
              <a:solidFill>
                <a:sysClr val="windowText" lastClr="000000"/>
              </a:solidFill>
              <a:effectLst>
                <a:glow rad="762000">
                  <a:schemeClr val="accent5">
                    <a:satMod val="175000"/>
                    <a:alpha val="30000"/>
                  </a:schemeClr>
                </a:glow>
                <a:outerShdw blurRad="12700" dist="38100" dir="2700000" algn="tl" rotWithShape="0">
                  <a:schemeClr val="accent5">
                    <a:lumMod val="60000"/>
                    <a:lumOff val="40000"/>
                  </a:schemeClr>
                </a:outerShdw>
              </a:effectLst>
              <a:latin typeface="Guttman-Aram" panose="02010401010101010101" pitchFamily="2" charset="-79"/>
              <a:cs typeface="Guttman-Aram" panose="02010401010101010101" pitchFamily="2" charset="-79"/>
            </a:rPr>
            <a:t>ויהי טרף בביתי, </a:t>
          </a:r>
        </a:p>
        <a:p>
          <a:pPr algn="l"/>
          <a:r>
            <a:rPr lang="he-IL" sz="1400" b="1" i="1" cap="none" spc="0">
              <a:ln w="3175">
                <a:noFill/>
                <a:prstDash val="solid"/>
              </a:ln>
              <a:solidFill>
                <a:sysClr val="windowText" lastClr="000000"/>
              </a:solidFill>
              <a:effectLst>
                <a:glow rad="762000">
                  <a:schemeClr val="accent5">
                    <a:satMod val="175000"/>
                    <a:alpha val="30000"/>
                  </a:schemeClr>
                </a:glow>
                <a:outerShdw blurRad="12700" dist="38100" dir="2700000" algn="tl" rotWithShape="0">
                  <a:schemeClr val="accent5">
                    <a:lumMod val="60000"/>
                    <a:lumOff val="40000"/>
                  </a:schemeClr>
                </a:outerShdw>
              </a:effectLst>
              <a:latin typeface="Guttman-Aram" panose="02010401010101010101" pitchFamily="2" charset="-79"/>
              <a:cs typeface="Guttman-Aram" panose="02010401010101010101" pitchFamily="2" charset="-79"/>
            </a:rPr>
            <a:t> ובחנוני נא בזאת </a:t>
          </a:r>
        </a:p>
        <a:p>
          <a:pPr algn="l"/>
          <a:r>
            <a:rPr lang="he-IL" sz="1400" b="1" i="1" cap="none" spc="0">
              <a:ln w="3175">
                <a:noFill/>
                <a:prstDash val="solid"/>
              </a:ln>
              <a:solidFill>
                <a:sysClr val="windowText" lastClr="000000"/>
              </a:solidFill>
              <a:effectLst>
                <a:glow rad="762000">
                  <a:schemeClr val="accent5">
                    <a:satMod val="175000"/>
                    <a:alpha val="30000"/>
                  </a:schemeClr>
                </a:glow>
                <a:outerShdw blurRad="12700" dist="38100" dir="2700000" algn="tl" rotWithShape="0">
                  <a:schemeClr val="accent5">
                    <a:lumMod val="60000"/>
                    <a:lumOff val="40000"/>
                  </a:schemeClr>
                </a:outerShdw>
              </a:effectLst>
              <a:latin typeface="Guttman-Aram" panose="02010401010101010101" pitchFamily="2" charset="-79"/>
              <a:cs typeface="Guttman-Aram" panose="02010401010101010101" pitchFamily="2" charset="-79"/>
            </a:rPr>
            <a:t>אמר</a:t>
          </a:r>
          <a:r>
            <a:rPr lang="he-IL" sz="1400" b="1" i="1" cap="none" spc="0" baseline="0">
              <a:ln w="3175">
                <a:noFill/>
                <a:prstDash val="solid"/>
              </a:ln>
              <a:solidFill>
                <a:sysClr val="windowText" lastClr="000000"/>
              </a:solidFill>
              <a:effectLst>
                <a:glow rad="762000">
                  <a:schemeClr val="accent5">
                    <a:satMod val="175000"/>
                    <a:alpha val="30000"/>
                  </a:schemeClr>
                </a:glow>
                <a:outerShdw blurRad="12700" dist="38100" dir="2700000" algn="tl" rotWithShape="0">
                  <a:schemeClr val="accent5">
                    <a:lumMod val="60000"/>
                    <a:lumOff val="40000"/>
                  </a:schemeClr>
                </a:outerShdw>
              </a:effectLst>
              <a:latin typeface="Guttman-Aram" panose="02010401010101010101" pitchFamily="2" charset="-79"/>
              <a:cs typeface="Guttman-Aram" panose="02010401010101010101" pitchFamily="2" charset="-79"/>
            </a:rPr>
            <a:t> ה' צבקות, </a:t>
          </a:r>
        </a:p>
        <a:p>
          <a:pPr algn="l"/>
          <a:r>
            <a:rPr lang="he-IL" sz="1400" b="1" i="1" cap="none" spc="0" baseline="0">
              <a:ln w="3175">
                <a:noFill/>
                <a:prstDash val="solid"/>
              </a:ln>
              <a:solidFill>
                <a:sysClr val="windowText" lastClr="000000"/>
              </a:solidFill>
              <a:effectLst>
                <a:glow rad="762000">
                  <a:schemeClr val="accent5">
                    <a:satMod val="175000"/>
                    <a:alpha val="30000"/>
                  </a:schemeClr>
                </a:glow>
                <a:outerShdw blurRad="12700" dist="38100" dir="2700000" algn="tl" rotWithShape="0">
                  <a:schemeClr val="accent5">
                    <a:lumMod val="60000"/>
                    <a:lumOff val="40000"/>
                  </a:schemeClr>
                </a:outerShdw>
              </a:effectLst>
              <a:latin typeface="Guttman-Aram" panose="02010401010101010101" pitchFamily="2" charset="-79"/>
              <a:cs typeface="Guttman-Aram" panose="02010401010101010101" pitchFamily="2" charset="-79"/>
            </a:rPr>
            <a:t> אם לא אפתח לכם</a:t>
          </a:r>
        </a:p>
        <a:p>
          <a:pPr algn="l"/>
          <a:r>
            <a:rPr lang="he-IL" sz="1400" b="1" i="1" cap="none" spc="0" baseline="0">
              <a:ln w="3175">
                <a:noFill/>
                <a:prstDash val="solid"/>
              </a:ln>
              <a:solidFill>
                <a:sysClr val="windowText" lastClr="000000"/>
              </a:solidFill>
              <a:effectLst>
                <a:glow rad="762000">
                  <a:schemeClr val="accent5">
                    <a:satMod val="175000"/>
                    <a:alpha val="30000"/>
                  </a:schemeClr>
                </a:glow>
                <a:outerShdw blurRad="12700" dist="38100" dir="2700000" algn="tl" rotWithShape="0">
                  <a:schemeClr val="accent5">
                    <a:lumMod val="60000"/>
                    <a:lumOff val="40000"/>
                  </a:schemeClr>
                </a:outerShdw>
              </a:effectLst>
              <a:latin typeface="Guttman-Aram" panose="02010401010101010101" pitchFamily="2" charset="-79"/>
              <a:cs typeface="Guttman-Aram" panose="02010401010101010101" pitchFamily="2" charset="-79"/>
            </a:rPr>
            <a:t> את ארובות השמים    </a:t>
          </a:r>
        </a:p>
        <a:p>
          <a:pPr algn="l"/>
          <a:r>
            <a:rPr lang="he-IL" sz="1400" b="1" i="1" cap="none" spc="0" baseline="0">
              <a:ln w="3175">
                <a:noFill/>
                <a:prstDash val="solid"/>
              </a:ln>
              <a:solidFill>
                <a:sysClr val="windowText" lastClr="000000"/>
              </a:solidFill>
              <a:effectLst>
                <a:glow rad="762000">
                  <a:schemeClr val="accent5">
                    <a:satMod val="175000"/>
                    <a:alpha val="30000"/>
                  </a:schemeClr>
                </a:glow>
                <a:outerShdw blurRad="12700" dist="38100" dir="2700000" algn="tl" rotWithShape="0">
                  <a:schemeClr val="accent5">
                    <a:lumMod val="60000"/>
                    <a:lumOff val="40000"/>
                  </a:schemeClr>
                </a:outerShdw>
              </a:effectLst>
              <a:latin typeface="Guttman-Aram" panose="02010401010101010101" pitchFamily="2" charset="-79"/>
              <a:cs typeface="Guttman-Aram" panose="02010401010101010101" pitchFamily="2" charset="-79"/>
            </a:rPr>
            <a:t> והריקות לכם ברכה עד בלי די".   </a:t>
          </a:r>
          <a:r>
            <a:rPr lang="he-IL" sz="1100" b="1" i="1" cap="none" spc="0" baseline="0">
              <a:ln w="3175">
                <a:noFill/>
                <a:prstDash val="solid"/>
              </a:ln>
              <a:solidFill>
                <a:sysClr val="windowText" lastClr="000000"/>
              </a:solidFill>
              <a:effectLst>
                <a:glow rad="762000">
                  <a:schemeClr val="accent5">
                    <a:satMod val="175000"/>
                    <a:alpha val="30000"/>
                  </a:schemeClr>
                </a:glow>
                <a:outerShdw blurRad="12700" dist="38100" dir="2700000" algn="tl" rotWithShape="0">
                  <a:schemeClr val="accent5">
                    <a:lumMod val="60000"/>
                    <a:lumOff val="40000"/>
                  </a:schemeClr>
                </a:outerShdw>
              </a:effectLst>
              <a:latin typeface="Guttman-Aram" panose="02010401010101010101" pitchFamily="2" charset="-79"/>
              <a:cs typeface="Guttman-Aram" panose="02010401010101010101" pitchFamily="2" charset="-79"/>
            </a:rPr>
            <a:t>מלאכי ג' י '                     </a:t>
          </a:r>
          <a:endParaRPr lang="he-IL" sz="1100" b="1" i="1" cap="none" spc="0">
            <a:ln w="3175">
              <a:noFill/>
              <a:prstDash val="solid"/>
            </a:ln>
            <a:solidFill>
              <a:sysClr val="windowText" lastClr="000000"/>
            </a:solidFill>
            <a:effectLst>
              <a:glow rad="762000">
                <a:schemeClr val="accent5">
                  <a:satMod val="175000"/>
                  <a:alpha val="30000"/>
                </a:schemeClr>
              </a:glow>
              <a:outerShdw blurRad="12700" dist="38100" dir="2700000" algn="tl" rotWithShape="0">
                <a:schemeClr val="accent5">
                  <a:lumMod val="60000"/>
                  <a:lumOff val="40000"/>
                </a:schemeClr>
              </a:outerShdw>
            </a:effectLst>
            <a:latin typeface="Guttman-Aram" panose="02010401010101010101" pitchFamily="2" charset="-79"/>
            <a:cs typeface="Guttman-Aram" panose="02010401010101010101" pitchFamily="2" charset="-79"/>
          </a:endParaRPr>
        </a:p>
      </xdr:txBody>
    </xdr:sp>
    <xdr:clientData/>
  </xdr:twoCellAnchor>
  <xdr:twoCellAnchor>
    <xdr:from>
      <xdr:col>7</xdr:col>
      <xdr:colOff>652372</xdr:colOff>
      <xdr:row>6</xdr:row>
      <xdr:rowOff>23399</xdr:rowOff>
    </xdr:from>
    <xdr:to>
      <xdr:col>9</xdr:col>
      <xdr:colOff>499530</xdr:colOff>
      <xdr:row>11</xdr:row>
      <xdr:rowOff>90416</xdr:rowOff>
    </xdr:to>
    <xdr:pic>
      <xdr:nvPicPr>
        <xdr:cNvPr id="16" name="תמונה 15">
          <a:extLst>
            <a:ext uri="{FF2B5EF4-FFF2-40B4-BE49-F238E27FC236}">
              <a16:creationId xmlns:a16="http://schemas.microsoft.com/office/drawing/2014/main" id="{00000000-0008-0000-0000-000010000000}"/>
            </a:ext>
          </a:extLst>
        </xdr:cNvPr>
        <xdr:cNvPicPr>
          <a:picLocks noChangeAspect="1"/>
        </xdr:cNvPicPr>
      </xdr:nvPicPr>
      <xdr:blipFill>
        <a:blip xmlns:r="http://schemas.openxmlformats.org/officeDocument/2006/relationships" r:embed="rId6" cstate="print">
          <a:extLst>
            <a:ext uri="{BEBA8EAE-BF5A-486C-A8C5-ECC9F3942E4B}">
              <a14:imgProps xmlns:a14="http://schemas.microsoft.com/office/drawing/2010/main">
                <a14:imgLayer r:embed="rId7">
                  <a14:imgEffect>
                    <a14:backgroundRemoval t="21833" b="91833" l="0" r="88235">
                      <a14:backgroundMark x1="10742" y1="57000" x2="512" y2="47333"/>
                      <a14:backgroundMark x1="11253" y1="56333" x2="512" y2="62667"/>
                    </a14:backgroundRemoval>
                  </a14:imgEffect>
                </a14:imgLayer>
              </a14:imgProps>
            </a:ext>
            <a:ext uri="{28A0092B-C50C-407E-A947-70E740481C1C}">
              <a14:useLocalDpi xmlns:a14="http://schemas.microsoft.com/office/drawing/2010/main" val="0"/>
            </a:ext>
          </a:extLst>
        </a:blip>
        <a:stretch>
          <a:fillRect/>
        </a:stretch>
      </xdr:blipFill>
      <xdr:spPr>
        <a:xfrm rot="4754084">
          <a:off x="4954209" y="979005"/>
          <a:ext cx="957204" cy="1182439"/>
        </a:xfrm>
        <a:prstGeom prst="rect">
          <a:avLst/>
        </a:prstGeom>
        <a:ln>
          <a:noFill/>
        </a:ln>
        <a:effectLst>
          <a:outerShdw blurRad="292100" dist="139700" dir="2700000" algn="tl" rotWithShape="0">
            <a:srgbClr val="333333">
              <a:alpha val="65000"/>
            </a:srgbClr>
          </a:outerShdw>
        </a:effectLst>
      </xdr:spPr>
    </xdr:pic>
    <xdr:clientData/>
  </xdr:twoCellAnchor>
  <xdr:twoCellAnchor>
    <xdr:from>
      <xdr:col>6</xdr:col>
      <xdr:colOff>196995</xdr:colOff>
      <xdr:row>17</xdr:row>
      <xdr:rowOff>100319</xdr:rowOff>
    </xdr:from>
    <xdr:to>
      <xdr:col>7</xdr:col>
      <xdr:colOff>296349</xdr:colOff>
      <xdr:row>20</xdr:row>
      <xdr:rowOff>174313</xdr:rowOff>
    </xdr:to>
    <xdr:pic>
      <xdr:nvPicPr>
        <xdr:cNvPr id="5" name="תמונה 4">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380053" y="3126955"/>
          <a:ext cx="766994" cy="608106"/>
        </a:xfrm>
        <a:prstGeom prst="rect">
          <a:avLst/>
        </a:prstGeom>
        <a:solidFill>
          <a:srgbClr val="00B0F0"/>
        </a:solidFill>
        <a:effectLst>
          <a:glow rad="190500">
            <a:schemeClr val="accent1">
              <a:lumMod val="60000"/>
              <a:lumOff val="40000"/>
              <a:alpha val="84000"/>
            </a:schemeClr>
          </a:glow>
          <a:softEdge rad="63500"/>
        </a:effectLst>
      </xdr:spPr>
    </xdr:pic>
    <xdr:clientData/>
  </xdr:twoCellAnchor>
  <xdr:twoCellAnchor>
    <xdr:from>
      <xdr:col>5</xdr:col>
      <xdr:colOff>159175</xdr:colOff>
      <xdr:row>2</xdr:row>
      <xdr:rowOff>104847</xdr:rowOff>
    </xdr:from>
    <xdr:to>
      <xdr:col>12</xdr:col>
      <xdr:colOff>124801</xdr:colOff>
      <xdr:row>6</xdr:row>
      <xdr:rowOff>100420</xdr:rowOff>
    </xdr:to>
    <xdr:sp macro="" textlink="">
      <xdr:nvSpPr>
        <xdr:cNvPr id="4" name="מלבן מעוגל 3">
          <a:hlinkClick xmlns:r="http://schemas.openxmlformats.org/officeDocument/2006/relationships" r:id="rId9" tooltip="קדימה לעבודה!  לחץ כאן כדי להתחיל"/>
          <a:extLst>
            <a:ext uri="{FF2B5EF4-FFF2-40B4-BE49-F238E27FC236}">
              <a16:creationId xmlns:a16="http://schemas.microsoft.com/office/drawing/2014/main" id="{00000000-0008-0000-0000-000004000000}"/>
            </a:ext>
          </a:extLst>
        </xdr:cNvPr>
        <xdr:cNvSpPr/>
      </xdr:nvSpPr>
      <xdr:spPr>
        <a:xfrm>
          <a:off x="3881040" y="460922"/>
          <a:ext cx="4639108" cy="707722"/>
        </a:xfrm>
        <a:prstGeom prst="roundRect">
          <a:avLst>
            <a:gd name="adj" fmla="val 35834"/>
          </a:avLst>
        </a:prstGeom>
        <a:solidFill>
          <a:schemeClr val="accent5">
            <a:lumMod val="60000"/>
            <a:lumOff val="40000"/>
          </a:schemeClr>
        </a:solidFill>
        <a:ln w="60325">
          <a:solidFill>
            <a:schemeClr val="accent5">
              <a:lumMod val="50000"/>
            </a:schemeClr>
          </a:solidFill>
        </a:ln>
        <a:effectLst>
          <a:innerShdw blurRad="368300" dist="50800" dir="10800000">
            <a:schemeClr val="accent5">
              <a:lumMod val="50000"/>
            </a:schemeClr>
          </a:innerShdw>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b"/>
        <a:lstStyle/>
        <a:p>
          <a:pPr algn="l" rtl="1"/>
          <a:r>
            <a:rPr lang="he-IL" sz="2000" b="1">
              <a:ln w="0" cap="flat">
                <a:solidFill>
                  <a:schemeClr val="tx1"/>
                </a:solidFill>
              </a:ln>
              <a:solidFill>
                <a:schemeClr val="bg1"/>
              </a:solidFill>
            </a:rPr>
            <a:t>לחץ </a:t>
          </a:r>
          <a:r>
            <a:rPr lang="he-IL" sz="2000" b="1" baseline="0">
              <a:ln w="0" cap="flat">
                <a:solidFill>
                  <a:schemeClr val="tx1"/>
                </a:solidFill>
              </a:ln>
              <a:solidFill>
                <a:schemeClr val="bg1"/>
              </a:solidFill>
            </a:rPr>
            <a:t>כדי להיכנס</a:t>
          </a:r>
          <a:r>
            <a:rPr lang="he-IL" sz="2000" b="1">
              <a:ln w="0" cap="flat">
                <a:solidFill>
                  <a:schemeClr val="tx1"/>
                </a:solidFill>
              </a:ln>
              <a:solidFill>
                <a:schemeClr val="bg1"/>
              </a:solidFill>
            </a:rPr>
            <a:t>  </a:t>
          </a:r>
        </a:p>
      </xdr:txBody>
    </xdr:sp>
    <xdr:clientData/>
  </xdr:twoCellAnchor>
  <xdr:twoCellAnchor>
    <xdr:from>
      <xdr:col>4</xdr:col>
      <xdr:colOff>15572</xdr:colOff>
      <xdr:row>12</xdr:row>
      <xdr:rowOff>27539</xdr:rowOff>
    </xdr:from>
    <xdr:to>
      <xdr:col>7</xdr:col>
      <xdr:colOff>367911</xdr:colOff>
      <xdr:row>17</xdr:row>
      <xdr:rowOff>1974</xdr:rowOff>
    </xdr:to>
    <xdr:sp macro="" textlink="">
      <xdr:nvSpPr>
        <xdr:cNvPr id="19" name="מלבן 18">
          <a:extLst>
            <a:ext uri="{FF2B5EF4-FFF2-40B4-BE49-F238E27FC236}">
              <a16:creationId xmlns:a16="http://schemas.microsoft.com/office/drawing/2014/main" id="{00000000-0008-0000-0000-000013000000}"/>
            </a:ext>
          </a:extLst>
        </xdr:cNvPr>
        <xdr:cNvSpPr/>
      </xdr:nvSpPr>
      <xdr:spPr>
        <a:xfrm>
          <a:off x="6308491" y="2163988"/>
          <a:ext cx="2355259" cy="864622"/>
        </a:xfrm>
        <a:prstGeom prst="rect">
          <a:avLst/>
        </a:prstGeom>
        <a:gradFill flip="none" rotWithShape="1">
          <a:gsLst>
            <a:gs pos="0">
              <a:schemeClr val="accent1">
                <a:tint val="66000"/>
                <a:satMod val="160000"/>
              </a:schemeClr>
            </a:gs>
            <a:gs pos="50000">
              <a:schemeClr val="accent1">
                <a:tint val="44500"/>
                <a:satMod val="160000"/>
              </a:schemeClr>
            </a:gs>
            <a:gs pos="100000">
              <a:schemeClr val="accent1">
                <a:tint val="23500"/>
                <a:satMod val="160000"/>
              </a:schemeClr>
            </a:gs>
          </a:gsLst>
          <a:path path="circle">
            <a:fillToRect r="100000" b="100000"/>
          </a:path>
          <a:tileRect l="-100000" t="-100000"/>
        </a:gradFill>
        <a:ln w="19050">
          <a:gradFill flip="none" rotWithShape="1">
            <a:gsLst>
              <a:gs pos="0">
                <a:schemeClr val="accent1">
                  <a:lumMod val="0"/>
                  <a:lumOff val="100000"/>
                </a:schemeClr>
              </a:gs>
              <a:gs pos="35000">
                <a:schemeClr val="accent1">
                  <a:lumMod val="0"/>
                  <a:lumOff val="100000"/>
                </a:schemeClr>
              </a:gs>
              <a:gs pos="100000">
                <a:schemeClr val="accent1">
                  <a:lumMod val="100000"/>
                </a:schemeClr>
              </a:gs>
            </a:gsLst>
            <a:path path="circle">
              <a:fillToRect l="50000" t="-80000" r="50000" b="180000"/>
            </a:path>
            <a:tileRect/>
          </a:gradFill>
        </a:ln>
        <a:effectLst>
          <a:glow rad="381000">
            <a:schemeClr val="accent5">
              <a:satMod val="175000"/>
              <a:alpha val="40000"/>
            </a:schemeClr>
          </a:glow>
          <a:reflection stA="45000" endPos="2000" dist="76200" dir="5400000" sy="-100000" algn="bl" rotWithShape="0"/>
          <a:softEdge rad="419100"/>
        </a:effectLst>
      </xdr:spPr>
      <xdr:txBody>
        <a:bodyPr wrap="none" lIns="91440" tIns="45720" rIns="91440" bIns="45720">
          <a:noAutofit/>
        </a:bodyPr>
        <a:lstStyle/>
        <a:p>
          <a:pPr algn="ctr" rtl="1"/>
          <a:r>
            <a:rPr lang="he-IL" sz="1400" b="1" cap="none" spc="0">
              <a:ln w="9525">
                <a:solidFill>
                  <a:schemeClr val="accent5"/>
                </a:solidFill>
                <a:prstDash val="solid"/>
              </a:ln>
              <a:solidFill>
                <a:sysClr val="windowText" lastClr="000000"/>
              </a:solidFill>
              <a:effectLst>
                <a:glow rad="393700">
                  <a:schemeClr val="accent5">
                    <a:satMod val="175000"/>
                    <a:alpha val="40000"/>
                  </a:schemeClr>
                </a:glow>
                <a:outerShdw blurRad="38100" dist="22860" dir="5400000" algn="tl" rotWithShape="0">
                  <a:srgbClr val="000000">
                    <a:alpha val="30000"/>
                  </a:srgbClr>
                </a:outerShdw>
              </a:effectLst>
              <a:latin typeface="Guttman-Aram" panose="02010401010101010101" pitchFamily="2" charset="-79"/>
              <a:cs typeface="Guttman-Aram" panose="02010401010101010101" pitchFamily="2" charset="-79"/>
            </a:rPr>
            <a:t>מכון </a:t>
          </a:r>
          <a:endParaRPr lang="he-IL" sz="1100" b="1" cap="none" spc="0">
            <a:ln w="9525">
              <a:solidFill>
                <a:schemeClr val="accent5"/>
              </a:solidFill>
              <a:prstDash val="solid"/>
            </a:ln>
            <a:solidFill>
              <a:sysClr val="windowText" lastClr="000000"/>
            </a:solidFill>
            <a:effectLst>
              <a:glow rad="393700">
                <a:schemeClr val="accent5">
                  <a:satMod val="175000"/>
                  <a:alpha val="40000"/>
                </a:schemeClr>
              </a:glow>
              <a:outerShdw blurRad="38100" dist="22860" dir="5400000" algn="tl" rotWithShape="0">
                <a:srgbClr val="000000">
                  <a:alpha val="30000"/>
                </a:srgbClr>
              </a:outerShdw>
            </a:effectLst>
            <a:latin typeface="Guttman-Aram" panose="02010401010101010101" pitchFamily="2" charset="-79"/>
            <a:cs typeface="Guttman-Aram" panose="02010401010101010101" pitchFamily="2" charset="-79"/>
          </a:endParaRPr>
        </a:p>
        <a:p>
          <a:pPr algn="ctr" rtl="1"/>
          <a:r>
            <a:rPr lang="he-IL" sz="2400" b="1" cap="none" spc="0">
              <a:ln w="9525">
                <a:solidFill>
                  <a:schemeClr val="accent5"/>
                </a:solidFill>
                <a:prstDash val="solid"/>
              </a:ln>
              <a:solidFill>
                <a:sysClr val="windowText" lastClr="000000"/>
              </a:solidFill>
              <a:effectLst>
                <a:glow rad="393700">
                  <a:schemeClr val="accent5">
                    <a:satMod val="175000"/>
                    <a:alpha val="40000"/>
                  </a:schemeClr>
                </a:glow>
                <a:outerShdw blurRad="38100" dist="22860" dir="5400000" algn="tl" rotWithShape="0">
                  <a:srgbClr val="000000">
                    <a:alpha val="30000"/>
                  </a:srgbClr>
                </a:outerShdw>
              </a:effectLst>
              <a:latin typeface="Guttman-Aram" panose="02010401010101010101" pitchFamily="2" charset="-79"/>
              <a:cs typeface="Guttman-Aram" panose="02010401010101010101" pitchFamily="2" charset="-79"/>
            </a:rPr>
            <a:t>תורת האדם לאדם</a:t>
          </a:r>
        </a:p>
        <a:p>
          <a:pPr algn="ctr" rtl="1"/>
          <a:r>
            <a:rPr lang="he-IL" sz="1600" b="1" cap="none" spc="0">
              <a:ln w="9525">
                <a:solidFill>
                  <a:schemeClr val="accent5"/>
                </a:solidFill>
                <a:prstDash val="solid"/>
              </a:ln>
              <a:solidFill>
                <a:sysClr val="windowText" lastClr="000000"/>
              </a:solidFill>
              <a:effectLst>
                <a:glow rad="393700">
                  <a:schemeClr val="accent5">
                    <a:satMod val="175000"/>
                    <a:alpha val="40000"/>
                  </a:schemeClr>
                </a:glow>
                <a:outerShdw blurRad="38100" dist="22860" dir="5400000" algn="tl" rotWithShape="0">
                  <a:srgbClr val="000000">
                    <a:alpha val="30000"/>
                  </a:srgbClr>
                </a:outerShdw>
              </a:effectLst>
              <a:latin typeface="Guttman-Aram" panose="02010401010101010101" pitchFamily="2" charset="-79"/>
              <a:cs typeface="Guttman-Aram" panose="02010401010101010101" pitchFamily="2" charset="-79"/>
            </a:rPr>
            <a:t>מעשר וחומש</a:t>
          </a:r>
          <a:r>
            <a:rPr lang="he-IL" sz="1600" b="1" cap="none" spc="0" baseline="0">
              <a:ln w="9525">
                <a:solidFill>
                  <a:schemeClr val="accent5"/>
                </a:solidFill>
                <a:prstDash val="solid"/>
              </a:ln>
              <a:solidFill>
                <a:sysClr val="windowText" lastClr="000000"/>
              </a:solidFill>
              <a:effectLst>
                <a:glow rad="393700">
                  <a:schemeClr val="accent5">
                    <a:satMod val="175000"/>
                    <a:alpha val="40000"/>
                  </a:schemeClr>
                </a:glow>
                <a:outerShdw blurRad="38100" dist="22860" dir="5400000" algn="tl" rotWithShape="0">
                  <a:srgbClr val="000000">
                    <a:alpha val="30000"/>
                  </a:srgbClr>
                </a:outerShdw>
              </a:effectLst>
              <a:latin typeface="Guttman-Aram" panose="02010401010101010101" pitchFamily="2" charset="-79"/>
              <a:cs typeface="Guttman-Aram" panose="02010401010101010101" pitchFamily="2" charset="-79"/>
            </a:rPr>
            <a:t> -</a:t>
          </a:r>
          <a:r>
            <a:rPr lang="he-IL" sz="1600" b="1" cap="none" spc="0">
              <a:ln w="9525">
                <a:solidFill>
                  <a:schemeClr val="accent5"/>
                </a:solidFill>
                <a:prstDash val="solid"/>
              </a:ln>
              <a:solidFill>
                <a:sysClr val="windowText" lastClr="000000"/>
              </a:solidFill>
              <a:effectLst>
                <a:glow rad="393700">
                  <a:schemeClr val="accent5">
                    <a:satMod val="175000"/>
                    <a:alpha val="40000"/>
                  </a:schemeClr>
                </a:glow>
                <a:outerShdw blurRad="38100" dist="22860" dir="5400000" algn="tl" rotWithShape="0">
                  <a:srgbClr val="000000">
                    <a:alpha val="30000"/>
                  </a:srgbClr>
                </a:outerShdw>
              </a:effectLst>
              <a:latin typeface="Guttman-Aram" panose="02010401010101010101" pitchFamily="2" charset="-79"/>
              <a:cs typeface="Guttman-Aram" panose="02010401010101010101" pitchFamily="2" charset="-79"/>
            </a:rPr>
            <a:t> </a:t>
          </a:r>
          <a:r>
            <a:rPr lang="he-IL" sz="1800" b="1" cap="none" spc="0">
              <a:ln w="9525">
                <a:solidFill>
                  <a:schemeClr val="accent5"/>
                </a:solidFill>
                <a:prstDash val="solid"/>
              </a:ln>
              <a:solidFill>
                <a:sysClr val="windowText" lastClr="000000"/>
              </a:solidFill>
              <a:effectLst>
                <a:glow rad="393700">
                  <a:schemeClr val="accent5">
                    <a:satMod val="175000"/>
                    <a:alpha val="40000"/>
                  </a:schemeClr>
                </a:glow>
                <a:outerShdw blurRad="38100" dist="22860" dir="5400000" algn="tl" rotWithShape="0">
                  <a:srgbClr val="000000">
                    <a:alpha val="30000"/>
                  </a:srgbClr>
                </a:outerShdw>
              </a:effectLst>
              <a:latin typeface="Guttman Haim" panose="02010401010101010101" pitchFamily="2" charset="-79"/>
              <a:cs typeface="Guttman Haim" panose="02010401010101010101" pitchFamily="2" charset="-79"/>
            </a:rPr>
            <a:t>גירסא</a:t>
          </a:r>
          <a:r>
            <a:rPr lang="he-IL" sz="1800" b="1" cap="none" spc="0" baseline="0">
              <a:ln w="9525">
                <a:solidFill>
                  <a:schemeClr val="accent5"/>
                </a:solidFill>
                <a:prstDash val="solid"/>
              </a:ln>
              <a:solidFill>
                <a:sysClr val="windowText" lastClr="000000"/>
              </a:solidFill>
              <a:effectLst>
                <a:glow rad="393700">
                  <a:schemeClr val="accent5">
                    <a:satMod val="175000"/>
                    <a:alpha val="40000"/>
                  </a:schemeClr>
                </a:glow>
                <a:outerShdw blurRad="38100" dist="22860" dir="5400000" algn="tl" rotWithShape="0">
                  <a:srgbClr val="000000">
                    <a:alpha val="30000"/>
                  </a:srgbClr>
                </a:outerShdw>
              </a:effectLst>
              <a:latin typeface="Guttman Haim" panose="02010401010101010101" pitchFamily="2" charset="-79"/>
              <a:cs typeface="Guttman Haim" panose="02010401010101010101" pitchFamily="2" charset="-79"/>
            </a:rPr>
            <a:t> 6.2</a:t>
          </a:r>
          <a:r>
            <a:rPr lang="he-IL" sz="2000" b="1" cap="none" spc="0">
              <a:ln w="9525">
                <a:solidFill>
                  <a:schemeClr val="accent5"/>
                </a:solidFill>
                <a:prstDash val="solid"/>
              </a:ln>
              <a:solidFill>
                <a:sysClr val="windowText" lastClr="000000"/>
              </a:solidFill>
              <a:effectLst>
                <a:glow rad="393700">
                  <a:schemeClr val="accent5">
                    <a:satMod val="175000"/>
                    <a:alpha val="40000"/>
                  </a:schemeClr>
                </a:glow>
                <a:outerShdw blurRad="38100" dist="22860" dir="5400000" algn="tl" rotWithShape="0">
                  <a:srgbClr val="000000">
                    <a:alpha val="30000"/>
                  </a:srgbClr>
                </a:outerShdw>
              </a:effectLst>
              <a:latin typeface="Guttman Haim" panose="02010401010101010101" pitchFamily="2" charset="-79"/>
              <a:cs typeface="Guttman Haim" panose="02010401010101010101" pitchFamily="2" charset="-79"/>
            </a:rPr>
            <a:t>   </a:t>
          </a:r>
          <a:endParaRPr lang="he-IL" sz="1800" b="1" cap="none" spc="0">
            <a:ln w="9525">
              <a:solidFill>
                <a:schemeClr val="accent5"/>
              </a:solidFill>
              <a:prstDash val="solid"/>
            </a:ln>
            <a:solidFill>
              <a:sysClr val="windowText" lastClr="000000"/>
            </a:solidFill>
            <a:effectLst>
              <a:glow rad="393700">
                <a:schemeClr val="accent5">
                  <a:satMod val="175000"/>
                  <a:alpha val="40000"/>
                </a:schemeClr>
              </a:glow>
              <a:outerShdw blurRad="38100" dist="22860" dir="5400000" algn="tl" rotWithShape="0">
                <a:srgbClr val="000000">
                  <a:alpha val="30000"/>
                </a:srgbClr>
              </a:outerShdw>
            </a:effectLst>
            <a:latin typeface="Guttman Haim" panose="02010401010101010101" pitchFamily="2" charset="-79"/>
            <a:cs typeface="Guttman Haim" panose="02010401010101010101" pitchFamily="2" charset="-79"/>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41</xdr:col>
      <xdr:colOff>0</xdr:colOff>
      <xdr:row>6</xdr:row>
      <xdr:rowOff>5391</xdr:rowOff>
    </xdr:from>
    <xdr:to>
      <xdr:col>51</xdr:col>
      <xdr:colOff>649939</xdr:colOff>
      <xdr:row>175</xdr:row>
      <xdr:rowOff>122208</xdr:rowOff>
    </xdr:to>
    <xdr:sp macro="" textlink="">
      <xdr:nvSpPr>
        <xdr:cNvPr id="5" name="TextBox 4">
          <a:extLst>
            <a:ext uri="{FF2B5EF4-FFF2-40B4-BE49-F238E27FC236}">
              <a16:creationId xmlns:a16="http://schemas.microsoft.com/office/drawing/2014/main" id="{00000000-0008-0000-0900-000005000000}"/>
            </a:ext>
          </a:extLst>
        </xdr:cNvPr>
        <xdr:cNvSpPr txBox="1"/>
      </xdr:nvSpPr>
      <xdr:spPr>
        <a:xfrm>
          <a:off x="25143043" y="824900"/>
          <a:ext cx="7263523" cy="29547270"/>
        </a:xfrm>
        <a:prstGeom prst="rect">
          <a:avLst/>
        </a:prstGeom>
        <a:solidFill>
          <a:schemeClr val="bg2"/>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1" anchor="t"/>
        <a:lstStyle/>
        <a:p>
          <a:pPr algn="r" rtl="1">
            <a:lnSpc>
              <a:spcPct val="107000"/>
            </a:lnSpc>
            <a:spcAft>
              <a:spcPts val="800"/>
            </a:spcAft>
          </a:pPr>
          <a:r>
            <a:rPr lang="he-IL" sz="1400" b="1" i="0" u="none" strike="noStrike" baseline="0">
              <a:solidFill>
                <a:sysClr val="windowText" lastClr="000000"/>
              </a:solidFill>
              <a:effectLst/>
              <a:latin typeface="Arial"/>
              <a:ea typeface="Calibri" panose="020F0502020204030204" pitchFamily="34" charset="0"/>
              <a:cs typeface="Arial"/>
            </a:rPr>
            <a:t>לבקשת רבים, צירפנו מדריך הלכתי. </a:t>
          </a:r>
          <a:r>
            <a:rPr lang="he-IL" sz="1200" b="0" i="0" u="none" strike="noStrike" baseline="0">
              <a:solidFill>
                <a:sysClr val="windowText" lastClr="000000"/>
              </a:solidFill>
              <a:effectLst/>
              <a:latin typeface="Arial"/>
              <a:ea typeface="Calibri" panose="020F0502020204030204" pitchFamily="34" charset="0"/>
              <a:cs typeface="Arial"/>
            </a:rPr>
            <a:t>הרעיון שעליו מבוסס המדריך הוא, למסור כללים על רגל אחת, מוסברים במיטב הגיון ב</a:t>
          </a:r>
          <a:r>
            <a:rPr lang="he-IL" sz="1200" b="1" i="0" u="none" strike="noStrike" baseline="0">
              <a:solidFill>
                <a:sysClr val="windowText" lastClr="000000"/>
              </a:solidFill>
              <a:effectLst/>
              <a:latin typeface="Arial"/>
              <a:ea typeface="Calibri" panose="020F0502020204030204" pitchFamily="34" charset="0"/>
              <a:cs typeface="Arial"/>
            </a:rPr>
            <a:t>צ</a:t>
          </a:r>
          <a:r>
            <a:rPr lang="he-IL" sz="1200">
              <a:solidFill>
                <a:sysClr val="windowText" lastClr="000000"/>
              </a:solidFill>
              <a:effectLst/>
              <a:latin typeface="Times New Roman" panose="02020603050405020304" pitchFamily="18" charset="0"/>
              <a:ea typeface="Calibri" panose="020F0502020204030204" pitchFamily="34" charset="0"/>
              <a:cs typeface="+mn-cs"/>
            </a:rPr>
            <a:t>ירוף </a:t>
          </a:r>
          <a:r>
            <a:rPr lang="he-IL" sz="1200">
              <a:effectLst/>
              <a:latin typeface="Times New Roman" panose="02020603050405020304" pitchFamily="18" charset="0"/>
              <a:ea typeface="Calibri" panose="020F0502020204030204" pitchFamily="34" charset="0"/>
              <a:cs typeface="+mn-cs"/>
            </a:rPr>
            <a:t>דוגמאות והמחשות, כך שבעצם מדובר במדריך שהוא גם מעשי וגם עיוני. המתעניין רק בחלק המעשי יתרכז בכללים ופחות בהסברים העיוניים. </a:t>
          </a:r>
          <a:endParaRPr lang="en-US" sz="12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200">
              <a:effectLst/>
              <a:latin typeface="Times New Roman" panose="02020603050405020304" pitchFamily="18" charset="0"/>
              <a:ea typeface="Calibri" panose="020F0502020204030204" pitchFamily="34" charset="0"/>
              <a:cs typeface="+mn-cs"/>
            </a:rPr>
            <a:t>למען הבהירות,</a:t>
          </a:r>
          <a:r>
            <a:rPr lang="he-IL" sz="1200" b="1">
              <a:effectLst/>
              <a:latin typeface="Times New Roman" panose="02020603050405020304" pitchFamily="18" charset="0"/>
              <a:ea typeface="Calibri" panose="020F0502020204030204" pitchFamily="34" charset="0"/>
              <a:cs typeface="+mn-cs"/>
            </a:rPr>
            <a:t> הדפסנו את הכללים בגופן מודגש, </a:t>
          </a:r>
          <a:r>
            <a:rPr lang="he-IL" sz="1200">
              <a:effectLst/>
              <a:latin typeface="Times New Roman" panose="02020603050405020304" pitchFamily="18" charset="0"/>
              <a:ea typeface="Calibri" panose="020F0502020204030204" pitchFamily="34" charset="0"/>
              <a:cs typeface="+mn-cs"/>
            </a:rPr>
            <a:t>ודברי ההסבר וההגיון שמאחורי הכללים בגופן רגיל.</a:t>
          </a:r>
          <a:r>
            <a:rPr lang="he-IL" sz="1200" b="1">
              <a:solidFill>
                <a:srgbClr val="00B0F0"/>
              </a:solidFill>
              <a:effectLst/>
              <a:latin typeface="Times New Roman" panose="02020603050405020304" pitchFamily="18" charset="0"/>
              <a:ea typeface="Calibri" panose="020F0502020204030204" pitchFamily="34" charset="0"/>
              <a:cs typeface="+mn-cs"/>
            </a:rPr>
            <a:t> </a:t>
          </a:r>
          <a:r>
            <a:rPr lang="he-IL" sz="1200" b="1">
              <a:solidFill>
                <a:srgbClr val="0070C0"/>
              </a:solidFill>
              <a:effectLst/>
              <a:latin typeface="Times New Roman" panose="02020603050405020304" pitchFamily="18" charset="0"/>
              <a:ea typeface="Calibri" panose="020F0502020204030204" pitchFamily="34" charset="0"/>
              <a:cs typeface="+mn-cs"/>
            </a:rPr>
            <a:t>הדוגמאות מודפסות בצבע כחול.</a:t>
          </a:r>
          <a:r>
            <a:rPr lang="he-IL" sz="1200" b="1">
              <a:effectLst/>
              <a:latin typeface="Times New Roman" panose="02020603050405020304" pitchFamily="18" charset="0"/>
              <a:ea typeface="Calibri" panose="020F0502020204030204" pitchFamily="34" charset="0"/>
              <a:cs typeface="+mn-cs"/>
            </a:rPr>
            <a:t> </a:t>
          </a:r>
          <a:r>
            <a:rPr lang="he-IL" sz="1200" b="1">
              <a:solidFill>
                <a:srgbClr val="FF0000"/>
              </a:solidFill>
              <a:effectLst/>
              <a:latin typeface="Times New Roman" panose="02020603050405020304" pitchFamily="18" charset="0"/>
              <a:ea typeface="Calibri" panose="020F0502020204030204" pitchFamily="34" charset="0"/>
              <a:cs typeface="+mn-cs"/>
            </a:rPr>
            <a:t>משפטים חשובים שיש לשים לב אליהם ולזכור אותם, הודגשו</a:t>
          </a:r>
          <a:r>
            <a:rPr lang="he-IL" sz="1200" b="1">
              <a:effectLst/>
              <a:latin typeface="Times New Roman" panose="02020603050405020304" pitchFamily="18" charset="0"/>
              <a:ea typeface="Calibri" panose="020F0502020204030204" pitchFamily="34" charset="0"/>
              <a:cs typeface="+mn-cs"/>
            </a:rPr>
            <a:t> </a:t>
          </a:r>
          <a:r>
            <a:rPr lang="he-IL" sz="1200" b="1">
              <a:solidFill>
                <a:srgbClr val="FF0000"/>
              </a:solidFill>
              <a:effectLst/>
              <a:latin typeface="Times New Roman" panose="02020603050405020304" pitchFamily="18" charset="0"/>
              <a:ea typeface="Calibri" panose="020F0502020204030204" pitchFamily="34" charset="0"/>
              <a:cs typeface="+mn-cs"/>
            </a:rPr>
            <a:t>באדום</a:t>
          </a:r>
          <a:r>
            <a:rPr lang="he-IL" sz="1200" b="1">
              <a:effectLst/>
              <a:latin typeface="Times New Roman" panose="02020603050405020304" pitchFamily="18" charset="0"/>
              <a:ea typeface="Calibri" panose="020F0502020204030204" pitchFamily="34" charset="0"/>
              <a:cs typeface="+mn-cs"/>
            </a:rPr>
            <a:t>.</a:t>
          </a:r>
          <a:endParaRPr lang="en-US" sz="12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200">
              <a:effectLst/>
              <a:latin typeface="Times New Roman" panose="02020603050405020304" pitchFamily="18" charset="0"/>
              <a:ea typeface="Calibri" panose="020F0502020204030204" pitchFamily="34" charset="0"/>
              <a:cs typeface="+mn-cs"/>
            </a:rPr>
            <a:t>במסגרת מצומצמת זו אנו מביאים כעין טעימה, כי אי אפשר להקיף את כל הפרטים והאופנים הרבים, וגם לא לציין את המקורות. ואידך זיל גמור, הרוצה להרחיב ידיעותיו יעיין בספרים עצמם. </a:t>
          </a:r>
        </a:p>
        <a:p>
          <a:pPr algn="r" rtl="1">
            <a:lnSpc>
              <a:spcPct val="107000"/>
            </a:lnSpc>
            <a:spcAft>
              <a:spcPts val="800"/>
            </a:spcAft>
          </a:pPr>
          <a:r>
            <a:rPr lang="he-IL" sz="1100" b="1" i="0" baseline="0">
              <a:solidFill>
                <a:schemeClr val="dk1"/>
              </a:solidFill>
              <a:effectLst/>
              <a:latin typeface="+mn-lt"/>
              <a:ea typeface="+mn-ea"/>
              <a:cs typeface="+mn-cs"/>
            </a:rPr>
            <a:t>ברור שבמקרים מסוימים יש להתייעץ עם רב הבקיא בהלכות אלו וגם מכיר את מצבו הכלכלי של השואל. </a:t>
          </a:r>
          <a:endParaRPr lang="en-US" sz="1200" b="1">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200" b="0">
              <a:solidFill>
                <a:srgbClr val="FF0000"/>
              </a:solidFill>
              <a:effectLst/>
              <a:latin typeface="Times New Roman" panose="02020603050405020304" pitchFamily="18" charset="0"/>
              <a:ea typeface="Calibri" panose="020F0502020204030204" pitchFamily="34" charset="0"/>
              <a:cs typeface="+mn-cs"/>
            </a:rPr>
            <a:t>ההלכות נערכו לפי הרמב"ם הלכות מתנות עניים,  טור ושולחן ערוך יורה דעה הלכות צדקה  ועל פי הכרעות הפוסקים האחרונים, בעיקר על פי פסקי הח"ח זצ"ל ב"אהבת חסד" חלק שני פרקים י"ח-י"ט, [ואורחות חסד שם,] ועל פי פסקי מרן הגר"ח קנייבסקי זצוק"ל ב"דרך אמונה" על הרמב"ם הלכות מתנות עניים,  ותשובות רבות  שאספנו, שהשיב לשואלים במשך השנים. </a:t>
          </a:r>
        </a:p>
        <a:p>
          <a:pPr algn="r" rtl="1">
            <a:lnSpc>
              <a:spcPct val="107000"/>
            </a:lnSpc>
            <a:spcAft>
              <a:spcPts val="800"/>
            </a:spcAft>
          </a:pPr>
          <a:r>
            <a:rPr lang="he-IL" sz="1200">
              <a:effectLst/>
              <a:latin typeface="Times New Roman" panose="02020603050405020304" pitchFamily="18" charset="0"/>
              <a:ea typeface="Calibri" panose="020F0502020204030204" pitchFamily="34" charset="0"/>
              <a:cs typeface="+mn-cs"/>
            </a:rPr>
            <a:t>כמו כן ליקטנו מהספרים החשובים המבוססים כל כולם על דיני מעשר כספים וצדקה. הלא הם, הספר היסודי "מעשר כספים", ובמיוחד ספר "באורח צדקה", השתמשנו גם באוסף של תשובות מפוסקי דורנו המצוי בו, חן חן למחבר הרב הגאון ר' יחזקאל פיינהנדלר שליט"א על רשותו האדיבה. כמו כן הספר הנחמד "יד מלכים" למחבר הרב הגאון ר' דוד זויברמן שליט"א יישר כח על הרשות הכללית שהעניק לצטט מספרו ומאוסף העצום של תשובות מפוסקי דורנו שאסף. מספר "צדקה ומרפא" להרב הגאון ר'  יצחק אסוויד שליטא לקטנו</a:t>
          </a:r>
          <a:r>
            <a:rPr lang="he-IL" sz="1200" baseline="0">
              <a:effectLst/>
              <a:latin typeface="Times New Roman" panose="02020603050405020304" pitchFamily="18" charset="0"/>
              <a:ea typeface="Calibri" panose="020F0502020204030204" pitchFamily="34" charset="0"/>
              <a:cs typeface="+mn-cs"/>
            </a:rPr>
            <a:t> סיפורים יפים</a:t>
          </a:r>
          <a:r>
            <a:rPr lang="he-IL" sz="1200">
              <a:effectLst/>
              <a:latin typeface="Times New Roman" panose="02020603050405020304" pitchFamily="18" charset="0"/>
              <a:ea typeface="Calibri" panose="020F0502020204030204" pitchFamily="34" charset="0"/>
              <a:cs typeface="+mn-cs"/>
            </a:rPr>
            <a:t>, וכן מהספר "חסדי ישראל" להרב לוגאסי שליט"א, ועוד ספרים רבים וחשובים.</a:t>
          </a:r>
        </a:p>
        <a:p>
          <a:pPr marL="0" marR="0" indent="0" algn="r" defTabSz="914400" rtl="1" eaLnBrk="1" fontAlgn="auto" latinLnBrk="0" hangingPunct="1">
            <a:lnSpc>
              <a:spcPct val="107000"/>
            </a:lnSpc>
            <a:spcBef>
              <a:spcPts val="0"/>
            </a:spcBef>
            <a:spcAft>
              <a:spcPts val="800"/>
            </a:spcAft>
            <a:buClrTx/>
            <a:buSzTx/>
            <a:buFontTx/>
            <a:buNone/>
            <a:tabLst/>
            <a:defRPr/>
          </a:pPr>
          <a:r>
            <a:rPr lang="he-IL" sz="1100">
              <a:solidFill>
                <a:schemeClr val="dk1"/>
              </a:solidFill>
              <a:effectLst/>
              <a:latin typeface="+mn-lt"/>
              <a:ea typeface="+mn-ea"/>
              <a:cs typeface="+mn-cs"/>
            </a:rPr>
            <a:t>בגלל</a:t>
          </a:r>
          <a:r>
            <a:rPr lang="he-IL" sz="1100" baseline="0">
              <a:solidFill>
                <a:schemeClr val="dk1"/>
              </a:solidFill>
              <a:effectLst/>
              <a:latin typeface="+mn-lt"/>
              <a:ea typeface="+mn-ea"/>
              <a:cs typeface="+mn-cs"/>
            </a:rPr>
            <a:t> הצורך לקצר, הבאנו </a:t>
          </a:r>
          <a:r>
            <a:rPr lang="he-IL" sz="1100">
              <a:solidFill>
                <a:schemeClr val="dk1"/>
              </a:solidFill>
              <a:effectLst/>
              <a:latin typeface="+mn-lt"/>
              <a:ea typeface="+mn-ea"/>
              <a:cs typeface="+mn-cs"/>
            </a:rPr>
            <a:t>דינים רבים</a:t>
          </a:r>
          <a:r>
            <a:rPr lang="he-IL" sz="1100" baseline="0">
              <a:solidFill>
                <a:schemeClr val="dk1"/>
              </a:solidFill>
              <a:effectLst/>
              <a:latin typeface="+mn-lt"/>
              <a:ea typeface="+mn-ea"/>
              <a:cs typeface="+mn-cs"/>
            </a:rPr>
            <a:t>  בשם פוסקים אחרונים אף שיסודתם בהררי קודש הקדמונים.</a:t>
          </a:r>
          <a:endParaRPr lang="he-IL" sz="1200">
            <a:effectLst/>
          </a:endParaRPr>
        </a:p>
        <a:p>
          <a:pPr algn="r" rtl="1">
            <a:lnSpc>
              <a:spcPct val="107000"/>
            </a:lnSpc>
            <a:spcAft>
              <a:spcPts val="800"/>
            </a:spcAft>
          </a:pPr>
          <a:endParaRPr lang="en-US" sz="1200">
            <a:effectLst/>
            <a:latin typeface="Times New Roman" panose="02020603050405020304" pitchFamily="18" charset="0"/>
            <a:ea typeface="Calibri" panose="020F0502020204030204" pitchFamily="34" charset="0"/>
            <a:cs typeface="Guttman Frank" panose="02010401010101010101" pitchFamily="2" charset="-79"/>
          </a:endParaRPr>
        </a:p>
        <a:p>
          <a:pPr algn="ctr" rtl="1">
            <a:lnSpc>
              <a:spcPct val="107000"/>
            </a:lnSpc>
            <a:spcAft>
              <a:spcPts val="800"/>
            </a:spcAft>
          </a:pPr>
          <a:r>
            <a:rPr lang="he-IL" sz="1200">
              <a:effectLst/>
              <a:latin typeface="Times New Roman" panose="02020603050405020304" pitchFamily="18" charset="0"/>
              <a:ea typeface="Calibri" panose="020F0502020204030204" pitchFamily="34" charset="0"/>
              <a:cs typeface="+mn-cs"/>
            </a:rPr>
            <a:t> </a:t>
          </a:r>
          <a:endParaRPr lang="en-US" sz="1200">
            <a:effectLst/>
            <a:latin typeface="Times New Roman" panose="02020603050405020304" pitchFamily="18" charset="0"/>
            <a:ea typeface="Calibri" panose="020F0502020204030204" pitchFamily="34" charset="0"/>
            <a:cs typeface="Guttman Frank" panose="02010401010101010101" pitchFamily="2" charset="-79"/>
          </a:endParaRPr>
        </a:p>
        <a:p>
          <a:pPr algn="ctr" rtl="1">
            <a:lnSpc>
              <a:spcPct val="107000"/>
            </a:lnSpc>
            <a:spcAft>
              <a:spcPts val="800"/>
            </a:spcAft>
          </a:pPr>
          <a:r>
            <a:rPr lang="he-IL" sz="1200">
              <a:effectLst/>
              <a:latin typeface="Times New Roman" panose="02020603050405020304" pitchFamily="18" charset="0"/>
              <a:ea typeface="Calibri" panose="020F0502020204030204" pitchFamily="34" charset="0"/>
              <a:cs typeface="+mn-cs"/>
            </a:rPr>
            <a:t>**************</a:t>
          </a:r>
          <a:endParaRPr lang="en-US" sz="12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200">
              <a:effectLst/>
              <a:latin typeface="Times New Roman" panose="02020603050405020304" pitchFamily="18" charset="0"/>
              <a:ea typeface="Calibri" panose="020F0502020204030204" pitchFamily="34" charset="0"/>
              <a:cs typeface="+mn-cs"/>
            </a:rPr>
            <a:t> </a:t>
          </a:r>
          <a:endParaRPr lang="en-US" sz="12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b="1">
              <a:effectLst/>
              <a:latin typeface="Times New Roman" panose="02020603050405020304" pitchFamily="18" charset="0"/>
              <a:ea typeface="Calibri" panose="020F0502020204030204" pitchFamily="34" charset="0"/>
              <a:cs typeface="+mn-cs"/>
            </a:rPr>
            <a:t>כמעט כל הפוסקים בדעה שמעשר כספים הוא לכל היותר מדרבנן, ולפי פוסקים רבים אינו אלא מנהג טוב ועתיק עוד מימי האבות הקדושים.</a:t>
          </a:r>
          <a:r>
            <a:rPr lang="he-IL" sz="1400">
              <a:effectLst/>
              <a:latin typeface="Times New Roman" panose="02020603050405020304" pitchFamily="18" charset="0"/>
              <a:ea typeface="Calibri" panose="020F0502020204030204" pitchFamily="34" charset="0"/>
              <a:cs typeface="+mn-cs"/>
            </a:rPr>
            <a:t> אצל אברהם אבינו כתוב "ויתן לו -למלכי צדק- מעשר </a:t>
          </a:r>
          <a:r>
            <a:rPr lang="he-IL" sz="1400" u="sng">
              <a:effectLst/>
              <a:latin typeface="Times New Roman" panose="02020603050405020304" pitchFamily="18" charset="0"/>
              <a:ea typeface="Calibri" panose="020F0502020204030204" pitchFamily="34" charset="0"/>
              <a:cs typeface="+mn-cs"/>
            </a:rPr>
            <a:t>מכל</a:t>
          </a:r>
          <a:r>
            <a:rPr lang="he-IL" sz="1400">
              <a:effectLst/>
              <a:latin typeface="Times New Roman" panose="02020603050405020304" pitchFamily="18" charset="0"/>
              <a:ea typeface="Calibri" panose="020F0502020204030204" pitchFamily="34" charset="0"/>
              <a:cs typeface="+mn-cs"/>
            </a:rPr>
            <a:t>. ואצל יעקב אבינו "</a:t>
          </a:r>
          <a:r>
            <a:rPr lang="he-IL" sz="1400" u="sng">
              <a:effectLst/>
              <a:latin typeface="Times New Roman" panose="02020603050405020304" pitchFamily="18" charset="0"/>
              <a:ea typeface="Calibri" panose="020F0502020204030204" pitchFamily="34" charset="0"/>
              <a:cs typeface="+mn-cs"/>
            </a:rPr>
            <a:t>וכל</a:t>
          </a:r>
          <a:r>
            <a:rPr lang="he-IL" sz="1400">
              <a:effectLst/>
              <a:latin typeface="Times New Roman" panose="02020603050405020304" pitchFamily="18" charset="0"/>
              <a:ea typeface="Calibri" panose="020F0502020204030204" pitchFamily="34" charset="0"/>
              <a:cs typeface="+mn-cs"/>
            </a:rPr>
            <a:t> אשר תתן לי עשר אעשרנו לך". מפשטות הפסוקים מוכח שמדובר במעשר כספים. גם יצחק אבינו, אומרים חז"ל, הפריש מעשר. מאחר והפרשת מעשר אינה חיוב גמור, מלמדים זכות על רבים מאחינו בני ישראל שלא מקפידים לחשב ולהפריש מעשר כספים.</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a:effectLst/>
              <a:latin typeface="Times New Roman" panose="02020603050405020304" pitchFamily="18" charset="0"/>
              <a:ea typeface="Calibri" panose="020F0502020204030204" pitchFamily="34" charset="0"/>
              <a:cs typeface="+mn-cs"/>
            </a:rPr>
            <a:t>אולם, יסוד מוסכם הוא שנתינת מעשר לצדקה היא סגולה נפלאה לפרנסה בשפע ובכבוד. הדבר מרומז בתורה, מבואר בחז"ל במקומות שונים בש"ס ובמדרשים, ובמיוחד מפורש בנביאים:</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b="1">
              <a:effectLst/>
              <a:latin typeface="Times New Roman" panose="02020603050405020304" pitchFamily="18" charset="0"/>
              <a:ea typeface="Calibri" panose="020F0502020204030204" pitchFamily="34" charset="0"/>
              <a:cs typeface="Guttman Frank" panose="02010401010101010101" pitchFamily="2" charset="-79"/>
            </a:rPr>
            <a:t>"הָבִ֨יאוּ אֶת־כָּל־הַֽמַּעֲשֵׂ֜ר אֶל־בֵּ֣ית הָאוֹצָ֗ר וִיהִ֥י טֶ֙רֶף֙ בְּבֵיתִ֔י וּבְחָנ֤וּנִי נָא֙ בָּזֹ֔את אָמַ֖ר יְדֹוָ֣ד צְבָא֑וֹת אִם־לֹ֧א אֶפְתַּ֣ח לָכֶ֗ם אֵ֚ת אֲרֻבּ֣וֹת הַשָּׁמַ֔יִם וַהֲרִיקֹתִ֥י לָכֶ֛ם בְּרָכָ֖ה עַד־בְּלִי־דָֽי:</a:t>
          </a:r>
          <a:r>
            <a:rPr lang="he-IL" sz="1400">
              <a:effectLst/>
              <a:latin typeface="Times New Roman" panose="02020603050405020304" pitchFamily="18" charset="0"/>
              <a:ea typeface="Calibri" panose="020F0502020204030204" pitchFamily="34" charset="0"/>
              <a:cs typeface="Guttman Frank" panose="02010401010101010101" pitchFamily="2" charset="-79"/>
            </a:rPr>
            <a:t>    [מלאכי פרק ג', י']</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a:effectLst/>
              <a:latin typeface="Times New Roman" panose="02020603050405020304" pitchFamily="18" charset="0"/>
              <a:ea typeface="Calibri" panose="020F0502020204030204" pitchFamily="34" charset="0"/>
              <a:cs typeface="+mn-cs"/>
            </a:rPr>
            <a:t>על סמך זה נפסק בשו"ע [יור"ד סימן רמ"ז סעיף ד'] שאף שאסור לנסות את ה', במעשר מותר לנסות. דהיינו ליתן כדי שיקבל את השפע ויצפה לראות אם ה' באמת ישפיע שפע עד בלי די... [וראה באהבת חסד פי"ח סעיף א'] ולכן גם הנותן במפורש כדי לזכות לברכה </a:t>
          </a:r>
          <a:r>
            <a:rPr lang="he-IL" sz="1400" u="sng">
              <a:effectLst/>
              <a:latin typeface="Times New Roman" panose="02020603050405020304" pitchFamily="18" charset="0"/>
              <a:ea typeface="Calibri" panose="020F0502020204030204" pitchFamily="34" charset="0"/>
              <a:cs typeface="+mn-cs"/>
            </a:rPr>
            <a:t>בנוסף על הכוונה לשם מצות צדקה</a:t>
          </a:r>
          <a:r>
            <a:rPr lang="he-IL" sz="1400">
              <a:effectLst/>
              <a:latin typeface="Times New Roman" panose="02020603050405020304" pitchFamily="18" charset="0"/>
              <a:ea typeface="Calibri" panose="020F0502020204030204" pitchFamily="34" charset="0"/>
              <a:cs typeface="+mn-cs"/>
            </a:rPr>
            <a:t>, זוכה לברכה.  </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a:effectLst/>
              <a:latin typeface="Times New Roman" panose="02020603050405020304" pitchFamily="18" charset="0"/>
              <a:ea typeface="Calibri" panose="020F0502020204030204" pitchFamily="34" charset="0"/>
              <a:cs typeface="+mn-cs"/>
            </a:rPr>
            <a:t>שאלו את מרן הגרח"ק זצ"ל, מי שלא עישר עד היום וצבר "חובות" למעשר אבל רוצה מעתה להתחיל להקפיד על הפרשת מעשר כספים, האם יזכה לברכה המובטחת? ענה, שוודאי יזכה לברכה מכאן ואילך אם מתחיל לעשר כראוי.</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a:effectLst/>
              <a:latin typeface="Times New Roman" panose="02020603050405020304" pitchFamily="18" charset="0"/>
              <a:ea typeface="Calibri" panose="020F0502020204030204" pitchFamily="34" charset="0"/>
              <a:cs typeface="+mn-cs"/>
            </a:rPr>
            <a:t> </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b="1">
              <a:solidFill>
                <a:srgbClr val="FF0000"/>
              </a:solidFill>
              <a:effectLst/>
              <a:latin typeface="Times New Roman" panose="02020603050405020304" pitchFamily="18" charset="0"/>
              <a:ea typeface="Calibri" panose="020F0502020204030204" pitchFamily="34" charset="0"/>
              <a:cs typeface="+mn-cs"/>
            </a:rPr>
            <a:t>הפוסקים וכן המקובלים מדגישים שכדאי לחשב את המעשר בדקדוק ולא לעשר בהשערות.</a:t>
          </a:r>
          <a:r>
            <a:rPr lang="he-IL" sz="1400">
              <a:solidFill>
                <a:srgbClr val="FF0000"/>
              </a:solidFill>
              <a:effectLst/>
              <a:latin typeface="Times New Roman" panose="02020603050405020304" pitchFamily="18" charset="0"/>
              <a:ea typeface="Calibri" panose="020F0502020204030204" pitchFamily="34" charset="0"/>
              <a:cs typeface="+mn-cs"/>
            </a:rPr>
            <a:t> </a:t>
          </a:r>
          <a:r>
            <a:rPr lang="he-IL" sz="1400">
              <a:effectLst/>
              <a:latin typeface="Times New Roman" panose="02020603050405020304" pitchFamily="18" charset="0"/>
              <a:ea typeface="Calibri" panose="020F0502020204030204" pitchFamily="34" charset="0"/>
              <a:cs typeface="+mn-cs"/>
            </a:rPr>
            <a:t>ואח"כ אפשר להוסיף כמה שרוצים. כתב הח"ח שראוי להתנות בתחילת ההנהגה להפריש מעשר, שעשירית מהצדקה שנותנים יהיה למעשר והמותר לחומש ואם יתרום עוד ייחשב לצדקה רגילה. [חישוב זה מובלט בתוכנה כשכל סכום העודף על המעשר או על החומש ונחשב לזכות מסומן בצבע אחר]. </a:t>
          </a:r>
        </a:p>
        <a:p>
          <a:pPr algn="r" rtl="1">
            <a:lnSpc>
              <a:spcPct val="107000"/>
            </a:lnSpc>
            <a:spcAft>
              <a:spcPts val="800"/>
            </a:spcAft>
          </a:pPr>
          <a:r>
            <a:rPr lang="he-IL" sz="1400" b="1">
              <a:solidFill>
                <a:srgbClr val="FF0000"/>
              </a:solidFill>
              <a:effectLst/>
              <a:latin typeface="Times New Roman" panose="02020603050405020304" pitchFamily="18" charset="0"/>
              <a:ea typeface="Calibri" panose="020F0502020204030204" pitchFamily="34" charset="0"/>
              <a:cs typeface="+mn-cs"/>
            </a:rPr>
            <a:t>ברור</a:t>
          </a:r>
          <a:r>
            <a:rPr lang="he-IL" sz="1400" b="1" baseline="0">
              <a:solidFill>
                <a:srgbClr val="FF0000"/>
              </a:solidFill>
              <a:effectLst/>
              <a:latin typeface="Times New Roman" panose="02020603050405020304" pitchFamily="18" charset="0"/>
              <a:ea typeface="Calibri" panose="020F0502020204030204" pitchFamily="34" charset="0"/>
              <a:cs typeface="+mn-cs"/>
            </a:rPr>
            <a:t> שאין להגזים!   אין צורך, וגם לא מעשי, לרשום כל סכום פעוט שתורמים לצדקה. תפסת מרובה (לא) תפסת.</a:t>
          </a:r>
          <a:r>
            <a:rPr lang="he-IL" sz="1400" b="1">
              <a:solidFill>
                <a:srgbClr val="FF0000"/>
              </a:solidFill>
              <a:effectLst/>
              <a:latin typeface="Times New Roman" panose="02020603050405020304" pitchFamily="18" charset="0"/>
              <a:ea typeface="Calibri" panose="020F0502020204030204" pitchFamily="34" charset="0"/>
              <a:cs typeface="+mn-cs"/>
            </a:rPr>
            <a:t> </a:t>
          </a:r>
        </a:p>
        <a:p>
          <a:pPr algn="r" rtl="1">
            <a:lnSpc>
              <a:spcPct val="107000"/>
            </a:lnSpc>
            <a:spcAft>
              <a:spcPts val="800"/>
            </a:spcAft>
          </a:pP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ctr" rtl="1">
            <a:lnSpc>
              <a:spcPct val="107000"/>
            </a:lnSpc>
            <a:spcAft>
              <a:spcPts val="800"/>
            </a:spcAft>
          </a:pPr>
          <a:r>
            <a:rPr lang="he-IL" sz="1400">
              <a:effectLst/>
              <a:latin typeface="Times New Roman" panose="02020603050405020304" pitchFamily="18" charset="0"/>
              <a:ea typeface="Calibri" panose="020F0502020204030204" pitchFamily="34" charset="0"/>
              <a:cs typeface="+mn-cs"/>
            </a:rPr>
            <a:t>**************</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a:effectLst/>
              <a:latin typeface="Times New Roman" panose="02020603050405020304" pitchFamily="18" charset="0"/>
              <a:ea typeface="Calibri" panose="020F0502020204030204" pitchFamily="34" charset="0"/>
              <a:cs typeface="+mn-cs"/>
            </a:rPr>
            <a:t> </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a:effectLst/>
              <a:latin typeface="Times New Roman" panose="02020603050405020304" pitchFamily="18" charset="0"/>
              <a:ea typeface="Calibri" panose="020F0502020204030204" pitchFamily="34" charset="0"/>
              <a:cs typeface="+mn-cs"/>
            </a:rPr>
            <a:t>מאחר ונתבאר שלדעת רוב הפוסקים הפרשת מעשר כספים אינה יותר ממנהג טוב ועתיק מימי האבות הקדושים, </a:t>
          </a:r>
          <a:r>
            <a:rPr lang="he-IL" sz="1400" b="1">
              <a:effectLst/>
              <a:latin typeface="Times New Roman" panose="02020603050405020304" pitchFamily="18" charset="0"/>
              <a:ea typeface="Calibri" panose="020F0502020204030204" pitchFamily="34" charset="0"/>
              <a:cs typeface="+mn-cs"/>
            </a:rPr>
            <a:t>אין בהלכה כללים ברורים בכל הנוגע למעשר זה, אלא הפוסקים קבעו הכללים לפי שיקול הדעת</a:t>
          </a:r>
          <a:r>
            <a:rPr lang="he-IL" sz="1400">
              <a:effectLst/>
              <a:latin typeface="Times New Roman" panose="02020603050405020304" pitchFamily="18" charset="0"/>
              <a:ea typeface="Calibri" panose="020F0502020204030204" pitchFamily="34" charset="0"/>
              <a:cs typeface="+mn-cs"/>
            </a:rPr>
            <a:t>. ומאחר ש"כשם שאין פרצופיהם של הבריות שוות כך אין דעותיהם שוות" אנו מוצאים חילוקי דעות קיצוניים לגבי הרבה מהפרטים, החל משיעורי החיוב דרך סוגי ההוצאות המוכרות ועד לאופי התרומות הנחשבות למעשר.</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a:effectLst/>
              <a:latin typeface="Times New Roman" panose="02020603050405020304" pitchFamily="18" charset="0"/>
              <a:ea typeface="Calibri" panose="020F0502020204030204" pitchFamily="34" charset="0"/>
              <a:cs typeface="+mn-cs"/>
            </a:rPr>
            <a:t>אנו מוצאים דרגות שונות זו למעלה מזו שהוזכרו בפוסקים שונים, החל מהדרגה המינימלית שמנכים מההכנסות את הוצאות המחיה החיוניים כגון דיור, מזון, ביגוד, חשמל וכו' ורק את הנשאר, אם נשאר, מעשרים.</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a:effectLst/>
              <a:latin typeface="Times New Roman" panose="02020603050405020304" pitchFamily="18" charset="0"/>
              <a:ea typeface="Calibri" panose="020F0502020204030204" pitchFamily="34" charset="0"/>
              <a:cs typeface="+mn-cs"/>
            </a:rPr>
            <a:t>ועד לדרגה הכי גבוהה אלו שמעשרים גם את שווי הדירה, </a:t>
          </a:r>
          <a:r>
            <a:rPr lang="he-IL" sz="1400">
              <a:solidFill>
                <a:schemeClr val="dk1"/>
              </a:solidFill>
              <a:effectLst/>
              <a:latin typeface="Times New Roman" panose="02020603050405020304" pitchFamily="18" charset="0"/>
              <a:ea typeface="Calibri" panose="020F0502020204030204" pitchFamily="34" charset="0"/>
              <a:cs typeface="+mn-cs"/>
            </a:rPr>
            <a:t>וכל הרהיטים והכלים  </a:t>
          </a:r>
          <a:r>
            <a:rPr lang="he-IL" sz="1400">
              <a:effectLst/>
              <a:latin typeface="Times New Roman" panose="02020603050405020304" pitchFamily="18" charset="0"/>
              <a:ea typeface="Calibri" panose="020F0502020204030204" pitchFamily="34" charset="0"/>
              <a:cs typeface="+mn-cs"/>
            </a:rPr>
            <a:t>שקיבלו, גם אלו שאינם קיימים כבר. וכן מעשרים כל המתנות שמקבלים, וכל מה שאוכלים מחוץ לבית החל מסעודה שלימה שמוזמנים אליה, ועד כיבוד קל שמכבדים אותם. מעשרים מה שמרוויחים מהנחות מיוחדת במכירות, וטובות שמקבלים מאנשים שהיו מוכנים לשלם על זה כסף, מעשרים את שווי האבדות או הגניבות שהוחזרו אליהם לאחר שהתייאשו וכו' וכו'. </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a:effectLst/>
              <a:latin typeface="Times New Roman" panose="02020603050405020304" pitchFamily="18" charset="0"/>
              <a:ea typeface="Calibri" panose="020F0502020204030204" pitchFamily="34" charset="0"/>
              <a:cs typeface="+mn-cs"/>
            </a:rPr>
            <a:t>אלו מנכים רק הוצאות ולא נזקים, אפילו לא של העסק, כל שכן נזקים שאינם של העסק אלא בחפצי הבית. ולגבי סוג התרומות המוכרות, מפרישים רק לעניים ולא לשום דבר מצוה אחר וכו' וכו'.</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a:effectLst/>
              <a:latin typeface="Times New Roman" panose="02020603050405020304" pitchFamily="18" charset="0"/>
              <a:ea typeface="Calibri" panose="020F0502020204030204" pitchFamily="34" charset="0"/>
              <a:cs typeface="+mn-cs"/>
            </a:rPr>
            <a:t>ומובן</a:t>
          </a:r>
          <a:r>
            <a:rPr lang="he-IL" sz="1400" baseline="0">
              <a:effectLst/>
              <a:latin typeface="Times New Roman" panose="02020603050405020304" pitchFamily="18" charset="0"/>
              <a:ea typeface="Calibri" panose="020F0502020204030204" pitchFamily="34" charset="0"/>
              <a:cs typeface="+mn-cs"/>
            </a:rPr>
            <a:t>, שאנשים אלו </a:t>
          </a:r>
          <a:r>
            <a:rPr lang="he-IL" sz="1400">
              <a:effectLst/>
              <a:latin typeface="Times New Roman" panose="02020603050405020304" pitchFamily="18" charset="0"/>
              <a:ea typeface="Calibri" panose="020F0502020204030204" pitchFamily="34" charset="0"/>
              <a:cs typeface="+mn-cs"/>
            </a:rPr>
            <a:t>מתנדבים להפריש חומש, דהיינו שני פעמים מעשר, ללא פשרות</a:t>
          </a:r>
          <a:r>
            <a:rPr lang="he-IL" sz="1400" baseline="0">
              <a:effectLst/>
              <a:latin typeface="Times New Roman" panose="02020603050405020304" pitchFamily="18" charset="0"/>
              <a:ea typeface="Calibri" panose="020F0502020204030204" pitchFamily="34" charset="0"/>
              <a:cs typeface="+mn-cs"/>
            </a:rPr>
            <a:t> והקלות</a:t>
          </a:r>
          <a:r>
            <a:rPr lang="he-IL" sz="1400">
              <a:effectLst/>
              <a:latin typeface="Times New Roman" panose="02020603050405020304" pitchFamily="18" charset="0"/>
              <a:ea typeface="Calibri" panose="020F0502020204030204" pitchFamily="34" charset="0"/>
              <a:cs typeface="+mn-cs"/>
            </a:rPr>
            <a:t>. </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endParaRPr lang="he-IL" sz="1400">
            <a:effectLst/>
            <a:latin typeface="Times New Roman" panose="02020603050405020304" pitchFamily="18" charset="0"/>
            <a:ea typeface="Calibri" panose="020F0502020204030204" pitchFamily="34" charset="0"/>
            <a:cs typeface="+mn-cs"/>
          </a:endParaRPr>
        </a:p>
        <a:p>
          <a:pPr algn="r" rtl="1">
            <a:lnSpc>
              <a:spcPct val="107000"/>
            </a:lnSpc>
            <a:spcAft>
              <a:spcPts val="800"/>
            </a:spcAft>
          </a:pPr>
          <a:r>
            <a:rPr lang="he-IL" sz="1400" b="1">
              <a:effectLst/>
              <a:latin typeface="Times New Roman" panose="02020603050405020304" pitchFamily="18" charset="0"/>
              <a:ea typeface="Calibri" panose="020F0502020204030204" pitchFamily="34" charset="0"/>
              <a:cs typeface="+mn-cs"/>
            </a:rPr>
            <a:t>בין שני הקצוות הללו קיימות הרבה דרגות ביניים שאפשר לבחור בהן.</a:t>
          </a:r>
        </a:p>
        <a:p>
          <a:pPr algn="r" rtl="1">
            <a:lnSpc>
              <a:spcPct val="107000"/>
            </a:lnSpc>
            <a:spcAft>
              <a:spcPts val="800"/>
            </a:spcAft>
          </a:pPr>
          <a:endParaRPr lang="en-US" sz="1400" b="1">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b="1">
              <a:effectLst/>
              <a:latin typeface="Times New Roman" panose="02020603050405020304" pitchFamily="18" charset="0"/>
              <a:ea typeface="Calibri" panose="020F0502020204030204" pitchFamily="34" charset="0"/>
              <a:cs typeface="+mn-cs"/>
            </a:rPr>
            <a:t>אבל, הפוסקים מוסיפים:   מובן מאליו, שלגבי הברכה שהובטחה בתורה ובנביאים "ובחנוני נא בזאת...והריקותי לכם ברכה עד בלי די" ישנם כללים ברורים, ולא בכל דרך שיבחר כל אדם "חייבים" להשפיע לו שפע ועושר.</a:t>
          </a:r>
          <a:endParaRPr lang="en-US" sz="1400" b="1">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b="1">
              <a:effectLst/>
              <a:latin typeface="Times New Roman" panose="02020603050405020304" pitchFamily="18" charset="0"/>
              <a:ea typeface="Calibri" panose="020F0502020204030204" pitchFamily="34" charset="0"/>
              <a:cs typeface="+mn-cs"/>
            </a:rPr>
            <a:t>ולפי מה קובעים את הכללים האלה? לפי הדרך הממוצעת, המקובלת ומוסכמת על דעת רוב הפוסקים והיא שווה לרוב הנפשות.</a:t>
          </a:r>
          <a:endParaRPr lang="en-US" sz="1400" b="1">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b="1">
              <a:solidFill>
                <a:srgbClr val="FF0000"/>
              </a:solidFill>
              <a:effectLst/>
              <a:latin typeface="Times New Roman" panose="02020603050405020304" pitchFamily="18" charset="0"/>
              <a:ea typeface="Calibri" panose="020F0502020204030204" pitchFamily="34" charset="0"/>
              <a:cs typeface="+mn-cs"/>
            </a:rPr>
            <a:t>הכללים וההגדרות שקבענו במדריך זה נאמנים לדרך זו. הם אינם מיועדים לאלה המחמירים ביותר ולא למקילים ביותר אלא לדרגות הביניים לפי פסקיהם של רוב הפוסקים ובפרט פוסקי דורנו.</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b="1">
              <a:effectLst/>
              <a:latin typeface="Times New Roman" panose="02020603050405020304" pitchFamily="18" charset="0"/>
              <a:ea typeface="Calibri" panose="020F0502020204030204" pitchFamily="34" charset="0"/>
              <a:cs typeface="+mn-cs"/>
            </a:rPr>
            <a:t>מוסכם בהלכה, שגם מי שלא נוהג על פי כל החומרות וההידורים אלא לפי הכללים הבסיסיים ביותר יזכה לברכה. אך מסתבר שככל שאדם משקיע יותר במעשר ובחומש עם כל הדקדוקים, זוכה לברכה רבה יותר, עד לעשירות מופלגת המובטחת: "עשר בשביל </a:t>
          </a:r>
          <a:r>
            <a:rPr lang="he-IL" sz="1400" b="1" u="sng">
              <a:effectLst/>
              <a:latin typeface="Times New Roman" panose="02020603050405020304" pitchFamily="18" charset="0"/>
              <a:ea typeface="Calibri" panose="020F0502020204030204" pitchFamily="34" charset="0"/>
              <a:cs typeface="+mn-cs"/>
            </a:rPr>
            <a:t>שתתעשר</a:t>
          </a:r>
          <a:r>
            <a:rPr lang="he-IL" sz="1400" b="1">
              <a:effectLst/>
              <a:latin typeface="Times New Roman" panose="02020603050405020304" pitchFamily="18" charset="0"/>
              <a:ea typeface="Calibri" panose="020F0502020204030204" pitchFamily="34" charset="0"/>
              <a:cs typeface="+mn-cs"/>
            </a:rPr>
            <a:t>".</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a:solidFill>
                <a:srgbClr val="FF0000"/>
              </a:solidFill>
              <a:effectLst/>
              <a:latin typeface="Times New Roman" panose="02020603050405020304" pitchFamily="18" charset="0"/>
              <a:ea typeface="Calibri" panose="020F0502020204030204" pitchFamily="34" charset="0"/>
              <a:cs typeface="+mn-cs"/>
            </a:rPr>
            <a:t> </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ctr" rtl="1">
            <a:lnSpc>
              <a:spcPct val="107000"/>
            </a:lnSpc>
            <a:spcAft>
              <a:spcPts val="800"/>
            </a:spcAft>
          </a:pPr>
          <a:r>
            <a:rPr lang="he-IL" sz="1400">
              <a:effectLst/>
              <a:latin typeface="Times New Roman" panose="02020603050405020304" pitchFamily="18" charset="0"/>
              <a:ea typeface="Calibri" panose="020F0502020204030204" pitchFamily="34" charset="0"/>
              <a:cs typeface="+mn-cs"/>
            </a:rPr>
            <a:t>***************</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a:effectLst/>
              <a:latin typeface="Times New Roman" panose="02020603050405020304" pitchFamily="18" charset="0"/>
              <a:ea typeface="Calibri" panose="020F0502020204030204" pitchFamily="34" charset="0"/>
              <a:cs typeface="+mn-cs"/>
            </a:rPr>
            <a:t> </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a:effectLst/>
              <a:latin typeface="Times New Roman" panose="02020603050405020304" pitchFamily="18" charset="0"/>
              <a:ea typeface="Calibri" panose="020F0502020204030204" pitchFamily="34" charset="0"/>
              <a:cs typeface="+mn-cs"/>
            </a:rPr>
            <a:t>דורנו התברך ב"ה בנתינת צדקה בסכומים אדירים, לאין ספור מטרות חשובות.</a:t>
          </a:r>
          <a:r>
            <a:rPr lang="he-IL" sz="1400" baseline="0">
              <a:effectLst/>
              <a:latin typeface="Times New Roman" panose="02020603050405020304" pitchFamily="18" charset="0"/>
              <a:ea typeface="Calibri" panose="020F0502020204030204" pitchFamily="34" charset="0"/>
              <a:cs typeface="+mn-cs"/>
            </a:rPr>
            <a:t> קיימים</a:t>
          </a:r>
          <a:r>
            <a:rPr lang="he-IL" sz="1400">
              <a:effectLst/>
              <a:latin typeface="Times New Roman" panose="02020603050405020304" pitchFamily="18" charset="0"/>
              <a:ea typeface="Calibri" panose="020F0502020204030204" pitchFamily="34" charset="0"/>
              <a:cs typeface="+mn-cs"/>
            </a:rPr>
            <a:t> מוסדות תורה רבים ועצומים שיש לתמוך בהם, ארגוני חסד, ארגוני החזרה בתשובה וארגונים העוסקים במצוות שונות ובמעשים טובים. </a:t>
          </a:r>
        </a:p>
        <a:p>
          <a:pPr algn="r" rtl="1">
            <a:lnSpc>
              <a:spcPct val="107000"/>
            </a:lnSpc>
            <a:spcAft>
              <a:spcPts val="800"/>
            </a:spcAft>
          </a:pPr>
          <a:r>
            <a:rPr lang="he-IL" sz="1400">
              <a:effectLst/>
              <a:latin typeface="Times New Roman" panose="02020603050405020304" pitchFamily="18" charset="0"/>
              <a:ea typeface="Calibri" panose="020F0502020204030204" pitchFamily="34" charset="0"/>
              <a:cs typeface="+mn-cs"/>
            </a:rPr>
            <a:t>חז"ל דיברו על שיעור חיוב צדקה מינימלי המבוסס על חשבון של מחצית השקל לשנה -כשאין עניים לפניו הזקוקים לעזרתו. הסכום יוצא היום בערך 10-20 ₪  והיא "הוראת קבע" יחידה שהייתה נהוגה פעם.</a:t>
          </a:r>
          <a:r>
            <a:rPr lang="he-IL" sz="1400">
              <a:solidFill>
                <a:srgbClr val="FF0000"/>
              </a:solidFill>
              <a:effectLst/>
              <a:latin typeface="Times New Roman" panose="02020603050405020304" pitchFamily="18" charset="0"/>
              <a:ea typeface="Calibri" panose="020F0502020204030204" pitchFamily="34" charset="0"/>
              <a:cs typeface="+mn-cs"/>
            </a:rPr>
            <a:t> </a:t>
          </a:r>
          <a:r>
            <a:rPr lang="he-IL" sz="1400">
              <a:effectLst/>
              <a:latin typeface="Times New Roman" panose="02020603050405020304" pitchFamily="18" charset="0"/>
              <a:ea typeface="Calibri" panose="020F0502020204030204" pitchFamily="34" charset="0"/>
              <a:cs typeface="+mn-cs"/>
            </a:rPr>
            <a:t>הש"ך בהלכות צדקה כותב שלכן הגבאי אוסף את הפרוטות בתפילות בבית הכנסת כי על ידי כך יצא שנותנים לפחות סכום זה במשך השנה. </a:t>
          </a:r>
        </a:p>
        <a:p>
          <a:pPr algn="r" rtl="1">
            <a:lnSpc>
              <a:spcPct val="107000"/>
            </a:lnSpc>
            <a:spcAft>
              <a:spcPts val="800"/>
            </a:spcAft>
          </a:pPr>
          <a:r>
            <a:rPr lang="he-IL" sz="1400" b="1">
              <a:solidFill>
                <a:srgbClr val="FF0000"/>
              </a:solidFill>
              <a:effectLst/>
              <a:latin typeface="Times New Roman" panose="02020603050405020304" pitchFamily="18" charset="0"/>
              <a:ea typeface="Calibri" panose="020F0502020204030204" pitchFamily="34" charset="0"/>
              <a:cs typeface="+mn-cs"/>
            </a:rPr>
            <a:t> אלו סכומים אדירים יוצאים לצדקה בדורנו! וכמה כל יחיד תורם!</a:t>
          </a:r>
        </a:p>
        <a:p>
          <a:pPr algn="r" rtl="1">
            <a:lnSpc>
              <a:spcPct val="107000"/>
            </a:lnSpc>
            <a:spcAft>
              <a:spcPts val="800"/>
            </a:spcAft>
          </a:pP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a:effectLst/>
              <a:latin typeface="Times New Roman" panose="02020603050405020304" pitchFamily="18" charset="0"/>
              <a:ea typeface="Calibri" panose="020F0502020204030204" pitchFamily="34" charset="0"/>
              <a:cs typeface="+mn-cs"/>
            </a:rPr>
            <a:t>ריבוי הצדקה שנתברך בו דורנו הוא חלק מהיעוד של "עקבתא דמשיחא" שהצדקה תזרז את הגאולה השלימה.</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l" rtl="1">
            <a:lnSpc>
              <a:spcPct val="107000"/>
            </a:lnSpc>
            <a:spcAft>
              <a:spcPts val="800"/>
            </a:spcAft>
          </a:pPr>
          <a:r>
            <a:rPr lang="he-IL" sz="1400" b="1">
              <a:effectLst/>
              <a:latin typeface="Arial" panose="020B0604020202020204" pitchFamily="34" charset="0"/>
              <a:ea typeface="Calibri" panose="020F0502020204030204" pitchFamily="34" charset="0"/>
              <a:cs typeface="Guttman Frank" panose="02010401010101010101" pitchFamily="2" charset="-79"/>
            </a:rPr>
            <a:t>וְאָשִׁ֤יבָה שֹׁפְטַ֙יִךְ֙ כְּבָרִ֣אשֹׁנָ֔ה וְיֹעֲצַ֖יִךְ כְּבַתְּחִלָּ֑ה אַחֲרֵי־כֵ֗ן יִקָּ֤רֵא לָךְ֙ עִ֣יר הַצֶּ֔דֶק קִרְיָ֖ה נֶאֱמָנָֽה: צִיּ֖וֹן בְּמִשְׁפָּ֣ט תִּפָּדֶ֑ה וְשָׁבֶ֖יהָ בִּצְדָקָֽה</a:t>
          </a:r>
          <a:r>
            <a:rPr lang="he-IL" sz="1400">
              <a:effectLst/>
              <a:latin typeface="Arial" panose="020B0604020202020204" pitchFamily="34" charset="0"/>
              <a:ea typeface="Calibri" panose="020F0502020204030204" pitchFamily="34" charset="0"/>
              <a:cs typeface="Guttman Frank" panose="02010401010101010101" pitchFamily="2" charset="-79"/>
            </a:rPr>
            <a:t>:  </a:t>
          </a:r>
        </a:p>
        <a:p>
          <a:pPr algn="l" rtl="1">
            <a:lnSpc>
              <a:spcPct val="107000"/>
            </a:lnSpc>
            <a:spcAft>
              <a:spcPts val="800"/>
            </a:spcAft>
          </a:pPr>
          <a:r>
            <a:rPr lang="he-IL" sz="1100">
              <a:effectLst/>
              <a:latin typeface="Times New Roman" panose="02020603050405020304" pitchFamily="18" charset="0"/>
              <a:ea typeface="Calibri" panose="020F0502020204030204" pitchFamily="34" charset="0"/>
              <a:cs typeface="+mn-cs"/>
            </a:rPr>
            <a:t>[ישעיהו פרק א']</a:t>
          </a:r>
          <a:endParaRPr lang="en-US" sz="11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b="1">
              <a:effectLst/>
              <a:latin typeface="Times New Roman" panose="02020603050405020304" pitchFamily="18" charset="0"/>
              <a:ea typeface="Calibri" panose="020F0502020204030204" pitchFamily="34" charset="0"/>
              <a:cs typeface="Guttman Frank" panose="02010401010101010101" pitchFamily="2" charset="-79"/>
            </a:rPr>
            <a:t>       כֹּ֚ה אָמַ֣ר ה' שִׁמְר֥וּ מִשְׁפָּ֖ט וַעֲשׂ֣וּ צְדָקָ֑ה כִּֽי־קְרוֹבָ֤ה יְשֽׁוּעָתִי֙ לָב֔וֹא וְצִדְקָתִ֖י לְהִגָּלֽוֹת:</a:t>
          </a:r>
          <a:r>
            <a:rPr lang="he-IL" sz="1400">
              <a:effectLst/>
              <a:latin typeface="Times New Roman" panose="02020603050405020304" pitchFamily="18" charset="0"/>
              <a:ea typeface="Calibri" panose="020F0502020204030204" pitchFamily="34" charset="0"/>
              <a:cs typeface="+mn-cs"/>
            </a:rPr>
            <a:t>  </a:t>
          </a:r>
          <a:r>
            <a:rPr lang="en-US" sz="1400" baseline="0">
              <a:effectLst/>
              <a:latin typeface="Times New Roman" panose="02020603050405020304" pitchFamily="18" charset="0"/>
              <a:ea typeface="Calibri" panose="020F0502020204030204" pitchFamily="34" charset="0"/>
              <a:cs typeface="+mn-cs"/>
            </a:rPr>
            <a:t> </a:t>
          </a:r>
          <a:r>
            <a:rPr lang="he-IL" sz="1400">
              <a:effectLst/>
              <a:latin typeface="Times New Roman" panose="02020603050405020304" pitchFamily="18" charset="0"/>
              <a:ea typeface="Calibri" panose="020F0502020204030204" pitchFamily="34" charset="0"/>
              <a:cs typeface="+mn-cs"/>
            </a:rPr>
            <a:t>            </a:t>
          </a:r>
          <a:r>
            <a:rPr lang="he-IL" sz="1100">
              <a:effectLst/>
              <a:latin typeface="Times New Roman" panose="02020603050405020304" pitchFamily="18" charset="0"/>
              <a:ea typeface="Calibri" panose="020F0502020204030204" pitchFamily="34" charset="0"/>
              <a:cs typeface="+mn-cs"/>
            </a:rPr>
            <a:t>  [שם פרק נו]  </a:t>
          </a:r>
          <a:endParaRPr lang="en-US" sz="1100">
            <a:effectLst/>
            <a:latin typeface="Times New Roman" panose="02020603050405020304" pitchFamily="18" charset="0"/>
            <a:ea typeface="Calibri" panose="020F0502020204030204" pitchFamily="34" charset="0"/>
            <a:cs typeface="Guttman Frank" panose="02010401010101010101" pitchFamily="2" charset="-79"/>
          </a:endParaRPr>
        </a:p>
        <a:p>
          <a:pPr algn="l" rtl="1">
            <a:lnSpc>
              <a:spcPct val="107000"/>
            </a:lnSpc>
            <a:spcAft>
              <a:spcPts val="800"/>
            </a:spcAft>
          </a:pPr>
          <a:r>
            <a:rPr lang="he-IL" sz="1400" b="1">
              <a:effectLst/>
              <a:latin typeface="Times New Roman" panose="02020603050405020304" pitchFamily="18" charset="0"/>
              <a:ea typeface="Calibri" panose="020F0502020204030204" pitchFamily="34" charset="0"/>
              <a:cs typeface="Guttman Frank" panose="02010401010101010101" pitchFamily="2" charset="-79"/>
            </a:rPr>
            <a:t>גדולה צדקה שמקרבת את הגאולה, שנאמר: כה אמר ה' שמרו משפט ועשו צדקה כי קרובה ישועתי לבא וצדקתי להגלות</a:t>
          </a:r>
          <a:r>
            <a:rPr lang="he-IL" sz="1400">
              <a:effectLst/>
              <a:latin typeface="Times New Roman" panose="02020603050405020304" pitchFamily="18" charset="0"/>
              <a:ea typeface="Calibri" panose="020F0502020204030204" pitchFamily="34" charset="0"/>
              <a:cs typeface="+mn-cs"/>
            </a:rPr>
            <a:t>.                                                        </a:t>
          </a:r>
          <a:r>
            <a:rPr lang="he-IL" sz="1400" baseline="0">
              <a:effectLst/>
              <a:latin typeface="Times New Roman" panose="02020603050405020304" pitchFamily="18" charset="0"/>
              <a:ea typeface="Calibri" panose="020F0502020204030204" pitchFamily="34" charset="0"/>
              <a:cs typeface="+mn-cs"/>
            </a:rPr>
            <a:t>    </a:t>
          </a:r>
          <a:r>
            <a:rPr lang="he-IL" sz="1400">
              <a:effectLst/>
              <a:latin typeface="Times New Roman" panose="02020603050405020304" pitchFamily="18" charset="0"/>
              <a:ea typeface="Calibri" panose="020F0502020204030204" pitchFamily="34" charset="0"/>
              <a:cs typeface="+mn-cs"/>
            </a:rPr>
            <a:t>                             </a:t>
          </a:r>
          <a:r>
            <a:rPr lang="he-IL" sz="1100">
              <a:effectLst/>
              <a:latin typeface="Times New Roman" panose="02020603050405020304" pitchFamily="18" charset="0"/>
              <a:ea typeface="Calibri" panose="020F0502020204030204" pitchFamily="34" charset="0"/>
              <a:cs typeface="+mn-cs"/>
            </a:rPr>
            <a:t>[מסכת בבא בתרא דף י.</a:t>
          </a:r>
          <a:r>
            <a:rPr lang="he-IL" sz="1100">
              <a:effectLst/>
              <a:latin typeface="Times New Roman" panose="02020603050405020304" pitchFamily="18" charset="0"/>
              <a:ea typeface="Calibri" panose="020F0502020204030204" pitchFamily="34" charset="0"/>
              <a:cs typeface="Guttman Frank" panose="02010401010101010101" pitchFamily="2" charset="-79"/>
            </a:rPr>
            <a:t>]</a:t>
          </a:r>
          <a:endParaRPr lang="en-US" sz="11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a:effectLst/>
              <a:latin typeface="Times New Roman" panose="02020603050405020304" pitchFamily="18" charset="0"/>
              <a:ea typeface="Calibri" panose="020F0502020204030204" pitchFamily="34" charset="0"/>
              <a:cs typeface="+mn-cs"/>
            </a:rPr>
            <a:t>שיכלול אמצעי העברת כספים וירטואליים כמו העברות בנקאיות, תשלום באשראי וכו' מקילים היום מאוד להעברת סכומים לצדקה. שלא לדבר על  מגביות הצדקה המיוחדות שהתחדשו בדורנו, ההגרלות ובעיקר רעיון "הוראות קבע" שנתנו דחיפה חזקה לנתינת</a:t>
          </a:r>
          <a:r>
            <a:rPr lang="he-IL" sz="1400" baseline="0">
              <a:effectLst/>
              <a:latin typeface="Times New Roman" panose="02020603050405020304" pitchFamily="18" charset="0"/>
              <a:ea typeface="Calibri" panose="020F0502020204030204" pitchFamily="34" charset="0"/>
              <a:cs typeface="+mn-cs"/>
            </a:rPr>
            <a:t> </a:t>
          </a:r>
          <a:r>
            <a:rPr lang="he-IL" sz="1400">
              <a:effectLst/>
              <a:latin typeface="Times New Roman" panose="02020603050405020304" pitchFamily="18" charset="0"/>
              <a:ea typeface="Calibri" panose="020F0502020204030204" pitchFamily="34" charset="0"/>
              <a:cs typeface="+mn-cs"/>
            </a:rPr>
            <a:t>סכומי צדקה אדירים ללא תקדים... חותמים הוראת קבע וזה רץ. לא צריך כל פעם להילחם עם יצר הרע מחדש כדי להוציא עוד שקל מהכיס. </a:t>
          </a:r>
        </a:p>
        <a:p>
          <a:pPr algn="r" rtl="1">
            <a:lnSpc>
              <a:spcPct val="107000"/>
            </a:lnSpc>
            <a:spcAft>
              <a:spcPts val="800"/>
            </a:spcAft>
          </a:pPr>
          <a:r>
            <a:rPr lang="he-IL" sz="1400">
              <a:effectLst/>
              <a:latin typeface="Times New Roman" panose="02020603050405020304" pitchFamily="18" charset="0"/>
              <a:ea typeface="Calibri" panose="020F0502020204030204" pitchFamily="34" charset="0"/>
              <a:cs typeface="+mn-cs"/>
            </a:rPr>
            <a:t>שאלו את מרן הגר"ח זצ"ל בנוגע לרמב"ם בפירוש המשניות על המשנה "הכל לפי רוב המעשה"  </a:t>
          </a:r>
          <a:r>
            <a:rPr lang="he-IL" sz="1100">
              <a:effectLst/>
              <a:latin typeface="Times New Roman" panose="02020603050405020304" pitchFamily="18" charset="0"/>
              <a:ea typeface="Calibri" panose="020F0502020204030204" pitchFamily="34" charset="0"/>
              <a:cs typeface="+mn-cs"/>
            </a:rPr>
            <a:t>[אבות פרק ג' משנה ט"ו]  </a:t>
          </a:r>
          <a:r>
            <a:rPr lang="he-IL" sz="1400">
              <a:effectLst/>
              <a:latin typeface="Times New Roman" panose="02020603050405020304" pitchFamily="18" charset="0"/>
              <a:ea typeface="Calibri" panose="020F0502020204030204" pitchFamily="34" charset="0"/>
              <a:cs typeface="+mn-cs"/>
            </a:rPr>
            <a:t>שמפרש, שעדיף לתת נתינות רבות של צדקה בסכומים קטנים מאשר נתינה אחת גדולה, כי צריך להתגבר על יצר הרע פעמים רבות, וכך מרגיל את נפשו במידת החסד. ובאהבת חסד ח"ב פי"ז בהגהה, אף האריך בחשיבות נתינת צדקה בידיים וסכומים קטנים כל פעם. ושאלו האם יש להקפיד לתת צדקה בידיים וסכומים קטנים? אולם מרן זצ"ל ענה שבכל זאת עדיף לחתום הוראת קבע. </a:t>
          </a:r>
        </a:p>
        <a:p>
          <a:pPr algn="r" rtl="1">
            <a:lnSpc>
              <a:spcPct val="107000"/>
            </a:lnSpc>
            <a:spcAft>
              <a:spcPts val="800"/>
            </a:spcAft>
          </a:pPr>
          <a:r>
            <a:rPr lang="he-IL" sz="1400">
              <a:effectLst/>
              <a:latin typeface="Times New Roman" panose="02020603050405020304" pitchFamily="18" charset="0"/>
              <a:ea typeface="Calibri" panose="020F0502020204030204" pitchFamily="34" charset="0"/>
              <a:cs typeface="+mn-cs"/>
            </a:rPr>
            <a:t>ובאמת, לפי רוב האחרונים, בבין אדם לחברו הכוונה פחות משמעותית והעיקר היא התוצאה בכמה מהנים את העני. דרך הוראות קבע נותנים הרבה יותר צדקה מאשר חלוקת כסף קטן בבית הכנסת או בהכנסת הפרוטות לקופסת הצדקה שבבית. [בתוכנה הדגשנו את הוראות הקבע לצדקה, והקלנו מאוד בניהול חישובים אלו].</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b="1">
              <a:solidFill>
                <a:srgbClr val="FF0000"/>
              </a:solidFill>
              <a:effectLst/>
              <a:latin typeface="Times New Roman" panose="02020603050405020304" pitchFamily="18" charset="0"/>
              <a:ea typeface="Calibri" panose="020F0502020204030204" pitchFamily="34" charset="0"/>
              <a:cs typeface="+mn-cs"/>
            </a:rPr>
            <a:t>ואם ממילא כבר נותנים הרבה צדקה, למה לא נערוך את החישובים הנכונים וניתן גם לשם מעשר ונזכה לברכת ה' המובטחת?</a:t>
          </a:r>
          <a:endParaRPr lang="en-US" sz="1400">
            <a:solidFill>
              <a:srgbClr val="FF0000"/>
            </a:solidFill>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a:effectLst/>
              <a:latin typeface="Times New Roman" panose="02020603050405020304" pitchFamily="18" charset="0"/>
              <a:ea typeface="Calibri" panose="020F0502020204030204" pitchFamily="34" charset="0"/>
              <a:cs typeface="+mn-cs"/>
            </a:rPr>
            <a:t> </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endParaRPr lang="he-IL" sz="1200">
            <a:solidFill>
              <a:srgbClr val="FF4F4F"/>
            </a:solidFill>
          </a:endParaRPr>
        </a:p>
        <a:p>
          <a:pPr algn="r" rtl="1"/>
          <a:endParaRPr lang="he-IL" sz="1200">
            <a:solidFill>
              <a:srgbClr val="FF4F4F"/>
            </a:solidFill>
          </a:endParaRPr>
        </a:p>
        <a:p>
          <a:pPr rtl="1"/>
          <a:endParaRPr lang="he-IL" sz="1200">
            <a:effectLst/>
          </a:endParaRPr>
        </a:p>
      </xdr:txBody>
    </xdr:sp>
    <xdr:clientData/>
  </xdr:twoCellAnchor>
  <xdr:twoCellAnchor>
    <xdr:from>
      <xdr:col>4</xdr:col>
      <xdr:colOff>0</xdr:colOff>
      <xdr:row>3</xdr:row>
      <xdr:rowOff>7470</xdr:rowOff>
    </xdr:from>
    <xdr:to>
      <xdr:col>14</xdr:col>
      <xdr:colOff>0</xdr:colOff>
      <xdr:row>103</xdr:row>
      <xdr:rowOff>17971</xdr:rowOff>
    </xdr:to>
    <xdr:sp macro="" textlink="">
      <xdr:nvSpPr>
        <xdr:cNvPr id="2" name="TextBox 1">
          <a:extLst>
            <a:ext uri="{FF2B5EF4-FFF2-40B4-BE49-F238E27FC236}">
              <a16:creationId xmlns:a16="http://schemas.microsoft.com/office/drawing/2014/main" id="{00000000-0008-0000-0900-000002000000}"/>
            </a:ext>
          </a:extLst>
        </xdr:cNvPr>
        <xdr:cNvSpPr txBox="1"/>
      </xdr:nvSpPr>
      <xdr:spPr>
        <a:xfrm>
          <a:off x="50536415" y="196173"/>
          <a:ext cx="6649529" cy="18090029"/>
        </a:xfrm>
        <a:prstGeom prst="rect">
          <a:avLst/>
        </a:prstGeom>
        <a:solidFill>
          <a:schemeClr val="accent1">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1" anchor="t"/>
        <a:lstStyle/>
        <a:p>
          <a:pPr algn="ctr" rtl="1"/>
          <a:r>
            <a:rPr lang="he-IL" sz="2400" b="1">
              <a:solidFill>
                <a:schemeClr val="accent1">
                  <a:lumMod val="75000"/>
                </a:schemeClr>
              </a:solidFill>
            </a:rPr>
            <a:t>ההכנסות  החייבות  במעשר</a:t>
          </a:r>
        </a:p>
        <a:p>
          <a:pPr algn="ctr" rtl="1"/>
          <a:endParaRPr lang="he-IL" sz="1000" b="1">
            <a:solidFill>
              <a:schemeClr val="accent1">
                <a:lumMod val="75000"/>
              </a:schemeClr>
            </a:solidFill>
          </a:endParaRPr>
        </a:p>
        <a:p>
          <a:pPr algn="r" rtl="1"/>
          <a:endParaRPr lang="he-IL" sz="1000" b="1">
            <a:solidFill>
              <a:schemeClr val="accent1">
                <a:lumMod val="75000"/>
              </a:schemeClr>
            </a:solidFill>
          </a:endParaRPr>
        </a:p>
        <a:p>
          <a:pPr algn="r" rtl="1">
            <a:lnSpc>
              <a:spcPct val="107000"/>
            </a:lnSpc>
            <a:spcAft>
              <a:spcPts val="800"/>
            </a:spcAft>
          </a:pPr>
          <a:r>
            <a:rPr lang="he-IL" sz="1400" b="1">
              <a:effectLst/>
              <a:latin typeface="Times New Roman" panose="02020603050405020304" pitchFamily="18" charset="0"/>
              <a:ea typeface="Calibri" panose="020F0502020204030204" pitchFamily="34" charset="0"/>
              <a:cs typeface="+mn-cs"/>
            </a:rPr>
            <a:t>הכלל הוא: כל כסף שנכנס מכל מקור שהוא וכל ריווח שמרוויחים יש לחשב המעשר ממנו,</a:t>
          </a:r>
          <a:r>
            <a:rPr lang="he-IL" sz="1400" b="1" baseline="0">
              <a:effectLst/>
              <a:latin typeface="Times New Roman" panose="02020603050405020304" pitchFamily="18" charset="0"/>
              <a:ea typeface="Calibri" panose="020F0502020204030204" pitchFamily="34" charset="0"/>
              <a:cs typeface="+mn-cs"/>
            </a:rPr>
            <a:t> דהיינו </a:t>
          </a:r>
          <a:r>
            <a:rPr lang="he-IL" sz="1400" b="1">
              <a:effectLst/>
              <a:latin typeface="Times New Roman" panose="02020603050405020304" pitchFamily="18" charset="0"/>
              <a:ea typeface="Calibri" panose="020F0502020204030204" pitchFamily="34" charset="0"/>
              <a:cs typeface="+mn-cs"/>
            </a:rPr>
            <a:t> 10%, ולהפריש לצדקה.</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a:effectLst/>
              <a:latin typeface="Times New Roman" panose="02020603050405020304" pitchFamily="18" charset="0"/>
              <a:ea typeface="Calibri" panose="020F0502020204030204" pitchFamily="34" charset="0"/>
              <a:cs typeface="+mn-cs"/>
            </a:rPr>
            <a:t>הכנסות שמקבלים במזומן וגם אלו שלא מקבלים במזומן, כגון, שכר עבודה,</a:t>
          </a:r>
          <a:r>
            <a:rPr lang="he-IL" sz="1400" baseline="0">
              <a:effectLst/>
              <a:latin typeface="Times New Roman" panose="02020603050405020304" pitchFamily="18" charset="0"/>
              <a:ea typeface="Calibri" panose="020F0502020204030204" pitchFamily="34" charset="0"/>
              <a:cs typeface="+mn-cs"/>
            </a:rPr>
            <a:t> רווחים מעסקים, מתנות, ירושות וכדומה,</a:t>
          </a:r>
          <a:r>
            <a:rPr lang="he-IL" sz="1400">
              <a:effectLst/>
              <a:latin typeface="Times New Roman" panose="02020603050405020304" pitchFamily="18" charset="0"/>
              <a:ea typeface="Calibri" panose="020F0502020204030204" pitchFamily="34" charset="0"/>
              <a:cs typeface="+mn-cs"/>
            </a:rPr>
            <a:t> יש לרשום במדויק ולחשב את המעשר שיש להפריש, לרשום, ולתרום בהזדמנות הראשונה. [התוכנה סודרה כך שרושמים את כל ההכנסות במקום מיוחד והחישובים מתבצעים אוטומטית בצורה מסודרת]</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endParaRPr lang="he-IL" sz="1400" b="1">
            <a:effectLst/>
            <a:latin typeface="Times New Roman" panose="02020603050405020304" pitchFamily="18" charset="0"/>
            <a:ea typeface="Calibri" panose="020F0502020204030204" pitchFamily="34" charset="0"/>
            <a:cs typeface="+mn-cs"/>
          </a:endParaRPr>
        </a:p>
        <a:p>
          <a:pPr algn="r" rtl="1">
            <a:lnSpc>
              <a:spcPct val="107000"/>
            </a:lnSpc>
            <a:spcAft>
              <a:spcPts val="800"/>
            </a:spcAft>
          </a:pPr>
          <a:r>
            <a:rPr lang="he-IL" sz="1400" b="1">
              <a:effectLst/>
              <a:latin typeface="Times New Roman" panose="02020603050405020304" pitchFamily="18" charset="0"/>
              <a:ea typeface="Calibri" panose="020F0502020204030204" pitchFamily="34" charset="0"/>
              <a:cs typeface="+mn-cs"/>
            </a:rPr>
            <a:t>א.   אם מקבלים </a:t>
          </a:r>
          <a:r>
            <a:rPr lang="he-IL" sz="1400" b="1" u="sng">
              <a:effectLst/>
              <a:latin typeface="Times New Roman" panose="02020603050405020304" pitchFamily="18" charset="0"/>
              <a:ea typeface="Calibri" panose="020F0502020204030204" pitchFamily="34" charset="0"/>
              <a:cs typeface="+mn-cs"/>
            </a:rPr>
            <a:t>חפצים</a:t>
          </a:r>
          <a:r>
            <a:rPr lang="he-IL" sz="1400" b="1">
              <a:effectLst/>
              <a:latin typeface="Times New Roman" panose="02020603050405020304" pitchFamily="18" charset="0"/>
              <a:ea typeface="Calibri" panose="020F0502020204030204" pitchFamily="34" charset="0"/>
              <a:cs typeface="+mn-cs"/>
            </a:rPr>
            <a:t> בתור מתנה או בירושה, אין צריך לעשרם וכן דירה או כל נדל"ן אחר, אף כשמוכרם ומקבל תמורתם.</a:t>
          </a:r>
          <a:r>
            <a:rPr lang="he-IL" sz="1400">
              <a:effectLst/>
              <a:latin typeface="Times New Roman" panose="02020603050405020304" pitchFamily="18" charset="0"/>
              <a:ea typeface="Calibri" panose="020F0502020204030204" pitchFamily="34" charset="0"/>
              <a:cs typeface="+mn-cs"/>
            </a:rPr>
            <a:t> כן העלה הרב נסים קרליץ זצ"ל ב'חוט השני' ופוסקים רבים נוספים, לפי מנהג העולם. ובמתנת כסף או ירושה של סכום כסף צריך להפריש מעשר גם אם הנותן כבר הפריש. אם קיבל חפץ במתנה לא לשם השתמשות אלא בתור שווה כסף, לתשלום חוב וכיו"ב, י"א שיש לעשרו, אולם לפי רוב הפוסקים אין צריך לעשר.</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b="1">
              <a:effectLst/>
              <a:latin typeface="Times New Roman" panose="02020603050405020304" pitchFamily="18" charset="0"/>
              <a:ea typeface="Calibri" panose="020F0502020204030204" pitchFamily="34" charset="0"/>
              <a:cs typeface="+mn-cs"/>
            </a:rPr>
            <a:t>ב.   קיבל כסף כדי לקנות דבר מסוים כמו דירה או כל חפץ אחר לא יפריש מעשר אלא מהעודף אם נשאר</a:t>
          </a:r>
          <a:r>
            <a:rPr lang="he-IL" sz="1400">
              <a:effectLst/>
              <a:latin typeface="Times New Roman" panose="02020603050405020304" pitchFamily="18" charset="0"/>
              <a:ea typeface="Calibri" panose="020F0502020204030204" pitchFamily="34" charset="0"/>
              <a:cs typeface="+mn-cs"/>
            </a:rPr>
            <a:t>, לדעת רוב הפוסקים. כמו כן המקבל סכום כסף ויודע שהנותן מקפיד שישתמש בכל הסכום, כגון תמיכה מהורים המקפידים על כך, וכדומה, לא יפריש משום שדעת הנותן קובעת.</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b="1">
              <a:effectLst/>
              <a:latin typeface="Times New Roman" panose="02020603050405020304" pitchFamily="18" charset="0"/>
              <a:ea typeface="Calibri" panose="020F0502020204030204" pitchFamily="34" charset="0"/>
              <a:cs typeface="+mn-cs"/>
            </a:rPr>
            <a:t>ג.   דמי שכירות שמרוויח מדירה שמשכיר חייבים במעשר כמו כל הכנסה אחרת.</a:t>
          </a:r>
          <a:r>
            <a:rPr lang="he-IL" sz="1400">
              <a:effectLst/>
              <a:latin typeface="Times New Roman" panose="02020603050405020304" pitchFamily="18" charset="0"/>
              <a:ea typeface="Calibri" panose="020F0502020204030204" pitchFamily="34" charset="0"/>
              <a:cs typeface="+mn-cs"/>
            </a:rPr>
            <a:t> המשכיר דירה ושוכר אחרת כדי לגור בה כתבו פוסקים שאינו מעשר את ההכנסה מהשכירות וכן המשכיר דירה ומשלם בזה המשכנתא בדירה שגר בה.  </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a:effectLst/>
              <a:latin typeface="Times New Roman" panose="02020603050405020304" pitchFamily="18" charset="0"/>
              <a:ea typeface="Calibri" panose="020F0502020204030204" pitchFamily="34" charset="0"/>
              <a:cs typeface="+mn-cs"/>
            </a:rPr>
            <a:t> אולם, המשכיר דירה גדולה ושוכר דירה קטנה מסתבר שסכום ההפרש ודאי יש לעשר כמו כל הכנסה.  </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b="1">
              <a:solidFill>
                <a:srgbClr val="0070C0"/>
              </a:solidFill>
              <a:effectLst/>
              <a:latin typeface="Times New Roman" panose="02020603050405020304" pitchFamily="18" charset="0"/>
              <a:ea typeface="Calibri" panose="020F0502020204030204" pitchFamily="34" charset="0"/>
              <a:cs typeface="+mn-cs"/>
            </a:rPr>
            <a:t>דוגמא:</a:t>
          </a:r>
          <a:r>
            <a:rPr lang="he-IL" sz="1400">
              <a:solidFill>
                <a:srgbClr val="0070C0"/>
              </a:solidFill>
              <a:effectLst/>
              <a:latin typeface="Times New Roman" panose="02020603050405020304" pitchFamily="18" charset="0"/>
              <a:ea typeface="Calibri" panose="020F0502020204030204" pitchFamily="34" charset="0"/>
              <a:cs typeface="+mn-cs"/>
            </a:rPr>
            <a:t>  המשכיר דירה גדולה ב- 5000 ₪  ושוכר דירה אחרת ב- 2000  ₪ הרי ש-2000 ₪  אינו צריך לעשר, אבל ההפרש שמרוויח בסך 3000 ₪ מסתבר שיש לעשר.  </a:t>
          </a:r>
          <a:endParaRPr lang="en-US" sz="1400">
            <a:solidFill>
              <a:srgbClr val="0070C0"/>
            </a:solidFill>
            <a:effectLst/>
            <a:latin typeface="Times New Roman" panose="02020603050405020304" pitchFamily="18" charset="0"/>
            <a:ea typeface="Calibri" panose="020F0502020204030204" pitchFamily="34" charset="0"/>
            <a:cs typeface="Guttman Frank" panose="02010401010101010101" pitchFamily="2" charset="-79"/>
          </a:endParaRPr>
        </a:p>
        <a:p>
          <a:pPr marL="0" marR="0" indent="0" algn="r" defTabSz="914400" rtl="1" eaLnBrk="1" fontAlgn="auto" latinLnBrk="0" hangingPunct="1">
            <a:lnSpc>
              <a:spcPct val="107000"/>
            </a:lnSpc>
            <a:spcBef>
              <a:spcPts val="0"/>
            </a:spcBef>
            <a:spcAft>
              <a:spcPts val="800"/>
            </a:spcAft>
            <a:buClrTx/>
            <a:buSzTx/>
            <a:buFontTx/>
            <a:buNone/>
            <a:tabLst/>
            <a:defRPr/>
          </a:pPr>
          <a:r>
            <a:rPr lang="he-IL" sz="1400" b="1">
              <a:effectLst/>
              <a:latin typeface="Times New Roman" panose="02020603050405020304" pitchFamily="18" charset="0"/>
              <a:ea typeface="Calibri" panose="020F0502020204030204" pitchFamily="34" charset="0"/>
              <a:cs typeface="+mn-cs"/>
            </a:rPr>
            <a:t>ד.   </a:t>
          </a:r>
          <a:r>
            <a:rPr lang="he-IL" sz="1400" b="1">
              <a:solidFill>
                <a:schemeClr val="dk1"/>
              </a:solidFill>
              <a:effectLst/>
              <a:latin typeface="Times New Roman" panose="02020603050405020304" pitchFamily="18" charset="0"/>
              <a:ea typeface="Calibri" panose="020F0502020204030204" pitchFamily="34" charset="0"/>
              <a:cs typeface="+mn-cs"/>
            </a:rPr>
            <a:t>הסכומים המופיעים בתלוש המשכורת שהמעביד מפריש לקופת גמל, השתלמות, פנסיה וכדומה וכן הסכומים היורדים מהמשכורת המופרשים ע"י העובד עצמו ולא נכנסים לסכום ה"נטו" של המשכורת לא מחשיבים עכשיו כהכנסות. רק בעתיד, בעת קבלת סכומים אלו שהצטברו יש לעשר כל סכום.    </a:t>
          </a:r>
          <a:endParaRPr lang="en-US" sz="1400" b="1">
            <a:solidFill>
              <a:schemeClr val="dk1"/>
            </a:solidFill>
            <a:effectLst/>
            <a:latin typeface="Times New Roman" panose="02020603050405020304" pitchFamily="18" charset="0"/>
            <a:ea typeface="Calibri" panose="020F0502020204030204" pitchFamily="34" charset="0"/>
            <a:cs typeface="+mn-cs"/>
          </a:endParaRPr>
        </a:p>
        <a:p>
          <a:pPr algn="r" rtl="1">
            <a:lnSpc>
              <a:spcPct val="107000"/>
            </a:lnSpc>
            <a:spcAft>
              <a:spcPts val="800"/>
            </a:spcAft>
          </a:pPr>
          <a:r>
            <a:rPr lang="he-IL" sz="1400" b="1">
              <a:effectLst/>
              <a:latin typeface="Times New Roman" panose="02020603050405020304" pitchFamily="18" charset="0"/>
              <a:ea typeface="Calibri" panose="020F0502020204030204" pitchFamily="34" charset="0"/>
              <a:cs typeface="+mn-cs"/>
            </a:rPr>
            <a:t> מילגה</a:t>
          </a:r>
          <a:r>
            <a:rPr lang="he-IL" sz="1400" b="1" baseline="0">
              <a:effectLst/>
              <a:latin typeface="Times New Roman" panose="02020603050405020304" pitchFamily="18" charset="0"/>
              <a:ea typeface="Calibri" panose="020F0502020204030204" pitchFamily="34" charset="0"/>
              <a:cs typeface="+mn-cs"/>
            </a:rPr>
            <a:t> </a:t>
          </a:r>
          <a:r>
            <a:rPr lang="he-IL" sz="1400" b="1">
              <a:effectLst/>
              <a:latin typeface="Times New Roman" panose="02020603050405020304" pitchFamily="18" charset="0"/>
              <a:ea typeface="Calibri" panose="020F0502020204030204" pitchFamily="34" charset="0"/>
              <a:cs typeface="+mn-cs"/>
            </a:rPr>
            <a:t>מכולל או כל מוסד אחר צריך לעשר. </a:t>
          </a:r>
          <a:r>
            <a:rPr lang="he-IL" sz="1400" b="0">
              <a:effectLst/>
              <a:latin typeface="Times New Roman" panose="02020603050405020304" pitchFamily="18" charset="0"/>
              <a:ea typeface="Calibri" panose="020F0502020204030204" pitchFamily="34" charset="0"/>
              <a:cs typeface="+mn-cs"/>
            </a:rPr>
            <a:t>תמיכה כספית או קצבה</a:t>
          </a:r>
          <a:r>
            <a:rPr lang="he-IL" sz="1400" b="0" baseline="0">
              <a:effectLst/>
              <a:latin typeface="Times New Roman" panose="02020603050405020304" pitchFamily="18" charset="0"/>
              <a:ea typeface="Calibri" panose="020F0502020204030204" pitchFamily="34" charset="0"/>
              <a:cs typeface="+mn-cs"/>
            </a:rPr>
            <a:t> מביטוח לאומי כגון קצבת ילדים, קצבת זקנה, נכות או אלמנות וכל שכן קצבת הבטחת הכנסה,יש לעשר. המקבל </a:t>
          </a:r>
          <a:r>
            <a:rPr lang="he-IL" sz="1400" b="0">
              <a:effectLst/>
              <a:latin typeface="Times New Roman" panose="02020603050405020304" pitchFamily="18" charset="0"/>
              <a:ea typeface="Calibri" panose="020F0502020204030204" pitchFamily="34" charset="0"/>
              <a:cs typeface="+mn-cs"/>
            </a:rPr>
            <a:t>תמיכה כספית או תלושי מזון מקופת צדקה אינו צריך לעשרם.  המקבל</a:t>
          </a:r>
          <a:r>
            <a:rPr lang="he-IL" sz="1400" b="0" baseline="0">
              <a:effectLst/>
              <a:latin typeface="Times New Roman" panose="02020603050405020304" pitchFamily="18" charset="0"/>
              <a:ea typeface="Calibri" panose="020F0502020204030204" pitchFamily="34" charset="0"/>
              <a:cs typeface="+mn-cs"/>
            </a:rPr>
            <a:t> כל קצבה או תמיכה למטרה ספיציפית פטור מלעשר סכום זה אם באמת מוציאו למטרה זאת, וכנ"ל סעיף ב'.</a:t>
          </a:r>
        </a:p>
        <a:p>
          <a:pPr algn="r" rtl="1">
            <a:lnSpc>
              <a:spcPct val="107000"/>
            </a:lnSpc>
            <a:spcAft>
              <a:spcPts val="800"/>
            </a:spcAft>
          </a:pPr>
          <a:r>
            <a:rPr lang="he-IL" sz="1400" b="1" baseline="0">
              <a:solidFill>
                <a:srgbClr val="0070C0"/>
              </a:solidFill>
              <a:effectLst/>
              <a:latin typeface="Times New Roman" panose="02020603050405020304" pitchFamily="18" charset="0"/>
              <a:ea typeface="Calibri" panose="020F0502020204030204" pitchFamily="34" charset="0"/>
              <a:cs typeface="+mn-cs"/>
            </a:rPr>
            <a:t>דוגמא:  המקבל קצבת נכות או זקנה, וכן המקבל תמיכה מאדם פרטי יש לו לעשר. אך סכום שמקבל במיוחד עבור החזקת מטפל או כל טיפול רפואי אחר אין צריך לעשר. </a:t>
          </a:r>
          <a:endParaRPr lang="en-US" sz="1400">
            <a:solidFill>
              <a:srgbClr val="0070C0"/>
            </a:solidFill>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b="1">
              <a:effectLst/>
              <a:latin typeface="Times New Roman" panose="02020603050405020304" pitchFamily="18" charset="0"/>
              <a:ea typeface="Calibri" panose="020F0502020204030204" pitchFamily="34" charset="0"/>
              <a:cs typeface="+mn-cs"/>
            </a:rPr>
            <a:t>ה.   הלוואה שלקח אין צריך לעשר,</a:t>
          </a:r>
          <a:r>
            <a:rPr lang="he-IL" sz="1400">
              <a:effectLst/>
              <a:latin typeface="Times New Roman" panose="02020603050405020304" pitchFamily="18" charset="0"/>
              <a:ea typeface="Calibri" panose="020F0502020204030204" pitchFamily="34" charset="0"/>
              <a:cs typeface="+mn-cs"/>
            </a:rPr>
            <a:t> כי לא נחשב ריווח מאחר וצריך להחזיר. בין אם לוקח לצורך מחייתו וכל שכן אם לווה כדי להשקיע בעסק. </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b="1">
              <a:effectLst/>
              <a:latin typeface="Times New Roman" panose="02020603050405020304" pitchFamily="18" charset="0"/>
              <a:ea typeface="Calibri" panose="020F0502020204030204" pitchFamily="34" charset="0"/>
              <a:cs typeface="+mn-cs"/>
            </a:rPr>
            <a:t>ו.   ברור שעל מניעת הפסד לא חל חובת מעשר, </a:t>
          </a:r>
          <a:r>
            <a:rPr lang="he-IL" sz="1400">
              <a:effectLst/>
              <a:latin typeface="Times New Roman" panose="02020603050405020304" pitchFamily="18" charset="0"/>
              <a:ea typeface="Calibri" panose="020F0502020204030204" pitchFamily="34" charset="0"/>
              <a:cs typeface="+mn-cs"/>
            </a:rPr>
            <a:t>לדוגמה, אם הוא או אחרים הצליחו למנוע הפסד בנכסיו אינו צריך לחשב כמה "הרוויח" ולהפריש עשירית מסכום זה.</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b="1">
              <a:effectLst/>
              <a:latin typeface="Times New Roman" panose="02020603050405020304" pitchFamily="18" charset="0"/>
              <a:ea typeface="Calibri" panose="020F0502020204030204" pitchFamily="34" charset="0"/>
              <a:cs typeface="+mn-cs"/>
            </a:rPr>
            <a:t>ז.   כל סוגי ההנחות ודאי אין צריך לעשר.</a:t>
          </a:r>
          <a:r>
            <a:rPr lang="he-IL" sz="1400">
              <a:effectLst/>
              <a:latin typeface="Times New Roman" panose="02020603050405020304" pitchFamily="18" charset="0"/>
              <a:ea typeface="Calibri" panose="020F0502020204030204" pitchFamily="34" charset="0"/>
              <a:cs typeface="+mn-cs"/>
            </a:rPr>
            <a:t> החל מהנחה בארנונה ועד כל ההנחות שמקבלים במכירות מיוחדות בחנויות אין צריך לעשר את סכום ההנחה אף שלכאורה "הרוויחו" סכום זה. </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b="1">
              <a:effectLst/>
              <a:latin typeface="Times New Roman" panose="02020603050405020304" pitchFamily="18" charset="0"/>
              <a:ea typeface="Calibri" panose="020F0502020204030204" pitchFamily="34" charset="0"/>
              <a:cs typeface="+mn-cs"/>
            </a:rPr>
            <a:t>ח.   כל שירות שמקבלים חינם, אף על פי שהיו מוכנים לשלם כסף על זה ויוצא ש"מקבלים" שווה כסף, אין צריך לעשר. </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b="1">
              <a:solidFill>
                <a:srgbClr val="0070C0"/>
              </a:solidFill>
              <a:effectLst/>
              <a:latin typeface="Times New Roman" panose="02020603050405020304" pitchFamily="18" charset="0"/>
              <a:ea typeface="Calibri" panose="020F0502020204030204" pitchFamily="34" charset="0"/>
              <a:cs typeface="+mn-cs"/>
            </a:rPr>
            <a:t>דוגמא:</a:t>
          </a:r>
          <a:r>
            <a:rPr lang="he-IL" sz="1400">
              <a:solidFill>
                <a:srgbClr val="0070C0"/>
              </a:solidFill>
              <a:effectLst/>
              <a:latin typeface="Times New Roman" panose="02020603050405020304" pitchFamily="18" charset="0"/>
              <a:ea typeface="Calibri" panose="020F0502020204030204" pitchFamily="34" charset="0"/>
              <a:cs typeface="+mn-cs"/>
            </a:rPr>
            <a:t>  רצה לשלם לשמרטפית [בייבי סיטר] ואחותו התנדבה לשמור בחינם, אין צריך להפריש עשירית מהסכום שחסך. וכן אם קיבל רשות לגור בדירה בחינם בזמן שהיה מוכן להוציא כסף ולשכור דירה. וכן הלאה על זה הדרך, כל טובה שמקבל חינם בדבר </a:t>
          </a:r>
          <a:r>
            <a:rPr lang="he-IL" sz="1400">
              <a:solidFill>
                <a:srgbClr val="0070C0"/>
              </a:solidFill>
              <a:effectLst/>
              <a:latin typeface="Arial Narrow" panose="020B0606020202030204" pitchFamily="34" charset="0"/>
              <a:ea typeface="Calibri" panose="020F0502020204030204" pitchFamily="34" charset="0"/>
              <a:cs typeface="+mn-cs"/>
            </a:rPr>
            <a:t>שמשלמים</a:t>
          </a:r>
          <a:r>
            <a:rPr lang="he-IL" sz="1400">
              <a:solidFill>
                <a:srgbClr val="0070C0"/>
              </a:solidFill>
              <a:effectLst/>
              <a:latin typeface="Times New Roman" panose="02020603050405020304" pitchFamily="18" charset="0"/>
              <a:ea typeface="Calibri" panose="020F0502020204030204" pitchFamily="34" charset="0"/>
              <a:cs typeface="+mn-cs"/>
            </a:rPr>
            <a:t> עליו לא נחשב הכנסה החייבת במעשר. </a:t>
          </a:r>
          <a:endParaRPr lang="en-US" sz="1400">
            <a:solidFill>
              <a:srgbClr val="0070C0"/>
            </a:solidFill>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b="1">
              <a:effectLst/>
              <a:latin typeface="Times New Roman" panose="02020603050405020304" pitchFamily="18" charset="0"/>
              <a:ea typeface="Calibri" panose="020F0502020204030204" pitchFamily="34" charset="0"/>
              <a:cs typeface="+mn-cs"/>
            </a:rPr>
            <a:t>ט.  יש שכתבו שכסף שלפי דעת בני אדם הוא שלו ולא הרוויחו מחדש, אין צריך לעשר</a:t>
          </a:r>
          <a:r>
            <a:rPr lang="he-IL" sz="1400">
              <a:solidFill>
                <a:srgbClr val="FF0000"/>
              </a:solidFill>
              <a:effectLst/>
              <a:latin typeface="Times New Roman" panose="02020603050405020304" pitchFamily="18" charset="0"/>
              <a:ea typeface="Calibri" panose="020F0502020204030204" pitchFamily="34" charset="0"/>
              <a:cs typeface="+mn-cs"/>
            </a:rPr>
            <a:t>.</a:t>
          </a:r>
          <a:r>
            <a:rPr lang="he-IL" sz="1400">
              <a:effectLst/>
              <a:latin typeface="Times New Roman" panose="02020603050405020304" pitchFamily="18" charset="0"/>
              <a:ea typeface="Calibri" panose="020F0502020204030204" pitchFamily="34" charset="0"/>
              <a:cs typeface="+mn-cs"/>
            </a:rPr>
            <a:t> מאחר ובמעשר כספים הולכים לפי המנהג ולפי דעת בני אדם.</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b="1">
              <a:solidFill>
                <a:srgbClr val="0070C0"/>
              </a:solidFill>
              <a:effectLst/>
              <a:latin typeface="Times New Roman" panose="02020603050405020304" pitchFamily="18" charset="0"/>
              <a:ea typeface="Calibri" panose="020F0502020204030204" pitchFamily="34" charset="0"/>
              <a:cs typeface="+mn-cs"/>
            </a:rPr>
            <a:t>דוגמא:  </a:t>
          </a:r>
          <a:r>
            <a:rPr lang="he-IL" sz="1400">
              <a:solidFill>
                <a:srgbClr val="0070C0"/>
              </a:solidFill>
              <a:effectLst/>
              <a:latin typeface="Times New Roman" panose="02020603050405020304" pitchFamily="18" charset="0"/>
              <a:ea typeface="Calibri" panose="020F0502020204030204" pitchFamily="34" charset="0"/>
              <a:cs typeface="+mn-cs"/>
            </a:rPr>
            <a:t>איבד חפץ ונתייאש ממנו ולאחר זמן החזירו לו, או הלווה כסף לאדם ונתייאש ממנ</a:t>
          </a:r>
          <a:r>
            <a:rPr lang="he-IL" sz="1400" b="1">
              <a:solidFill>
                <a:srgbClr val="0070C0"/>
              </a:solidFill>
              <a:effectLst/>
              <a:latin typeface="Times New Roman" panose="02020603050405020304" pitchFamily="18" charset="0"/>
              <a:ea typeface="Calibri" panose="020F0502020204030204" pitchFamily="34" charset="0"/>
              <a:cs typeface="+mn-cs"/>
            </a:rPr>
            <a:t>ו </a:t>
          </a:r>
          <a:r>
            <a:rPr lang="he-IL" sz="1400">
              <a:solidFill>
                <a:srgbClr val="0070C0"/>
              </a:solidFill>
              <a:effectLst/>
              <a:latin typeface="Times New Roman" panose="02020603050405020304" pitchFamily="18" charset="0"/>
              <a:ea typeface="Calibri" panose="020F0502020204030204" pitchFamily="34" charset="0"/>
              <a:cs typeface="+mn-cs"/>
            </a:rPr>
            <a:t>ואחר כך פרע הלה את חובו, אין זה נחשב "הכנסה" ואינו צריך לעשר,</a:t>
          </a:r>
          <a:r>
            <a:rPr lang="he-IL" sz="1400" b="1">
              <a:solidFill>
                <a:srgbClr val="0070C0"/>
              </a:solidFill>
              <a:effectLst/>
              <a:latin typeface="Times New Roman" panose="02020603050405020304" pitchFamily="18" charset="0"/>
              <a:ea typeface="Calibri" panose="020F0502020204030204" pitchFamily="34" charset="0"/>
              <a:cs typeface="+mn-cs"/>
            </a:rPr>
            <a:t> </a:t>
          </a:r>
          <a:r>
            <a:rPr lang="he-IL" sz="1400">
              <a:solidFill>
                <a:srgbClr val="0070C0"/>
              </a:solidFill>
              <a:effectLst/>
              <a:latin typeface="Times New Roman" panose="02020603050405020304" pitchFamily="18" charset="0"/>
              <a:ea typeface="Calibri" panose="020F0502020204030204" pitchFamily="34" charset="0"/>
              <a:cs typeface="+mn-cs"/>
            </a:rPr>
            <a:t>אף</a:t>
          </a:r>
          <a:r>
            <a:rPr lang="he-IL" sz="1400" b="1">
              <a:solidFill>
                <a:srgbClr val="0070C0"/>
              </a:solidFill>
              <a:effectLst/>
              <a:latin typeface="Times New Roman" panose="02020603050405020304" pitchFamily="18" charset="0"/>
              <a:ea typeface="Calibri" panose="020F0502020204030204" pitchFamily="34" charset="0"/>
              <a:cs typeface="+mn-cs"/>
            </a:rPr>
            <a:t> </a:t>
          </a:r>
          <a:r>
            <a:rPr lang="he-IL" sz="1400">
              <a:solidFill>
                <a:srgbClr val="0070C0"/>
              </a:solidFill>
              <a:effectLst/>
              <a:latin typeface="Times New Roman" panose="02020603050405020304" pitchFamily="18" charset="0"/>
              <a:ea typeface="Calibri" panose="020F0502020204030204" pitchFamily="34" charset="0"/>
              <a:cs typeface="+mn-cs"/>
            </a:rPr>
            <a:t>שמבחינת ההלכה, מאחר ונתייאש,</a:t>
          </a:r>
          <a:r>
            <a:rPr lang="he-IL" sz="1400" b="1">
              <a:solidFill>
                <a:srgbClr val="0070C0"/>
              </a:solidFill>
              <a:effectLst/>
              <a:latin typeface="Times New Roman" panose="02020603050405020304" pitchFamily="18" charset="0"/>
              <a:ea typeface="Calibri" panose="020F0502020204030204" pitchFamily="34" charset="0"/>
              <a:cs typeface="+mn-cs"/>
            </a:rPr>
            <a:t> </a:t>
          </a:r>
          <a:r>
            <a:rPr lang="he-IL" sz="1400">
              <a:solidFill>
                <a:srgbClr val="0070C0"/>
              </a:solidFill>
              <a:effectLst/>
              <a:latin typeface="Times New Roman" panose="02020603050405020304" pitchFamily="18" charset="0"/>
              <a:ea typeface="Calibri" panose="020F0502020204030204" pitchFamily="34" charset="0"/>
              <a:cs typeface="+mn-cs"/>
            </a:rPr>
            <a:t>הרי הוא כמי שהרוויח סכום כסף מחדש.</a:t>
          </a:r>
          <a:r>
            <a:rPr lang="he-IL" sz="1400" b="1">
              <a:solidFill>
                <a:srgbClr val="0070C0"/>
              </a:solidFill>
              <a:effectLst/>
              <a:latin typeface="Times New Roman" panose="02020603050405020304" pitchFamily="18" charset="0"/>
              <a:ea typeface="Calibri" panose="020F0502020204030204" pitchFamily="34" charset="0"/>
              <a:cs typeface="+mn-cs"/>
            </a:rPr>
            <a:t>     </a:t>
          </a:r>
          <a:endParaRPr lang="en-US" sz="1400">
            <a:solidFill>
              <a:srgbClr val="0070C0"/>
            </a:solidFill>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b="1">
              <a:effectLst/>
              <a:latin typeface="Times New Roman" panose="02020603050405020304" pitchFamily="18" charset="0"/>
              <a:ea typeface="Calibri" panose="020F0502020204030204" pitchFamily="34" charset="0"/>
              <a:cs typeface="+mn-cs"/>
            </a:rPr>
            <a:t>י.   כשמשקיעים כסף בכל סוגי ההשקעות יש לעשר קודם את הקרן ואחר כך את כל הרווחים בהמשך,</a:t>
          </a:r>
          <a:r>
            <a:rPr lang="he-IL" sz="1400">
              <a:effectLst/>
              <a:latin typeface="Times New Roman" panose="02020603050405020304" pitchFamily="18" charset="0"/>
              <a:ea typeface="Calibri" panose="020F0502020204030204" pitchFamily="34" charset="0"/>
              <a:cs typeface="+mn-cs"/>
            </a:rPr>
            <a:t> אף על פי שכאשר מוריד מהקרן ממעט ברווחים לצדקה אחר כך. כך כתבו כל הפוסקים על פי תלמוד הירושלמי. [בתוכנה</a:t>
          </a:r>
          <a:r>
            <a:rPr lang="he-IL" sz="1400" baseline="0">
              <a:effectLst/>
              <a:latin typeface="Times New Roman" panose="02020603050405020304" pitchFamily="18" charset="0"/>
              <a:ea typeface="Calibri" panose="020F0502020204030204" pitchFamily="34" charset="0"/>
              <a:cs typeface="+mn-cs"/>
            </a:rPr>
            <a:t> מזינים את סכום הקרן באיזור ההכנסות המזדמנות ואת הרווחים באיזור הקבוע ומעדכנים לפי הצורך].</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a:effectLst/>
              <a:latin typeface="Times New Roman" panose="02020603050405020304" pitchFamily="18" charset="0"/>
              <a:ea typeface="Calibri" panose="020F0502020204030204" pitchFamily="34" charset="0"/>
              <a:cs typeface="+mn-cs"/>
            </a:rPr>
            <a:t>הדברים אמורים, כשהקרן קיימת כל הזמן ומניבה רווחים כמו חסכון בבנק או השקעה במניות וכיו"ב. אבל אם משקיעים בקניית ציוד לעסק וכדומה, אם זה בתחילה בעת ייסוד העסק או בהמשך, הרי יש לחשב את ההוצאות הללו ולהורידם מהרווחים, -וכפי שהסברנו במדריך ההוצאות- ממילא יוצא שאחר שעישר הקרן מיד, יקבל אחר-כך החזר 90% כשמשקיע.</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b="1">
              <a:solidFill>
                <a:srgbClr val="0070C0"/>
              </a:solidFill>
              <a:effectLst/>
              <a:latin typeface="Times New Roman" panose="02020603050405020304" pitchFamily="18" charset="0"/>
              <a:ea typeface="Calibri" panose="020F0502020204030204" pitchFamily="34" charset="0"/>
              <a:cs typeface="+mn-cs"/>
            </a:rPr>
            <a:t>דוגמא</a:t>
          </a:r>
          <a:r>
            <a:rPr lang="he-IL" sz="1400">
              <a:solidFill>
                <a:srgbClr val="0070C0"/>
              </a:solidFill>
              <a:effectLst/>
              <a:latin typeface="Times New Roman" panose="02020603050405020304" pitchFamily="18" charset="0"/>
              <a:ea typeface="Calibri" panose="020F0502020204030204" pitchFamily="34" charset="0"/>
              <a:cs typeface="+mn-cs"/>
            </a:rPr>
            <a:t>:  קיבל או הרוויח 1000 ₪ צריך לעשר מיד ולהוריד 100 ₪. אח"כ כשמשקיע בעסק 900 ש"ח שנשארו, מוריד סכום זה מהרווחים, פירוש הדבר, שחוסך את המעשר מסכום זה. נמצא שבסופו של דבר עישר מהקרן בסך הכל רק 10 ₪ ולא מלוא הסכום של 100 ₪.</a:t>
          </a:r>
          <a:endParaRPr lang="en-US" sz="1400">
            <a:solidFill>
              <a:srgbClr val="0070C0"/>
            </a:solidFill>
            <a:effectLst/>
            <a:latin typeface="Times New Roman" panose="02020603050405020304" pitchFamily="18" charset="0"/>
            <a:ea typeface="Calibri" panose="020F0502020204030204" pitchFamily="34" charset="0"/>
            <a:cs typeface="Guttman Frank" panose="02010401010101010101" pitchFamily="2" charset="-79"/>
          </a:endParaRPr>
        </a:p>
        <a:p>
          <a:pPr algn="r" rtl="1"/>
          <a:endParaRPr lang="he-IL" sz="1400" b="1">
            <a:solidFill>
              <a:schemeClr val="accent1">
                <a:lumMod val="75000"/>
              </a:schemeClr>
            </a:solidFill>
          </a:endParaRPr>
        </a:p>
      </xdr:txBody>
    </xdr:sp>
    <xdr:clientData/>
  </xdr:twoCellAnchor>
  <xdr:twoCellAnchor>
    <xdr:from>
      <xdr:col>16</xdr:col>
      <xdr:colOff>7469</xdr:colOff>
      <xdr:row>2</xdr:row>
      <xdr:rowOff>167636</xdr:rowOff>
    </xdr:from>
    <xdr:to>
      <xdr:col>25</xdr:col>
      <xdr:colOff>627527</xdr:colOff>
      <xdr:row>196</xdr:row>
      <xdr:rowOff>165339</xdr:rowOff>
    </xdr:to>
    <xdr:sp macro="" textlink="">
      <xdr:nvSpPr>
        <xdr:cNvPr id="3" name="TextBox 2">
          <a:extLst>
            <a:ext uri="{FF2B5EF4-FFF2-40B4-BE49-F238E27FC236}">
              <a16:creationId xmlns:a16="http://schemas.microsoft.com/office/drawing/2014/main" id="{00000000-0008-0000-0900-000003000000}"/>
            </a:ext>
          </a:extLst>
        </xdr:cNvPr>
        <xdr:cNvSpPr txBox="1"/>
      </xdr:nvSpPr>
      <xdr:spPr>
        <a:xfrm>
          <a:off x="42360775" y="167636"/>
          <a:ext cx="6572285" cy="33928269"/>
        </a:xfrm>
        <a:prstGeom prst="rect">
          <a:avLst/>
        </a:prstGeom>
        <a:solidFill>
          <a:srgbClr val="F8E4E4"/>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1" anchor="t"/>
        <a:lstStyle/>
        <a:p>
          <a:pPr algn="ctr" rtl="1"/>
          <a:r>
            <a:rPr lang="he-IL" sz="2400" b="1">
              <a:solidFill>
                <a:srgbClr val="E20000"/>
              </a:solidFill>
            </a:rPr>
            <a:t>ההוצאות </a:t>
          </a:r>
          <a:r>
            <a:rPr lang="he-IL" sz="2400" b="1" baseline="0">
              <a:solidFill>
                <a:srgbClr val="E20000"/>
              </a:solidFill>
            </a:rPr>
            <a:t> המוכרות  למעשר</a:t>
          </a:r>
        </a:p>
        <a:p>
          <a:pPr algn="r" rtl="1"/>
          <a:endParaRPr lang="he-IL" sz="1200" b="1">
            <a:solidFill>
              <a:srgbClr val="E20000"/>
            </a:solidFill>
          </a:endParaRPr>
        </a:p>
        <a:p>
          <a:pPr algn="r" rtl="1"/>
          <a:endParaRPr lang="he-IL" sz="1200" b="1">
            <a:solidFill>
              <a:srgbClr val="E20000"/>
            </a:solidFill>
          </a:endParaRPr>
        </a:p>
        <a:p>
          <a:pPr algn="r" rtl="1">
            <a:lnSpc>
              <a:spcPct val="107000"/>
            </a:lnSpc>
            <a:spcAft>
              <a:spcPts val="800"/>
            </a:spcAft>
          </a:pPr>
          <a:r>
            <a:rPr lang="he-IL" sz="1400" b="1">
              <a:effectLst/>
              <a:latin typeface="Times New Roman" panose="02020603050405020304" pitchFamily="18" charset="0"/>
              <a:ea typeface="Calibri" panose="020F0502020204030204" pitchFamily="34" charset="0"/>
              <a:cs typeface="+mn-cs"/>
            </a:rPr>
            <a:t>הכלל הוא:  ההוצאות, שאינם שייכים להוצאות המחיה היום יומיות, מורידים מההכנסות, ורק מה שנשאר מעשרים. </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a:effectLst/>
              <a:latin typeface="Times New Roman" panose="02020603050405020304" pitchFamily="18" charset="0"/>
              <a:ea typeface="Calibri" panose="020F0502020204030204" pitchFamily="34" charset="0"/>
              <a:cs typeface="+mn-cs"/>
            </a:rPr>
            <a:t> </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a:effectLst/>
              <a:latin typeface="Times New Roman" panose="02020603050405020304" pitchFamily="18" charset="0"/>
              <a:ea typeface="Calibri" panose="020F0502020204030204" pitchFamily="34" charset="0"/>
              <a:cs typeface="+mn-cs"/>
            </a:rPr>
            <a:t>באופן כללי יש שלושה סוגי הוצאות אישיות.</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b="1">
              <a:effectLst/>
              <a:latin typeface="Times New Roman" panose="02020603050405020304" pitchFamily="18" charset="0"/>
              <a:ea typeface="Calibri" panose="020F0502020204030204" pitchFamily="34" charset="0"/>
              <a:cs typeface="+mn-cs"/>
            </a:rPr>
            <a:t>א.   </a:t>
          </a:r>
          <a:r>
            <a:rPr lang="he-IL" sz="1400" b="1" u="sng">
              <a:effectLst/>
              <a:latin typeface="Times New Roman" panose="02020603050405020304" pitchFamily="18" charset="0"/>
              <a:ea typeface="Calibri" panose="020F0502020204030204" pitchFamily="34" charset="0"/>
              <a:cs typeface="+mn-cs"/>
            </a:rPr>
            <a:t>הוצאות המחייה השוטפות</a:t>
          </a:r>
          <a:r>
            <a:rPr lang="he-IL" sz="1400">
              <a:effectLst/>
              <a:latin typeface="Times New Roman" panose="02020603050405020304" pitchFamily="18" charset="0"/>
              <a:ea typeface="Calibri" panose="020F0502020204030204" pitchFamily="34" charset="0"/>
              <a:cs typeface="+mn-cs"/>
            </a:rPr>
            <a:t> כמו מזון ביגוד וכו'.  </a:t>
          </a:r>
          <a:r>
            <a:rPr lang="he-IL" sz="1400" b="1">
              <a:effectLst/>
              <a:latin typeface="Times New Roman" panose="02020603050405020304" pitchFamily="18" charset="0"/>
              <a:ea typeface="Calibri" panose="020F0502020204030204" pitchFamily="34" charset="0"/>
              <a:cs typeface="+mn-cs"/>
            </a:rPr>
            <a:t>ודאי שלא מנכים מההכנסות</a:t>
          </a:r>
          <a:r>
            <a:rPr lang="he-IL" sz="1400">
              <a:effectLst/>
              <a:latin typeface="Times New Roman" panose="02020603050405020304" pitchFamily="18" charset="0"/>
              <a:ea typeface="Calibri" panose="020F0502020204030204" pitchFamily="34" charset="0"/>
              <a:cs typeface="+mn-cs"/>
            </a:rPr>
            <a:t> </a:t>
          </a:r>
          <a:r>
            <a:rPr lang="he-IL" sz="1400" b="1">
              <a:effectLst/>
              <a:latin typeface="Times New Roman" panose="02020603050405020304" pitchFamily="18" charset="0"/>
              <a:ea typeface="Calibri" panose="020F0502020204030204" pitchFamily="34" charset="0"/>
              <a:cs typeface="+mn-cs"/>
            </a:rPr>
            <a:t>לפני שמעשרים.</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endParaRPr lang="he-IL" sz="1400" b="1">
            <a:effectLst/>
            <a:latin typeface="Times New Roman" panose="02020603050405020304" pitchFamily="18" charset="0"/>
            <a:ea typeface="Calibri" panose="020F0502020204030204" pitchFamily="34" charset="0"/>
            <a:cs typeface="+mn-cs"/>
          </a:endParaRPr>
        </a:p>
        <a:p>
          <a:pPr algn="r" rtl="1">
            <a:lnSpc>
              <a:spcPct val="107000"/>
            </a:lnSpc>
            <a:spcAft>
              <a:spcPts val="800"/>
            </a:spcAft>
          </a:pPr>
          <a:r>
            <a:rPr lang="he-IL" sz="1400" b="1">
              <a:effectLst/>
              <a:latin typeface="Times New Roman" panose="02020603050405020304" pitchFamily="18" charset="0"/>
              <a:ea typeface="Calibri" panose="020F0502020204030204" pitchFamily="34" charset="0"/>
              <a:cs typeface="+mn-cs"/>
            </a:rPr>
            <a:t>ב.   </a:t>
          </a:r>
          <a:r>
            <a:rPr lang="he-IL" sz="1400" b="1" u="sng">
              <a:effectLst/>
              <a:latin typeface="Times New Roman" panose="02020603050405020304" pitchFamily="18" charset="0"/>
              <a:ea typeface="Calibri" panose="020F0502020204030204" pitchFamily="34" charset="0"/>
              <a:cs typeface="+mn-cs"/>
            </a:rPr>
            <a:t>הוצאות לצורך פרנסה והשקעות</a:t>
          </a:r>
          <a:r>
            <a:rPr lang="he-IL" sz="1400">
              <a:effectLst/>
              <a:latin typeface="Times New Roman" panose="02020603050405020304" pitchFamily="18" charset="0"/>
              <a:ea typeface="Calibri" panose="020F0502020204030204" pitchFamily="34" charset="0"/>
              <a:cs typeface="+mn-cs"/>
            </a:rPr>
            <a:t> כמו הוצאות נסיעה לעבודה והשקעות, </a:t>
          </a:r>
          <a:r>
            <a:rPr lang="he-IL" sz="1400" b="1">
              <a:effectLst/>
              <a:latin typeface="Times New Roman" panose="02020603050405020304" pitchFamily="18" charset="0"/>
              <a:ea typeface="Calibri" panose="020F0502020204030204" pitchFamily="34" charset="0"/>
              <a:cs typeface="+mn-cs"/>
            </a:rPr>
            <a:t>  ודאי מנכים     מההכנסות לפני שמעשרים והן נחשבות "</a:t>
          </a:r>
          <a:r>
            <a:rPr lang="he-IL" sz="1400" b="1">
              <a:solidFill>
                <a:srgbClr val="FF0000"/>
              </a:solidFill>
              <a:effectLst/>
              <a:latin typeface="Times New Roman" panose="02020603050405020304" pitchFamily="18" charset="0"/>
              <a:ea typeface="Calibri" panose="020F0502020204030204" pitchFamily="34" charset="0"/>
              <a:cs typeface="+mn-cs"/>
            </a:rPr>
            <a:t>הוצאות מוכרות</a:t>
          </a:r>
          <a:r>
            <a:rPr lang="he-IL" sz="1400" b="1">
              <a:effectLst/>
              <a:latin typeface="Times New Roman" panose="02020603050405020304" pitchFamily="18" charset="0"/>
              <a:ea typeface="Calibri" panose="020F0502020204030204" pitchFamily="34" charset="0"/>
              <a:cs typeface="+mn-cs"/>
            </a:rPr>
            <a:t>".</a:t>
          </a:r>
          <a:r>
            <a:rPr lang="he-IL" sz="1400">
              <a:effectLst/>
              <a:latin typeface="Times New Roman" panose="02020603050405020304" pitchFamily="18" charset="0"/>
              <a:ea typeface="Calibri" panose="020F0502020204030204" pitchFamily="34" charset="0"/>
              <a:cs typeface="+mn-cs"/>
            </a:rPr>
            <a:t>                    </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endParaRPr lang="he-IL" sz="1400" b="1">
            <a:effectLst/>
            <a:latin typeface="Times New Roman" panose="02020603050405020304" pitchFamily="18" charset="0"/>
            <a:ea typeface="Calibri" panose="020F0502020204030204" pitchFamily="34" charset="0"/>
            <a:cs typeface="+mn-cs"/>
          </a:endParaRPr>
        </a:p>
        <a:p>
          <a:pPr algn="r" rtl="1">
            <a:lnSpc>
              <a:spcPct val="107000"/>
            </a:lnSpc>
            <a:spcAft>
              <a:spcPts val="800"/>
            </a:spcAft>
          </a:pPr>
          <a:r>
            <a:rPr lang="he-IL" sz="1400" b="1">
              <a:effectLst/>
              <a:latin typeface="Times New Roman" panose="02020603050405020304" pitchFamily="18" charset="0"/>
              <a:ea typeface="Calibri" panose="020F0502020204030204" pitchFamily="34" charset="0"/>
              <a:cs typeface="+mn-cs"/>
            </a:rPr>
            <a:t>ג.  </a:t>
          </a:r>
          <a:r>
            <a:rPr lang="he-IL" sz="1400" b="1" u="sng">
              <a:effectLst/>
              <a:latin typeface="Times New Roman" panose="02020603050405020304" pitchFamily="18" charset="0"/>
              <a:ea typeface="Calibri" panose="020F0502020204030204" pitchFamily="34" charset="0"/>
              <a:cs typeface="+mn-cs"/>
            </a:rPr>
            <a:t>הפסדים ונזקים</a:t>
          </a:r>
          <a:r>
            <a:rPr lang="he-IL" sz="1400">
              <a:effectLst/>
              <a:latin typeface="Times New Roman" panose="02020603050405020304" pitchFamily="18" charset="0"/>
              <a:ea typeface="Calibri" panose="020F0502020204030204" pitchFamily="34" charset="0"/>
              <a:cs typeface="+mn-cs"/>
            </a:rPr>
            <a:t> כמו אבידה, גניבה, שריפה  ושאר נזקים. </a:t>
          </a:r>
          <a:r>
            <a:rPr lang="he-IL" sz="1400" b="1">
              <a:effectLst/>
              <a:latin typeface="Times New Roman" panose="02020603050405020304" pitchFamily="18" charset="0"/>
              <a:ea typeface="Calibri" panose="020F0502020204030204" pitchFamily="34" charset="0"/>
              <a:cs typeface="+mn-cs"/>
            </a:rPr>
            <a:t>דנו הפוסקים אם מנכים מההכנסות ורק מה שנשאר מעשרים.</a:t>
          </a:r>
          <a:r>
            <a:rPr lang="he-IL" sz="1400">
              <a:effectLst/>
              <a:latin typeface="Times New Roman" panose="02020603050405020304" pitchFamily="18" charset="0"/>
              <a:ea typeface="Calibri" panose="020F0502020204030204" pitchFamily="34" charset="0"/>
              <a:cs typeface="+mn-cs"/>
            </a:rPr>
            <a:t> </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l" rtl="1">
            <a:lnSpc>
              <a:spcPct val="107000"/>
            </a:lnSpc>
            <a:spcAft>
              <a:spcPts val="800"/>
            </a:spcAft>
          </a:pPr>
          <a:r>
            <a:rPr lang="he-IL" sz="1400">
              <a:effectLst/>
              <a:latin typeface="Times New Roman" panose="02020603050405020304" pitchFamily="18" charset="0"/>
              <a:ea typeface="Calibri" panose="020F0502020204030204" pitchFamily="34" charset="0"/>
              <a:cs typeface="+mn-cs"/>
            </a:rPr>
            <a:t> </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b="1">
              <a:effectLst/>
              <a:latin typeface="Times New Roman" panose="02020603050405020304" pitchFamily="18" charset="0"/>
              <a:ea typeface="Calibri" panose="020F0502020204030204" pitchFamily="34" charset="0"/>
              <a:cs typeface="+mn-cs"/>
            </a:rPr>
            <a:t> </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a:effectLst/>
              <a:latin typeface="Times New Roman" panose="02020603050405020304" pitchFamily="18" charset="0"/>
              <a:ea typeface="Calibri" panose="020F0502020204030204" pitchFamily="34" charset="0"/>
              <a:cs typeface="+mn-cs"/>
            </a:rPr>
            <a:t>נגדיר את סוגי הוצאות אלו כדי שנבין אלו הוצאות מנכים מהרווחים לפני שמעשרים, ומדוע.</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800" b="1">
              <a:effectLst/>
              <a:latin typeface="Times New Roman" panose="02020603050405020304" pitchFamily="18" charset="0"/>
              <a:ea typeface="Calibri" panose="020F0502020204030204" pitchFamily="34" charset="0"/>
              <a:cs typeface="+mn-cs"/>
            </a:rPr>
            <a:t>א.   </a:t>
          </a:r>
          <a:r>
            <a:rPr lang="he-IL" sz="1400" b="1" u="sng">
              <a:effectLst/>
              <a:latin typeface="Times New Roman" panose="02020603050405020304" pitchFamily="18" charset="0"/>
              <a:ea typeface="Calibri" panose="020F0502020204030204" pitchFamily="34" charset="0"/>
              <a:cs typeface="+mn-cs"/>
            </a:rPr>
            <a:t>הוצאות מחייה שוטפות</a:t>
          </a:r>
          <a:r>
            <a:rPr lang="he-IL" sz="1400" b="1">
              <a:effectLst/>
              <a:latin typeface="Times New Roman" panose="02020603050405020304" pitchFamily="18" charset="0"/>
              <a:ea typeface="Calibri" panose="020F0502020204030204" pitchFamily="34" charset="0"/>
              <a:cs typeface="+mn-cs"/>
            </a:rPr>
            <a:t>. </a:t>
          </a:r>
          <a:r>
            <a:rPr lang="he-IL" sz="1400">
              <a:effectLst/>
              <a:latin typeface="Times New Roman" panose="02020603050405020304" pitchFamily="18" charset="0"/>
              <a:ea typeface="Calibri" panose="020F0502020204030204" pitchFamily="34" charset="0"/>
              <a:cs typeface="+mn-cs"/>
            </a:rPr>
            <a:t>לא מנכים מההכנסות. </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a:effectLst/>
              <a:latin typeface="Times New Roman" panose="02020603050405020304" pitchFamily="18" charset="0"/>
              <a:ea typeface="Calibri" panose="020F0502020204030204" pitchFamily="34" charset="0"/>
              <a:cs typeface="+mn-cs"/>
            </a:rPr>
            <a:t>מה הם "הוצאות מחייה", ולמה לא מורידים אותן מההכנסות? </a:t>
          </a:r>
        </a:p>
        <a:p>
          <a:pPr algn="r" rtl="1">
            <a:lnSpc>
              <a:spcPct val="107000"/>
            </a:lnSpc>
            <a:spcAft>
              <a:spcPts val="800"/>
            </a:spcAft>
          </a:pPr>
          <a:r>
            <a:rPr lang="he-IL" sz="1400" b="1">
              <a:effectLst/>
              <a:latin typeface="Times New Roman" panose="02020603050405020304" pitchFamily="18" charset="0"/>
              <a:ea typeface="Calibri" panose="020F0502020204030204" pitchFamily="34" charset="0"/>
              <a:cs typeface="+mn-cs"/>
            </a:rPr>
            <a:t>כל הוצאה שמוציאים עבור צרכי מחיה כגון אוכל, ביגוד, שכירות ותשלום משכנתא על דירת מגורים וכל שאר צרכי יום יום נחשבות הוצאות מחיה רגילות </a:t>
          </a:r>
          <a:r>
            <a:rPr lang="he-IL" sz="1400" b="1" u="sng">
              <a:effectLst/>
              <a:latin typeface="Times New Roman" panose="02020603050405020304" pitchFamily="18" charset="0"/>
              <a:ea typeface="Calibri" panose="020F0502020204030204" pitchFamily="34" charset="0"/>
              <a:cs typeface="+mn-cs"/>
            </a:rPr>
            <a:t>ויש לעשר לפני שמורידים הוצאות אלו. </a:t>
          </a:r>
        </a:p>
        <a:p>
          <a:pPr algn="r" rtl="1">
            <a:lnSpc>
              <a:spcPct val="107000"/>
            </a:lnSpc>
            <a:spcAft>
              <a:spcPts val="800"/>
            </a:spcAft>
          </a:pPr>
          <a:r>
            <a:rPr lang="he-IL" sz="1400" b="1">
              <a:solidFill>
                <a:srgbClr val="0070C0"/>
              </a:solidFill>
              <a:effectLst/>
              <a:latin typeface="Times New Roman" panose="02020603050405020304" pitchFamily="18" charset="0"/>
              <a:ea typeface="Calibri" panose="020F0502020204030204" pitchFamily="34" charset="0"/>
              <a:cs typeface="+mn-cs"/>
            </a:rPr>
            <a:t>דוגמאות:  </a:t>
          </a:r>
          <a:r>
            <a:rPr lang="he-IL" sz="1400">
              <a:solidFill>
                <a:srgbClr val="0070C0"/>
              </a:solidFill>
              <a:effectLst/>
              <a:latin typeface="Times New Roman" panose="02020603050405020304" pitchFamily="18" charset="0"/>
              <a:ea typeface="Calibri" panose="020F0502020204030204" pitchFamily="34" charset="0"/>
              <a:cs typeface="+mn-cs"/>
            </a:rPr>
            <a:t>אדם מוציא כסף על צרכיו, קונה מוצרים, שוכר דירה, קונה ריהוט וכלי בית וכדומה.  מזמין בעלי מלאכה, או משלם על כל סוגי  השירותים וכן מוציא הוצאות רפואיות וכדומה, הרי כל אלו נחשבות "הוצאות מחיה" שהכסף הולך לדברים שעוזרים לו לחיות, ואינן נחשבות ל</a:t>
          </a:r>
          <a:r>
            <a:rPr lang="he-IL" sz="1400" b="1">
              <a:solidFill>
                <a:srgbClr val="FF0000"/>
              </a:solidFill>
              <a:effectLst/>
              <a:latin typeface="Times New Roman" panose="02020603050405020304" pitchFamily="18" charset="0"/>
              <a:ea typeface="Calibri" panose="020F0502020204030204" pitchFamily="34" charset="0"/>
              <a:cs typeface="+mn-cs"/>
            </a:rPr>
            <a:t>הוצאות מוכרות</a:t>
          </a:r>
          <a:r>
            <a:rPr lang="he-IL" sz="1400">
              <a:solidFill>
                <a:srgbClr val="0070C0"/>
              </a:solidFill>
              <a:effectLst/>
              <a:latin typeface="Times New Roman" panose="02020603050405020304" pitchFamily="18" charset="0"/>
              <a:ea typeface="Calibri" panose="020F0502020204030204" pitchFamily="34" charset="0"/>
              <a:cs typeface="+mn-cs"/>
            </a:rPr>
            <a:t> לנכות מההכנסות.</a:t>
          </a:r>
          <a:r>
            <a:rPr lang="he-IL" sz="1400" b="1">
              <a:solidFill>
                <a:srgbClr val="0070C0"/>
              </a:solidFill>
              <a:effectLst/>
              <a:latin typeface="Times New Roman" panose="02020603050405020304" pitchFamily="18" charset="0"/>
              <a:ea typeface="Calibri" panose="020F0502020204030204" pitchFamily="34" charset="0"/>
              <a:cs typeface="+mn-cs"/>
            </a:rPr>
            <a:t> </a:t>
          </a:r>
          <a:r>
            <a:rPr lang="he-IL" sz="1400">
              <a:solidFill>
                <a:srgbClr val="0070C0"/>
              </a:solidFill>
              <a:effectLst/>
              <a:latin typeface="Times New Roman" panose="02020603050405020304" pitchFamily="18" charset="0"/>
              <a:ea typeface="Calibri" panose="020F0502020204030204" pitchFamily="34" charset="0"/>
              <a:cs typeface="+mn-cs"/>
            </a:rPr>
            <a:t>וכן משכנתא על הדירה הפרטית ודאי נחשבת כהוצאה על צרכי דיור ואין לנכות את התשלומים החודשיים מההכנסה, שהרי קונה על ידה את דירתו, וזה בכלל כל שאר הוצאות המחיה שאין מנכים אותן.</a:t>
          </a:r>
          <a:endParaRPr lang="en-US" sz="1400">
            <a:solidFill>
              <a:srgbClr val="0070C0"/>
            </a:solidFill>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b="1">
              <a:effectLst/>
              <a:latin typeface="Times New Roman" panose="02020603050405020304" pitchFamily="18" charset="0"/>
              <a:ea typeface="Calibri" panose="020F0502020204030204" pitchFamily="34" charset="0"/>
              <a:cs typeface="+mn-cs"/>
            </a:rPr>
            <a:t>יש לציין: כשהפרנסה דחוקה ביותר, כגון אברכי כולל שאין להם הכנסות נוספות וכדומה, מקילים פוסקי דורנו לנכות כל הוצאות המחיה כמו מזון, ביגוד וכו' </a:t>
          </a:r>
          <a:r>
            <a:rPr lang="he-IL" sz="1400">
              <a:effectLst/>
              <a:latin typeface="Times New Roman" panose="02020603050405020304" pitchFamily="18" charset="0"/>
              <a:ea typeface="Calibri" panose="020F0502020204030204" pitchFamily="34" charset="0"/>
              <a:cs typeface="+mn-cs"/>
            </a:rPr>
            <a:t>ויעשר רק הכסף שנשאר, אם נשאר, ושם בצד לחיסכון . מאחר ופרנסת עצמו קודמת לכל אדם צריך לדאוג קודם כל לצרכיו לפני שמפרנס אחרים. וכתבו, שבכל זאת יתאמץ לעשר קצת כדי שלא תשתכח ממנו תורת מעשר.</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b="1">
              <a:solidFill>
                <a:srgbClr val="00B0F0"/>
              </a:solidFill>
              <a:effectLst/>
              <a:latin typeface="Times New Roman" panose="02020603050405020304" pitchFamily="18" charset="0"/>
              <a:ea typeface="Calibri" panose="020F0502020204030204" pitchFamily="34" charset="0"/>
              <a:cs typeface="+mn-cs"/>
            </a:rPr>
            <a:t> </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b="1">
              <a:effectLst/>
              <a:latin typeface="Times New Roman" panose="02020603050405020304" pitchFamily="18" charset="0"/>
              <a:ea typeface="Calibri" panose="020F0502020204030204" pitchFamily="34" charset="0"/>
              <a:cs typeface="+mn-cs"/>
            </a:rPr>
            <a:t> </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800" b="1">
              <a:effectLst/>
              <a:latin typeface="Times New Roman" panose="02020603050405020304" pitchFamily="18" charset="0"/>
              <a:ea typeface="Calibri" panose="020F0502020204030204" pitchFamily="34" charset="0"/>
              <a:cs typeface="+mn-cs"/>
            </a:rPr>
            <a:t>ב.   </a:t>
          </a:r>
          <a:r>
            <a:rPr lang="he-IL" sz="1400" b="1" u="sng">
              <a:effectLst/>
              <a:latin typeface="Times New Roman" panose="02020603050405020304" pitchFamily="18" charset="0"/>
              <a:ea typeface="Calibri" panose="020F0502020204030204" pitchFamily="34" charset="0"/>
              <a:cs typeface="+mn-cs"/>
            </a:rPr>
            <a:t>הוצאות לצורך פרנסה והשקעות בעסק</a:t>
          </a:r>
          <a:r>
            <a:rPr lang="he-IL" sz="1400" b="1">
              <a:effectLst/>
              <a:latin typeface="Times New Roman" panose="02020603050405020304" pitchFamily="18" charset="0"/>
              <a:ea typeface="Calibri" panose="020F0502020204030204" pitchFamily="34" charset="0"/>
              <a:cs typeface="+mn-cs"/>
            </a:rPr>
            <a:t>, </a:t>
          </a:r>
          <a:r>
            <a:rPr lang="he-IL" sz="1400">
              <a:effectLst/>
              <a:latin typeface="Times New Roman" panose="02020603050405020304" pitchFamily="18" charset="0"/>
              <a:ea typeface="Calibri" panose="020F0502020204030204" pitchFamily="34" charset="0"/>
              <a:cs typeface="+mn-cs"/>
            </a:rPr>
            <a:t>כל סוגי ההוצאות לצורך פרנסה והשקעות בעסק מנכים אותן מההכנסות לפני שמחשבים את סכום המעשר ורק ממה שנשאר מהריווח נטו מורידים עשרה אחוזים למעשר. </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b="1">
              <a:solidFill>
                <a:srgbClr val="0070C0"/>
              </a:solidFill>
              <a:effectLst/>
              <a:latin typeface="Times New Roman" panose="02020603050405020304" pitchFamily="18" charset="0"/>
              <a:ea typeface="Calibri" panose="020F0502020204030204" pitchFamily="34" charset="0"/>
              <a:cs typeface="+mn-cs"/>
            </a:rPr>
            <a:t>דוגמא:  הוצאות נסיעה לעבודה, קניית ביגוד מיוחד לעבודה, שמרטפות וכדומה (לענין עוזרת בבית יש מפקפקים). וכן כל סוגי השקעות בעסק כמו שכירות, ארנונה, ריהוט, פירסום ושיפוץ בית העסק וכו'. </a:t>
          </a:r>
          <a:r>
            <a:rPr lang="he-IL" sz="1400" b="0">
              <a:solidFill>
                <a:srgbClr val="0070C0"/>
              </a:solidFill>
              <a:effectLst/>
              <a:latin typeface="Times New Roman" panose="02020603050405020304" pitchFamily="18" charset="0"/>
              <a:ea typeface="Calibri" panose="020F0502020204030204" pitchFamily="34" charset="0"/>
              <a:cs typeface="+mn-cs"/>
            </a:rPr>
            <a:t>בקשר לחיסכון</a:t>
          </a:r>
          <a:r>
            <a:rPr lang="he-IL" sz="1400" b="0" baseline="0">
              <a:solidFill>
                <a:srgbClr val="0070C0"/>
              </a:solidFill>
              <a:effectLst/>
              <a:latin typeface="Times New Roman" panose="02020603050405020304" pitchFamily="18" charset="0"/>
              <a:ea typeface="Calibri" panose="020F0502020204030204" pitchFamily="34" charset="0"/>
              <a:cs typeface="+mn-cs"/>
            </a:rPr>
            <a:t> בבנק, השקעות במניות וכדומה ראה מדריך ההכנסות סעיף י'.</a:t>
          </a:r>
          <a:endParaRPr lang="he-IL" sz="1400" b="0">
            <a:solidFill>
              <a:srgbClr val="0070C0"/>
            </a:solidFill>
            <a:effectLst/>
            <a:latin typeface="Times New Roman" panose="02020603050405020304" pitchFamily="18" charset="0"/>
            <a:ea typeface="Calibri" panose="020F0502020204030204" pitchFamily="34" charset="0"/>
            <a:cs typeface="+mn-cs"/>
          </a:endParaRPr>
        </a:p>
        <a:p>
          <a:pPr algn="r" rtl="1">
            <a:lnSpc>
              <a:spcPct val="107000"/>
            </a:lnSpc>
            <a:spcAft>
              <a:spcPts val="800"/>
            </a:spcAft>
          </a:pPr>
          <a:r>
            <a:rPr lang="he-IL" sz="1400">
              <a:effectLst/>
              <a:latin typeface="Times New Roman" panose="02020603050405020304" pitchFamily="18" charset="0"/>
              <a:ea typeface="Calibri" panose="020F0502020204030204" pitchFamily="34" charset="0"/>
              <a:cs typeface="+mn-cs"/>
            </a:rPr>
            <a:t>למותר לציין:  הגם שהוצאות העסק המוכרות כוללות גם משכורות שמשלמים לעובדים ושכר בעלי מלאכה, שכר העבודה של בעל הבית, אינו נחשב כהוצאה. </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a:effectLst/>
              <a:latin typeface="Times New Roman" panose="02020603050405020304" pitchFamily="18" charset="0"/>
              <a:ea typeface="Calibri" panose="020F0502020204030204" pitchFamily="34" charset="0"/>
              <a:cs typeface="+mn-cs"/>
            </a:rPr>
            <a:t>ההבדל שבין הוצאות אלו לבין הוצאות לצרכי מחיה רגילות, מובן. מאחר והן באות בתור השקעה כדי להביא את  ההכנסה הרי שסכומים אלו מורדים מהסך הכל של ההכנסה.</a:t>
          </a:r>
        </a:p>
        <a:p>
          <a:pPr algn="r" rtl="1">
            <a:lnSpc>
              <a:spcPct val="107000"/>
            </a:lnSpc>
            <a:spcAft>
              <a:spcPts val="800"/>
            </a:spcAft>
          </a:pPr>
          <a:r>
            <a:rPr lang="he-IL" sz="1400">
              <a:effectLst/>
              <a:latin typeface="Times New Roman" panose="02020603050405020304" pitchFamily="18" charset="0"/>
              <a:ea typeface="Calibri" panose="020F0502020204030204" pitchFamily="34" charset="0"/>
              <a:cs typeface="+mn-cs"/>
            </a:rPr>
            <a:t>במדריך ההכנסות הבאנו היתר, שהמשכיר דירה פטור מלעשר את שכר הדירה אם שוכר דירה בסכום זה במקום אחר. הפוסקים מנמקים זאת בכך ש</a:t>
          </a:r>
          <a:r>
            <a:rPr lang="he-IL" sz="1400" baseline="0">
              <a:effectLst/>
              <a:latin typeface="Times New Roman" panose="02020603050405020304" pitchFamily="18" charset="0"/>
              <a:ea typeface="Calibri" panose="020F0502020204030204" pitchFamily="34" charset="0"/>
              <a:cs typeface="+mn-cs"/>
            </a:rPr>
            <a:t>השכירות שמשלם</a:t>
          </a:r>
          <a:r>
            <a:rPr lang="he-IL" sz="1400">
              <a:effectLst/>
              <a:latin typeface="Times New Roman" panose="02020603050405020304" pitchFamily="18" charset="0"/>
              <a:ea typeface="Calibri" panose="020F0502020204030204" pitchFamily="34" charset="0"/>
              <a:cs typeface="+mn-cs"/>
            </a:rPr>
            <a:t> נחשב כהשקעה לצורך פרנסה מאחר ואם לא ישכור דירה אחרת לא יוכל להשכיר</a:t>
          </a:r>
          <a:r>
            <a:rPr lang="he-IL" sz="1400" baseline="0">
              <a:effectLst/>
              <a:latin typeface="Times New Roman" panose="02020603050405020304" pitchFamily="18" charset="0"/>
              <a:ea typeface="Calibri" panose="020F0502020204030204" pitchFamily="34" charset="0"/>
              <a:cs typeface="+mn-cs"/>
            </a:rPr>
            <a:t> דירתו הראשונה. [אלו שלא רוצים לסמוך על היתר זה, יכולים לפחות להחשיב את הסכום בתור </a:t>
          </a:r>
          <a:r>
            <a:rPr lang="he-IL" sz="1400" u="sng" baseline="0">
              <a:effectLst/>
              <a:latin typeface="Times New Roman" panose="02020603050405020304" pitchFamily="18" charset="0"/>
              <a:ea typeface="Calibri" panose="020F0502020204030204" pitchFamily="34" charset="0"/>
              <a:cs typeface="+mn-cs"/>
            </a:rPr>
            <a:t>הקלה לחומש </a:t>
          </a:r>
          <a:r>
            <a:rPr lang="he-IL" sz="1400" baseline="0">
              <a:effectLst/>
              <a:latin typeface="Times New Roman" panose="02020603050405020304" pitchFamily="18" charset="0"/>
              <a:ea typeface="Calibri" panose="020F0502020204030204" pitchFamily="34" charset="0"/>
              <a:cs typeface="+mn-cs"/>
            </a:rPr>
            <a:t>ולרשום אותו ב"טבלת ההקלות לחומש" לפי ההוראות שם].</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b="1">
              <a:effectLst/>
              <a:latin typeface="Times New Roman" panose="02020603050405020304" pitchFamily="18" charset="0"/>
              <a:ea typeface="Calibri" panose="020F0502020204030204" pitchFamily="34" charset="0"/>
              <a:cs typeface="+mn-cs"/>
            </a:rPr>
            <a:t>נדגיש:  גם הפסדים וכל מיני נזקים המתרחשים בעסק, כמו שריפה גניבה, אבידה ותקלות טכניות נחשבים</a:t>
          </a:r>
          <a:r>
            <a:rPr lang="he-IL" sz="1400" b="1" baseline="0">
              <a:effectLst/>
              <a:latin typeface="Times New Roman" panose="02020603050405020304" pitchFamily="18" charset="0"/>
              <a:ea typeface="Calibri" panose="020F0502020204030204" pitchFamily="34" charset="0"/>
              <a:cs typeface="+mn-cs"/>
            </a:rPr>
            <a:t> "הוצאות מוכרות", ו</a:t>
          </a:r>
          <a:r>
            <a:rPr lang="he-IL" sz="1400" b="1">
              <a:effectLst/>
              <a:latin typeface="Times New Roman" panose="02020603050405020304" pitchFamily="18" charset="0"/>
              <a:ea typeface="Calibri" panose="020F0502020204030204" pitchFamily="34" charset="0"/>
              <a:cs typeface="+mn-cs"/>
            </a:rPr>
            <a:t>מורידים אותן מההכנסות.</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b="1">
              <a:effectLst/>
              <a:latin typeface="Times New Roman" panose="02020603050405020304" pitchFamily="18" charset="0"/>
              <a:ea typeface="Calibri" panose="020F0502020204030204" pitchFamily="34" charset="0"/>
              <a:cs typeface="+mn-cs"/>
            </a:rPr>
            <a:t> </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b="1" u="sng">
              <a:effectLst/>
              <a:latin typeface="Times New Roman" panose="02020603050405020304" pitchFamily="18" charset="0"/>
              <a:ea typeface="Calibri" panose="020F0502020204030204" pitchFamily="34" charset="0"/>
              <a:cs typeface="+mn-cs"/>
            </a:rPr>
            <a:t>כלל גדול</a:t>
          </a:r>
          <a:r>
            <a:rPr lang="he-IL" sz="1400" b="1">
              <a:effectLst/>
              <a:latin typeface="Times New Roman" panose="02020603050405020304" pitchFamily="18" charset="0"/>
              <a:ea typeface="Calibri" panose="020F0502020204030204" pitchFamily="34" charset="0"/>
              <a:cs typeface="+mn-cs"/>
            </a:rPr>
            <a:t> אמרו בהגדרת ההוצאות לצורך פרנסה לעומת הוצאות שוטפות ורגילות לצורך מחיה: </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b="1">
              <a:effectLst/>
              <a:latin typeface="Times New Roman" panose="02020603050405020304" pitchFamily="18" charset="0"/>
              <a:ea typeface="Calibri" panose="020F0502020204030204" pitchFamily="34" charset="0"/>
              <a:cs typeface="+mn-cs"/>
            </a:rPr>
            <a:t>הוצאות שממילא היה מוציא גם ללא הצורך לפרנסה או העסק אף שהם משרתים גם את העסק לא נחשבות הוצאות של העסק.</a:t>
          </a:r>
          <a:r>
            <a:rPr lang="he-IL" sz="1400">
              <a:effectLst/>
              <a:latin typeface="Times New Roman" panose="02020603050405020304" pitchFamily="18" charset="0"/>
              <a:ea typeface="Calibri" panose="020F0502020204030204" pitchFamily="34" charset="0"/>
              <a:cs typeface="+mn-cs"/>
            </a:rPr>
            <a:t> </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b="1">
              <a:solidFill>
                <a:srgbClr val="0070C0"/>
              </a:solidFill>
              <a:effectLst/>
              <a:latin typeface="Times New Roman" panose="02020603050405020304" pitchFamily="18" charset="0"/>
              <a:ea typeface="Calibri" panose="020F0502020204030204" pitchFamily="34" charset="0"/>
              <a:cs typeface="+mn-cs"/>
            </a:rPr>
            <a:t>דוגמא:</a:t>
          </a:r>
          <a:r>
            <a:rPr lang="he-IL" sz="1400">
              <a:solidFill>
                <a:srgbClr val="0070C0"/>
              </a:solidFill>
              <a:effectLst/>
              <a:latin typeface="Times New Roman" panose="02020603050405020304" pitchFamily="18" charset="0"/>
              <a:ea typeface="Calibri" panose="020F0502020204030204" pitchFamily="34" charset="0"/>
              <a:cs typeface="+mn-cs"/>
            </a:rPr>
            <a:t>   ביגוד רגיל, מזון וכו' ודאי לא נכללים בהוצאות העסק אף שהמזון שאוכלים ובגדים שלובשים מאפשרים לעבוד ולהתפרנס, מאחר ובלי הצורך לעבודה גם היה מוציא הוצאות אלו. ועוד, שאם לא כן תתבטל תורת מעשר מכל וכל, כי כל הוצאה שוטפת למחיה עוזרת גם לעסק ומאפשרת את העבודה. אם כל מה שמוציא על מזון, ביגוד, דיור וכו' ינכה מהרווחים בטענה שבלעדיה לא יוכל לנהל את העסק או לעבוד לפרנסתו, מה יישאר? </a:t>
          </a:r>
          <a:endParaRPr lang="en-US" sz="1400">
            <a:solidFill>
              <a:srgbClr val="0070C0"/>
            </a:solidFill>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b="1">
              <a:effectLst/>
              <a:latin typeface="Times New Roman" panose="02020603050405020304" pitchFamily="18" charset="0"/>
              <a:ea typeface="Calibri" panose="020F0502020204030204" pitchFamily="34" charset="0"/>
              <a:cs typeface="+mn-cs"/>
            </a:rPr>
            <a:t>אבל הוצאות המיועדות לעסק, ובלי הצורך לעסק או לפרנסה לא היה מוציא הוצאות אלו, נחשבות הוצאות מוכרות לעסק אף שהן משרתות </a:t>
          </a:r>
          <a:r>
            <a:rPr lang="he-IL" sz="1400" b="1" u="sng">
              <a:effectLst/>
              <a:latin typeface="Times New Roman" panose="02020603050405020304" pitchFamily="18" charset="0"/>
              <a:ea typeface="Calibri" panose="020F0502020204030204" pitchFamily="34" charset="0"/>
              <a:cs typeface="+mn-cs"/>
            </a:rPr>
            <a:t>גם</a:t>
          </a:r>
          <a:r>
            <a:rPr lang="he-IL" sz="1400" b="1">
              <a:effectLst/>
              <a:latin typeface="Times New Roman" panose="02020603050405020304" pitchFamily="18" charset="0"/>
              <a:ea typeface="Calibri" panose="020F0502020204030204" pitchFamily="34" charset="0"/>
              <a:cs typeface="+mn-cs"/>
            </a:rPr>
            <a:t> לצרכים פרטיים, ולכן מנכים אותן מההכנסות.</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b="1">
              <a:solidFill>
                <a:srgbClr val="0070C0"/>
              </a:solidFill>
              <a:effectLst/>
              <a:latin typeface="Times New Roman" panose="02020603050405020304" pitchFamily="18" charset="0"/>
              <a:ea typeface="Calibri" panose="020F0502020204030204" pitchFamily="34" charset="0"/>
              <a:cs typeface="+mn-cs"/>
            </a:rPr>
            <a:t>דוגמא:</a:t>
          </a:r>
          <a:r>
            <a:rPr lang="he-IL" sz="1400">
              <a:solidFill>
                <a:srgbClr val="0070C0"/>
              </a:solidFill>
              <a:effectLst/>
              <a:latin typeface="Times New Roman" panose="02020603050405020304" pitchFamily="18" charset="0"/>
              <a:ea typeface="Calibri" panose="020F0502020204030204" pitchFamily="34" charset="0"/>
              <a:cs typeface="+mn-cs"/>
            </a:rPr>
            <a:t>   קונה בגדים מיוחדים ומכובדים כדי לקדם העסקים, אף שלפעמים ישתמש בהם גם שלא לצורך העסק, יש להחשיבם כהוצאה מוכרת מאחר ובלי הצורך לעסק לא היה קונה אותם. וכן הוצאות רכב לצורך העסק ואילולי העסק לא היה קונה, והוא משתמש בו לעתים גם לצרכי הבית, מנכה את הוצאות קניית הרכב ואחזקתו מהרווחים.</a:t>
          </a:r>
          <a:r>
            <a:rPr lang="he-IL" sz="1400" b="1">
              <a:solidFill>
                <a:srgbClr val="0070C0"/>
              </a:solidFill>
              <a:effectLst/>
              <a:latin typeface="Times New Roman" panose="02020603050405020304" pitchFamily="18" charset="0"/>
              <a:ea typeface="Calibri" panose="020F0502020204030204" pitchFamily="34" charset="0"/>
              <a:cs typeface="+mn-cs"/>
            </a:rPr>
            <a:t> </a:t>
          </a:r>
          <a:r>
            <a:rPr lang="he-IL" sz="1400">
              <a:solidFill>
                <a:srgbClr val="0070C0"/>
              </a:solidFill>
              <a:effectLst/>
              <a:latin typeface="Times New Roman" panose="02020603050405020304" pitchFamily="18" charset="0"/>
              <a:ea typeface="Calibri" panose="020F0502020204030204" pitchFamily="34" charset="0"/>
              <a:cs typeface="+mn-cs"/>
            </a:rPr>
            <a:t>[ולגבי הוצאות דלק לצורך אישי בסכומים מוגדרים כמו בנסיעות פרטיות ארוכות מסתבר שאין להחשיבם כהוצאות של העסק.]</a:t>
          </a:r>
          <a:endParaRPr lang="en-US" sz="1400">
            <a:solidFill>
              <a:srgbClr val="0070C0"/>
            </a:solidFill>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b="1">
              <a:solidFill>
                <a:srgbClr val="0070C0"/>
              </a:solidFill>
              <a:effectLst/>
              <a:latin typeface="Times New Roman" panose="02020603050405020304" pitchFamily="18" charset="0"/>
              <a:ea typeface="Calibri" panose="020F0502020204030204" pitchFamily="34" charset="0"/>
              <a:cs typeface="+mn-cs"/>
            </a:rPr>
            <a:t>יש לציין:</a:t>
          </a:r>
          <a:r>
            <a:rPr lang="he-IL" sz="1400">
              <a:solidFill>
                <a:srgbClr val="0070C0"/>
              </a:solidFill>
              <a:effectLst/>
              <a:latin typeface="Times New Roman" panose="02020603050405020304" pitchFamily="18" charset="0"/>
              <a:ea typeface="Calibri" panose="020F0502020204030204" pitchFamily="34" charset="0"/>
              <a:cs typeface="+mn-cs"/>
            </a:rPr>
            <a:t>   בתלוש המשכורת מופיעים לפעמים סכומים המיועדים להוצאות ביגוד, הבראה, נסיעות וכו' והם נכללים בסכום הנטו לתשלום. סכומים אלו אף שנחשבים לצורך העסק, לא מנכים אותם מההכנסות רק בעת מימוש ההוצאות, מאחר ולא תמיד הכסף הולך על צרכים אלו.</a:t>
          </a:r>
          <a:endParaRPr lang="en-US" sz="1400">
            <a:solidFill>
              <a:srgbClr val="0070C0"/>
            </a:solidFill>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b="1">
              <a:effectLst/>
              <a:latin typeface="Times New Roman" panose="02020603050405020304" pitchFamily="18" charset="0"/>
              <a:ea typeface="Calibri" panose="020F0502020204030204" pitchFamily="34" charset="0"/>
              <a:cs typeface="+mn-cs"/>
            </a:rPr>
            <a:t> </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b="1">
              <a:effectLst/>
              <a:latin typeface="Times New Roman" panose="02020603050405020304" pitchFamily="18" charset="0"/>
              <a:ea typeface="Calibri" panose="020F0502020204030204" pitchFamily="34" charset="0"/>
              <a:cs typeface="+mn-cs"/>
            </a:rPr>
            <a:t>משכנתא על נכס של העסק:  פסקו הגרי"ש אליישיב זצ"ל ועוד, שאין לנכות את התשלומים החודשיים מההכנסות </a:t>
          </a:r>
          <a:r>
            <a:rPr lang="he-IL" sz="1400">
              <a:effectLst/>
              <a:latin typeface="Times New Roman" panose="02020603050405020304" pitchFamily="18" charset="0"/>
              <a:ea typeface="Calibri" panose="020F0502020204030204" pitchFamily="34" charset="0"/>
              <a:cs typeface="+mn-cs"/>
            </a:rPr>
            <a:t>מאחר והנכס בסוף נשאר שלו נמצא שמשלם המשכנתא לטובת עצמו ולא רק לטובת העסק. אלא אם כן הנכס הזה יישאר ברשות העסק, או החברה, לצמיתות אז אפשר להוריד את התשלומים של המשכנתא מההכנסות. כלל זה מקיף מקרים נוספים כמו קניית רכב, רהיטים ושאר חפצים שמשתמשים בהם רק באופן זמני לעסק ואח"כ ישארו לשימוש ביתי. לעומת זאת, הוצאות תחזוקה שוטפות הנצרכות לעסק כמו תשלום שכירות המבנה, שכירות רכב, הוצאות דלק, חשמל, ניקיון וכדומה, נכללות בהוצאות העסק שמנכים מההכנסות.</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en-US" sz="1400">
              <a:effectLst/>
              <a:latin typeface="Times New Roman" panose="02020603050405020304" pitchFamily="18" charset="0"/>
              <a:ea typeface="Calibri" panose="020F0502020204030204" pitchFamily="34" charset="0"/>
              <a:cs typeface="Guttman Frank" panose="02010401010101010101" pitchFamily="2" charset="-79"/>
            </a:rPr>
            <a:t> </a:t>
          </a:r>
        </a:p>
        <a:p>
          <a:pPr algn="r" rtl="1">
            <a:lnSpc>
              <a:spcPct val="107000"/>
            </a:lnSpc>
            <a:spcAft>
              <a:spcPts val="800"/>
            </a:spcAft>
          </a:pPr>
          <a:r>
            <a:rPr lang="he-IL" sz="1800" b="1">
              <a:effectLst/>
              <a:latin typeface="Times New Roman" panose="02020603050405020304" pitchFamily="18" charset="0"/>
              <a:ea typeface="Calibri" panose="020F0502020204030204" pitchFamily="34" charset="0"/>
              <a:cs typeface="+mn-cs"/>
            </a:rPr>
            <a:t>ג. </a:t>
          </a:r>
          <a:r>
            <a:rPr lang="he-IL" sz="1800">
              <a:effectLst/>
              <a:latin typeface="Times New Roman" panose="02020603050405020304" pitchFamily="18" charset="0"/>
              <a:ea typeface="Calibri" panose="020F0502020204030204" pitchFamily="34" charset="0"/>
              <a:cs typeface="+mn-cs"/>
            </a:rPr>
            <a:t>  </a:t>
          </a:r>
          <a:r>
            <a:rPr lang="he-IL" sz="1400" b="1" u="sng">
              <a:effectLst/>
              <a:latin typeface="Times New Roman" panose="02020603050405020304" pitchFamily="18" charset="0"/>
              <a:ea typeface="Calibri" panose="020F0502020204030204" pitchFamily="34" charset="0"/>
              <a:cs typeface="+mn-cs"/>
            </a:rPr>
            <a:t>הפסדים ונזקים</a:t>
          </a:r>
          <a:r>
            <a:rPr lang="he-IL" sz="1400" b="1">
              <a:effectLst/>
              <a:latin typeface="Times New Roman" panose="02020603050405020304" pitchFamily="18" charset="0"/>
              <a:ea typeface="Calibri" panose="020F0502020204030204" pitchFamily="34" charset="0"/>
              <a:cs typeface="+mn-cs"/>
            </a:rPr>
            <a:t> </a:t>
          </a:r>
          <a:r>
            <a:rPr lang="he-IL" sz="1400">
              <a:effectLst/>
              <a:latin typeface="Times New Roman" panose="02020603050405020304" pitchFamily="18" charset="0"/>
              <a:ea typeface="Calibri" panose="020F0502020204030204" pitchFamily="34" charset="0"/>
              <a:cs typeface="+mn-cs"/>
            </a:rPr>
            <a:t>מנכים מההכנסות</a:t>
          </a:r>
          <a:r>
            <a:rPr lang="he-IL" sz="1400" b="1">
              <a:effectLst/>
              <a:latin typeface="Times New Roman" panose="02020603050405020304" pitchFamily="18" charset="0"/>
              <a:ea typeface="Calibri" panose="020F0502020204030204" pitchFamily="34" charset="0"/>
              <a:cs typeface="+mn-cs"/>
            </a:rPr>
            <a:t>. </a:t>
          </a:r>
          <a:r>
            <a:rPr lang="he-IL" sz="1400">
              <a:effectLst/>
              <a:latin typeface="Times New Roman" panose="02020603050405020304" pitchFamily="18" charset="0"/>
              <a:ea typeface="Calibri" panose="020F0502020204030204" pitchFamily="34" charset="0"/>
              <a:cs typeface="+mn-cs"/>
            </a:rPr>
            <a:t> ברור שהפסדים ונזקים </a:t>
          </a:r>
          <a:r>
            <a:rPr lang="he-IL" sz="1400" u="sng">
              <a:effectLst/>
              <a:latin typeface="Times New Roman" panose="02020603050405020304" pitchFamily="18" charset="0"/>
              <a:ea typeface="Calibri" panose="020F0502020204030204" pitchFamily="34" charset="0"/>
              <a:cs typeface="+mn-cs"/>
            </a:rPr>
            <a:t>בעסק</a:t>
          </a:r>
          <a:r>
            <a:rPr lang="he-IL" sz="1400">
              <a:effectLst/>
              <a:latin typeface="Times New Roman" panose="02020603050405020304" pitchFamily="18" charset="0"/>
              <a:ea typeface="Calibri" panose="020F0502020204030204" pitchFamily="34" charset="0"/>
              <a:cs typeface="+mn-cs"/>
            </a:rPr>
            <a:t> מנכים מסכום הרווחים כי בסך הכל זה ממעט מהרווח הכולל. [ומוסיפים הפוסקים שגם ההפסדים מעסק אחד אפשר לנכות מהריווח של עסק אחר]. אבל נזקים פרטיים שבבית וכל שאר ההפסדים שאינם בעסק יש אומרים שלא מנכים מההכנסות, אבל פוסקים אחרים כתבו שגם הפסדים אלו מנכים כמו שמנכים מהעסק,</a:t>
          </a:r>
          <a:r>
            <a:rPr lang="he-IL" sz="1400">
              <a:solidFill>
                <a:srgbClr val="002060"/>
              </a:solidFill>
              <a:effectLst/>
              <a:latin typeface="Times New Roman" panose="02020603050405020304" pitchFamily="18" charset="0"/>
              <a:ea typeface="Calibri" panose="020F0502020204030204" pitchFamily="34" charset="0"/>
              <a:cs typeface="+mn-cs"/>
            </a:rPr>
            <a:t> </a:t>
          </a:r>
          <a:r>
            <a:rPr lang="he-IL" sz="1400">
              <a:effectLst/>
              <a:latin typeface="Times New Roman" panose="02020603050405020304" pitchFamily="18" charset="0"/>
              <a:ea typeface="Calibri" panose="020F0502020204030204" pitchFamily="34" charset="0"/>
              <a:cs typeface="+mn-cs"/>
            </a:rPr>
            <a:t>מאחר וסוף סוף נשאר עם פחות הכנסות בחודש זה</a:t>
          </a:r>
          <a:r>
            <a:rPr lang="he-IL" sz="1400" b="1">
              <a:effectLst/>
              <a:latin typeface="Times New Roman" panose="02020603050405020304" pitchFamily="18" charset="0"/>
              <a:ea typeface="Calibri" panose="020F0502020204030204" pitchFamily="34" charset="0"/>
              <a:cs typeface="+mn-cs"/>
            </a:rPr>
            <a:t>. </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b="1">
              <a:effectLst/>
              <a:latin typeface="Times New Roman" panose="02020603050405020304" pitchFamily="18" charset="0"/>
              <a:ea typeface="Calibri" panose="020F0502020204030204" pitchFamily="34" charset="0"/>
              <a:cs typeface="+mn-cs"/>
            </a:rPr>
            <a:t>נגדיר את ההבדל שבין הפסדים ובין הוצאות מחיה רגילות </a:t>
          </a:r>
          <a:r>
            <a:rPr lang="he-IL" sz="1400">
              <a:effectLst/>
              <a:latin typeface="Times New Roman" panose="02020603050405020304" pitchFamily="18" charset="0"/>
              <a:ea typeface="Calibri" panose="020F0502020204030204" pitchFamily="34" charset="0"/>
              <a:cs typeface="+mn-cs"/>
            </a:rPr>
            <a:t>לפי הפוסקים הסוברים שכן מנכים אותן:</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b="1">
              <a:effectLst/>
              <a:latin typeface="Times New Roman" panose="02020603050405020304" pitchFamily="18" charset="0"/>
              <a:ea typeface="Calibri" panose="020F0502020204030204" pitchFamily="34" charset="0"/>
              <a:cs typeface="+mn-cs"/>
            </a:rPr>
            <a:t> הכלל הוא:    כל שמקבלים תמורה עבור ההוצאה אם במוצרים אם בעבודות או בשירותים, נחשבת הוצאת מחיה רגילה. רק אם לא מקבלים שום תמורה להוצאה, היא נחשבת הפסד. כגון גניבה, אבדה, נזק ושאר הפסדים שאינם אמורים לקרות בחיי יום יום. </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b="1">
              <a:solidFill>
                <a:srgbClr val="0070C0"/>
              </a:solidFill>
              <a:effectLst/>
              <a:latin typeface="Times New Roman" panose="02020603050405020304" pitchFamily="18" charset="0"/>
              <a:ea typeface="Calibri" panose="020F0502020204030204" pitchFamily="34" charset="0"/>
              <a:cs typeface="+mn-cs"/>
            </a:rPr>
            <a:t>דוגמא:   קנה מוצר או הזמין עבודה וכדומה לא נחשיב את הסכום שמשלם כהפסד מאחר ומקבל תמורה לכספו. </a:t>
          </a:r>
          <a:r>
            <a:rPr lang="he-IL" sz="1400">
              <a:solidFill>
                <a:srgbClr val="0070C0"/>
              </a:solidFill>
              <a:effectLst/>
              <a:latin typeface="Times New Roman" panose="02020603050405020304" pitchFamily="18" charset="0"/>
              <a:ea typeface="Calibri" panose="020F0502020204030204" pitchFamily="34" charset="0"/>
              <a:cs typeface="+mn-cs"/>
            </a:rPr>
            <a:t>אבל אם ח"ו פרצה שריפה,  אירעה גניבה או נזק, או קרתה תאונה, מחלה או כל צרה ל"ע הכרוכה בהוצאות מיוחדות, או אפילו רק אבדה לו אבידה, סוברים פוסקים אלו להלכה שמנכים סכומים אלו מההכנסות. מאחר ויש כאן הפסד נטו ללא שום תמורה. </a:t>
          </a:r>
          <a:endParaRPr lang="en-US" sz="1400">
            <a:solidFill>
              <a:srgbClr val="0070C0"/>
            </a:solidFill>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a:effectLst/>
              <a:latin typeface="Times New Roman" panose="02020603050405020304" pitchFamily="18" charset="0"/>
              <a:ea typeface="Calibri" panose="020F0502020204030204" pitchFamily="34" charset="0"/>
              <a:cs typeface="+mn-cs"/>
            </a:rPr>
            <a:t>מכאן אנו מגיעים לסוג נוסף של נזקים: רהיטים, מכשירי חשמל וכל חפץ אחר בבית שמתקלקל. לעתים ניתן לנכות גם הפסד זה מסכום ההכנסות, לפי ההבחנה הבאה:  </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a:effectLst/>
              <a:latin typeface="Times New Roman" panose="02020603050405020304" pitchFamily="18" charset="0"/>
              <a:ea typeface="Calibri" panose="020F0502020204030204" pitchFamily="34" charset="0"/>
              <a:cs typeface="+mn-cs"/>
            </a:rPr>
            <a:t> </a:t>
          </a:r>
          <a:r>
            <a:rPr lang="he-IL" sz="1400" b="1">
              <a:effectLst/>
              <a:latin typeface="Times New Roman" panose="02020603050405020304" pitchFamily="18" charset="0"/>
              <a:ea typeface="Calibri" panose="020F0502020204030204" pitchFamily="34" charset="0"/>
              <a:cs typeface="+mn-cs"/>
            </a:rPr>
            <a:t>כשמכשיר מתקלקל כשהוא "זקן ושבע ימים" ומת מחמת מלאכה,  לא נחשב הפסד. מדוע? כי כבר החזיר וכיסה את ההוצאה שהוציאו עבורו. אבל אם התקלקל בטרם עת נחשב הפסד כי עדיין לא קיבלו את תמורתו בשלימות. </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b="1">
              <a:solidFill>
                <a:srgbClr val="0070C0"/>
              </a:solidFill>
              <a:effectLst/>
              <a:latin typeface="Times New Roman" panose="02020603050405020304" pitchFamily="18" charset="0"/>
              <a:ea typeface="Calibri" panose="020F0502020204030204" pitchFamily="34" charset="0"/>
              <a:cs typeface="+mn-cs"/>
            </a:rPr>
            <a:t>דוגמא:  הרי שנתקלקלה מכונת כביסה חדשה יחסית ואין אחריות, נחשבת הפסד מאחר ועדיין לא קיבל חזרה את מה שהשקיע בקניית המכונה. </a:t>
          </a:r>
          <a:r>
            <a:rPr lang="he-IL" sz="1400">
              <a:solidFill>
                <a:srgbClr val="0070C0"/>
              </a:solidFill>
              <a:effectLst/>
              <a:latin typeface="Times New Roman" panose="02020603050405020304" pitchFamily="18" charset="0"/>
              <a:ea typeface="Calibri" panose="020F0502020204030204" pitchFamily="34" charset="0"/>
              <a:cs typeface="+mn-cs"/>
            </a:rPr>
            <a:t>אלא שיש להבחין , אם נתקלקלה מכונה יקרה וקונה במקומה מכונה זולה, הרי חישוב ההפסד הוא לפי השווי של המכונה הישנה היקרה, אבל ההוצאה על החדשה נחשבת כמו כל הוצאות מחייה כקניית בגדים וכדומה. וכן להיפך, אם נתקלקלה מכונה זולה וקונה במקומה מכונה יקרה ההפסד נחשב רק לפי המכונה הזולה שהתקלקלה ולא לפי מה שקונה עתה.</a:t>
          </a:r>
          <a:endParaRPr lang="en-US" sz="1400">
            <a:solidFill>
              <a:srgbClr val="0070C0"/>
            </a:solidFill>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b="1">
              <a:effectLst/>
              <a:latin typeface="Times New Roman" panose="02020603050405020304" pitchFamily="18" charset="0"/>
              <a:ea typeface="Calibri" panose="020F0502020204030204" pitchFamily="34" charset="0"/>
              <a:cs typeface="+mn-cs"/>
            </a:rPr>
            <a:t>וכן הנזקים הקטנים השכיחים תדיר והם חלק מחיי יום יום  נחשבים בכלל הוצאות מחיה ואינם נחשבים הפסד כדי לנכות מההכנסות.</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b="1">
              <a:solidFill>
                <a:srgbClr val="0070C0"/>
              </a:solidFill>
              <a:effectLst/>
              <a:latin typeface="Times New Roman" panose="02020603050405020304" pitchFamily="18" charset="0"/>
              <a:ea typeface="Calibri" panose="020F0502020204030204" pitchFamily="34" charset="0"/>
              <a:cs typeface="+mn-cs"/>
            </a:rPr>
            <a:t>דוגמא:  נתקע במסמר ונקרע בגדו או נפל כוס מידו ונשבר וכל כיוצא בזה אינם נחשבים הפסדים ולא מנכים את דמי הבגד או דמי הכוס מההכנסות, מאחר וכך דרכו של אדם החי את חייו בעולם הזה. </a:t>
          </a:r>
          <a:endParaRPr lang="en-US" sz="1400">
            <a:solidFill>
              <a:srgbClr val="0070C0"/>
            </a:solidFill>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b="1">
              <a:solidFill>
                <a:srgbClr val="FF0000"/>
              </a:solidFill>
              <a:effectLst/>
              <a:latin typeface="Times New Roman" panose="02020603050405020304" pitchFamily="18" charset="0"/>
              <a:ea typeface="Calibri" panose="020F0502020204030204" pitchFamily="34" charset="0"/>
              <a:cs typeface="+mn-cs"/>
            </a:rPr>
            <a:t>ובכלל, יש להיזהר לא להקל יותר מדי ולא להחשיב כל תשלום לטכנאי להוצאה מוכרת, רק במקרים קיצוניים וכאמור. </a:t>
          </a:r>
          <a:endParaRPr lang="en-US" sz="1400">
            <a:solidFill>
              <a:srgbClr val="FF0000"/>
            </a:solidFill>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b="1">
              <a:effectLst/>
              <a:latin typeface="Times New Roman" panose="02020603050405020304" pitchFamily="18" charset="0"/>
              <a:ea typeface="Calibri" panose="020F0502020204030204" pitchFamily="34" charset="0"/>
              <a:cs typeface="+mn-cs"/>
            </a:rPr>
            <a:t> </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b="1">
              <a:effectLst/>
              <a:latin typeface="Times New Roman" panose="02020603050405020304" pitchFamily="18" charset="0"/>
              <a:ea typeface="Calibri" panose="020F0502020204030204" pitchFamily="34" charset="0"/>
              <a:cs typeface="+mn-cs"/>
            </a:rPr>
            <a:t>ישנן הוצאות שקשה להגדיר את התמורה שמקבלים עבורן ולכן יש סברא להחשיב גם אותן כעין הפסד ולא להוצאות מחיה רגילות שמקבלים עליהן תמורה.</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b="1">
              <a:solidFill>
                <a:srgbClr val="0070C0"/>
              </a:solidFill>
              <a:effectLst/>
              <a:latin typeface="Times New Roman" panose="02020603050405020304" pitchFamily="18" charset="0"/>
              <a:ea typeface="Calibri" panose="020F0502020204030204" pitchFamily="34" charset="0"/>
              <a:cs typeface="+mn-cs"/>
            </a:rPr>
            <a:t>דוגמא:  </a:t>
          </a:r>
          <a:r>
            <a:rPr lang="he-IL" sz="1400">
              <a:solidFill>
                <a:srgbClr val="0070C0"/>
              </a:solidFill>
              <a:effectLst/>
              <a:latin typeface="Times New Roman" panose="02020603050405020304" pitchFamily="18" charset="0"/>
              <a:ea typeface="Calibri" panose="020F0502020204030204" pitchFamily="34" charset="0"/>
              <a:cs typeface="+mn-cs"/>
            </a:rPr>
            <a:t>יש פוסקים המבחינים בין מס הכנסה לבין ארנונה על דירת המגורים. מס הכנסה גם מה שמשלם מהמשכורת האישית מוכרת כהוצאה לענין מעשר ונחשבת כסכום שלא הרוויח מאחר וקשה להגדיר במדוייק את התמורה שמקבל עבור המס שמשלם. לעומת זאת, ארנונה על הבית אין מכירים בה כהוצאה. לא מנכים ארנונה ביתית מאחר ומקבלים תמורתה שירותים עירוניים מוגדרים והיא נחשבת כתשלום על השירותים הללו. ברור שארנונה על העסק נחשבת כהוצאה על העסק ומנכים אותה מהרווחים. בשעת הדחק יש מקילים להחשיב גם ארנונה ביתית כהוצאה מוכרת.</a:t>
          </a:r>
          <a:endParaRPr lang="en-US" sz="1400">
            <a:solidFill>
              <a:srgbClr val="0070C0"/>
            </a:solidFill>
            <a:effectLst/>
            <a:latin typeface="Times New Roman" panose="02020603050405020304" pitchFamily="18" charset="0"/>
            <a:ea typeface="Calibri" panose="020F0502020204030204" pitchFamily="34" charset="0"/>
            <a:cs typeface="Guttman Frank" panose="02010401010101010101" pitchFamily="2" charset="-79"/>
          </a:endParaRPr>
        </a:p>
        <a:p>
          <a:pPr algn="r" rtl="1">
            <a:spcAft>
              <a:spcPts val="800"/>
            </a:spcAft>
          </a:pPr>
          <a:r>
            <a:rPr lang="en-US" sz="1400">
              <a:effectLst/>
              <a:latin typeface="Times New Roman" panose="02020603050405020304" pitchFamily="18" charset="0"/>
              <a:ea typeface="Calibri" panose="020F0502020204030204" pitchFamily="34" charset="0"/>
              <a:cs typeface="Guttman Frank" panose="02010401010101010101" pitchFamily="2" charset="-79"/>
            </a:rPr>
            <a:t> </a:t>
          </a:r>
          <a:endParaRPr lang="he-IL" sz="1400" b="1">
            <a:solidFill>
              <a:srgbClr val="E20000"/>
            </a:solidFill>
          </a:endParaRPr>
        </a:p>
      </xdr:txBody>
    </xdr:sp>
    <xdr:clientData/>
  </xdr:twoCellAnchor>
  <xdr:twoCellAnchor>
    <xdr:from>
      <xdr:col>28</xdr:col>
      <xdr:colOff>7469</xdr:colOff>
      <xdr:row>2</xdr:row>
      <xdr:rowOff>167637</xdr:rowOff>
    </xdr:from>
    <xdr:to>
      <xdr:col>38</xdr:col>
      <xdr:colOff>7470</xdr:colOff>
      <xdr:row>216</xdr:row>
      <xdr:rowOff>170731</xdr:rowOff>
    </xdr:to>
    <xdr:sp macro="" textlink="">
      <xdr:nvSpPr>
        <xdr:cNvPr id="4" name="TextBox 3">
          <a:extLst>
            <a:ext uri="{FF2B5EF4-FFF2-40B4-BE49-F238E27FC236}">
              <a16:creationId xmlns:a16="http://schemas.microsoft.com/office/drawing/2014/main" id="{00000000-0008-0000-0900-000004000000}"/>
            </a:ext>
          </a:extLst>
        </xdr:cNvPr>
        <xdr:cNvSpPr txBox="1"/>
      </xdr:nvSpPr>
      <xdr:spPr>
        <a:xfrm>
          <a:off x="34570078" y="167637"/>
          <a:ext cx="6649529" cy="38759061"/>
        </a:xfrm>
        <a:prstGeom prst="rect">
          <a:avLst/>
        </a:prstGeom>
        <a:solidFill>
          <a:schemeClr val="accent6">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1" anchor="t"/>
        <a:lstStyle/>
        <a:p>
          <a:pPr algn="ctr" rtl="1"/>
          <a:r>
            <a:rPr lang="he-IL" sz="2400" b="1">
              <a:solidFill>
                <a:schemeClr val="accent6">
                  <a:lumMod val="75000"/>
                </a:schemeClr>
              </a:solidFill>
            </a:rPr>
            <a:t>התרומות  הנחשבות למעשר</a:t>
          </a:r>
        </a:p>
        <a:p>
          <a:pPr algn="r" rtl="1"/>
          <a:endParaRPr lang="he-IL" sz="2000" b="1">
            <a:solidFill>
              <a:schemeClr val="accent6">
                <a:lumMod val="75000"/>
              </a:schemeClr>
            </a:solidFill>
          </a:endParaRPr>
        </a:p>
        <a:p>
          <a:pPr algn="r" rtl="1">
            <a:lnSpc>
              <a:spcPct val="107000"/>
            </a:lnSpc>
            <a:spcAft>
              <a:spcPts val="800"/>
            </a:spcAft>
          </a:pPr>
          <a:r>
            <a:rPr lang="he-IL" sz="1400" b="1">
              <a:effectLst/>
              <a:latin typeface="Times New Roman" panose="02020603050405020304" pitchFamily="18" charset="0"/>
              <a:ea typeface="Calibri" panose="020F0502020204030204" pitchFamily="34" charset="0"/>
              <a:cs typeface="+mn-cs"/>
            </a:rPr>
            <a:t>כל סכום שמפרישים בתור מעשר יש לתרום למטרות של צדקה וחסד ומעשים טובים.</a:t>
          </a:r>
          <a:r>
            <a:rPr lang="he-IL" sz="1400">
              <a:effectLst/>
              <a:latin typeface="Times New Roman" panose="02020603050405020304" pitchFamily="18" charset="0"/>
              <a:ea typeface="Calibri" panose="020F0502020204030204" pitchFamily="34" charset="0"/>
              <a:cs typeface="+mn-cs"/>
            </a:rPr>
            <a:t> </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a:effectLst/>
              <a:latin typeface="Times New Roman" panose="02020603050405020304" pitchFamily="18" charset="0"/>
              <a:ea typeface="Calibri" panose="020F0502020204030204" pitchFamily="34" charset="0"/>
              <a:cs typeface="+mn-cs"/>
            </a:rPr>
            <a:t>כלל ברזל קבעו בעניין התרומות מכספי מעשר הניתנות לצדקה או למטרות מצוה: </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b="1">
              <a:effectLst/>
              <a:latin typeface="Times New Roman" panose="02020603050405020304" pitchFamily="18" charset="0"/>
              <a:ea typeface="Calibri" panose="020F0502020204030204" pitchFamily="34" charset="0"/>
              <a:cs typeface="+mn-cs"/>
            </a:rPr>
            <a:t>מה שהוא מחויב על פי ההלכה, או שהוא התחייב בעצמו אסור לפרוע ממעשר אפילו הם לצרכי צדקה</a:t>
          </a:r>
          <a:r>
            <a:rPr lang="he-IL" sz="1400" b="1" baseline="0">
              <a:effectLst/>
              <a:latin typeface="Times New Roman" panose="02020603050405020304" pitchFamily="18" charset="0"/>
              <a:ea typeface="Calibri" panose="020F0502020204030204" pitchFamily="34" charset="0"/>
              <a:cs typeface="+mn-cs"/>
            </a:rPr>
            <a:t> או לצרכי מצוה</a:t>
          </a:r>
          <a:r>
            <a:rPr lang="he-IL" sz="1400" b="1">
              <a:effectLst/>
              <a:latin typeface="Times New Roman" panose="02020603050405020304" pitchFamily="18" charset="0"/>
              <a:ea typeface="Calibri" panose="020F0502020204030204" pitchFamily="34" charset="0"/>
              <a:cs typeface="+mn-cs"/>
            </a:rPr>
            <a:t>.</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a:effectLst/>
              <a:latin typeface="Times New Roman" panose="02020603050405020304" pitchFamily="18" charset="0"/>
              <a:ea typeface="Calibri" panose="020F0502020204030204" pitchFamily="34" charset="0"/>
              <a:cs typeface="+mn-cs"/>
            </a:rPr>
            <a:t>כלל זה מתחלק לשניים.</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800" b="1">
              <a:effectLst/>
              <a:latin typeface="Times New Roman" panose="02020603050405020304" pitchFamily="18" charset="0"/>
              <a:ea typeface="Calibri" panose="020F0502020204030204" pitchFamily="34" charset="0"/>
              <a:cs typeface="+mn-cs"/>
            </a:rPr>
            <a:t>א.</a:t>
          </a:r>
          <a:r>
            <a:rPr lang="he-IL" sz="1400" b="1">
              <a:effectLst/>
              <a:latin typeface="Times New Roman" panose="02020603050405020304" pitchFamily="18" charset="0"/>
              <a:ea typeface="Calibri" panose="020F0502020204030204" pitchFamily="34" charset="0"/>
              <a:cs typeface="+mn-cs"/>
            </a:rPr>
            <a:t>   דברים שהאדם מחויב בהם אי אפשר לשלם ממעשר. </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b="1">
              <a:solidFill>
                <a:srgbClr val="0070C0"/>
              </a:solidFill>
              <a:effectLst/>
              <a:latin typeface="Times New Roman" panose="02020603050405020304" pitchFamily="18" charset="0"/>
              <a:ea typeface="Calibri" panose="020F0502020204030204" pitchFamily="34" charset="0"/>
              <a:cs typeface="+mn-cs"/>
            </a:rPr>
            <a:t>דוגמא:  </a:t>
          </a:r>
          <a:r>
            <a:rPr lang="he-IL" sz="1400">
              <a:solidFill>
                <a:srgbClr val="0070C0"/>
              </a:solidFill>
              <a:effectLst/>
              <a:latin typeface="Times New Roman" panose="02020603050405020304" pitchFamily="18" charset="0"/>
              <a:ea typeface="Calibri" panose="020F0502020204030204" pitchFamily="34" charset="0"/>
              <a:cs typeface="+mn-cs"/>
            </a:rPr>
            <a:t>הוצאות למצוות שהוא חייב בהם מעיקר הדין כמו תפילין, ציצית, ארבעת המינים, מצה וכיוצא בהם, ודאי שאין להוציאם מכספי מעשר. גם מצוות דרבנן כמו מתנות לאביונים בפורים ואפילו הוצאות למנהגים שאינם מעיקר הדין כמו מחצית השקל או פדיון "כפרות" וכדומה, אין לתתם ממעשר.</a:t>
          </a:r>
          <a:endParaRPr lang="en-US" sz="1400">
            <a:solidFill>
              <a:srgbClr val="0070C0"/>
            </a:solidFill>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a:solidFill>
                <a:srgbClr val="0070C0"/>
              </a:solidFill>
              <a:effectLst/>
              <a:latin typeface="Times New Roman" panose="02020603050405020304" pitchFamily="18" charset="0"/>
              <a:ea typeface="Calibri" panose="020F0502020204030204" pitchFamily="34" charset="0"/>
              <a:cs typeface="+mn-cs"/>
            </a:rPr>
            <a:t>יתירה מזאת, המוציא הוצאות לפרנס בניו ובנותיו הגדולים שאינו חייב לזונם מעיקר הדין, מאחר והיום הדבר נחשב כחובה גמורה, אין לשלם ממעשר. וה"ה בתשלום שכר לימוד שאינו חייב בו מן הדין, כגון השכר שמשלמים לסמינר עבור בנותיו שאינו חייב ללמדן מעיקר הדין, אבל מאחר והדבר מקובל היום כחובה, אם ישלם מכספי מעשר יחשב כ"פורע חובו מן המעשר" שזה אסור. לפי זה, השוכר מורה פרטי לקדם את בנו בלימוד יש להבחין בין מורה פרטי שהוא חייב לשכור כדי שבנו לא יפגר בלימוד שאין להחשיבו ממעשר ובין מורה ששוכר רק לתוספת קידום. וכן כל כיוצא בזה. </a:t>
          </a:r>
          <a:endParaRPr lang="en-US" sz="1400">
            <a:solidFill>
              <a:srgbClr val="0070C0"/>
            </a:solidFill>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a:effectLst/>
              <a:latin typeface="Times New Roman" panose="02020603050405020304" pitchFamily="18" charset="0"/>
              <a:ea typeface="Calibri" panose="020F0502020204030204" pitchFamily="34" charset="0"/>
              <a:cs typeface="+mn-cs"/>
            </a:rPr>
            <a:t>יש מחמירים שכל הוצאה שהיה מוציא ממילא, הגם שאינו מחויב בדבר כלל, אין להוציא מכספי מעשר כי גם זה נחשב כעין "פורע חובו מן המעשר". רק הוצאות למצוות שלא היה מוציא כלל לולי האפשרות להורידן מן המעשר, מותר לקחת בחשבון. לפי זה גם השוכר מורה פרטי לקדם את בנו באופן שאין לו שום הכרח לכך, אסור לשלם מן המעשר אם ממילא היה שוכר מורה זה. רק אם הסתמך על המעשר, ולולי המעשר לא היה שוכרו, מותר. [ראה דרך אמונה הלכות מתנות עניים פרק ז' ס"ק כ"ז ובציון ההלכה שם שמרחיב בעניין, ומשמע שדעתו להחמיר. וכן הורה גם בע"פ לשאלה, שרק בישיבות שאין מכריחים כלל לשלם שכר לימוד, מותר לשלם מכספי מעשר].</a:t>
          </a:r>
          <a:r>
            <a:rPr lang="he-IL" sz="1400" b="1">
              <a:effectLst/>
              <a:latin typeface="Times New Roman" panose="02020603050405020304" pitchFamily="18" charset="0"/>
              <a:ea typeface="Calibri" panose="020F0502020204030204" pitchFamily="34" charset="0"/>
              <a:cs typeface="+mn-cs"/>
            </a:rPr>
            <a:t> </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800" b="1">
              <a:effectLst/>
              <a:latin typeface="Times New Roman" panose="02020603050405020304" pitchFamily="18" charset="0"/>
              <a:ea typeface="Calibri" panose="020F0502020204030204" pitchFamily="34" charset="0"/>
              <a:cs typeface="+mn-cs"/>
            </a:rPr>
            <a:t>ב.</a:t>
          </a:r>
          <a:r>
            <a:rPr lang="he-IL" sz="1400">
              <a:effectLst/>
              <a:latin typeface="Times New Roman" panose="02020603050405020304" pitchFamily="18" charset="0"/>
              <a:ea typeface="Calibri" panose="020F0502020204030204" pitchFamily="34" charset="0"/>
              <a:cs typeface="+mn-cs"/>
            </a:rPr>
            <a:t>   </a:t>
          </a:r>
          <a:r>
            <a:rPr lang="he-IL" sz="1400" b="1">
              <a:effectLst/>
              <a:latin typeface="Times New Roman" panose="02020603050405020304" pitchFamily="18" charset="0"/>
              <a:ea typeface="Calibri" panose="020F0502020204030204" pitchFamily="34" charset="0"/>
              <a:cs typeface="+mn-cs"/>
            </a:rPr>
            <a:t>מה שהאדם עצמו התחייב לצדקה או למטרת מצוה</a:t>
          </a:r>
          <a:r>
            <a:rPr lang="he-IL" sz="1400">
              <a:effectLst/>
              <a:latin typeface="Times New Roman" panose="02020603050405020304" pitchFamily="18" charset="0"/>
              <a:ea typeface="Calibri" panose="020F0502020204030204" pitchFamily="34" charset="0"/>
              <a:cs typeface="+mn-cs"/>
            </a:rPr>
            <a:t>, </a:t>
          </a:r>
          <a:r>
            <a:rPr lang="he-IL" sz="1400" b="1">
              <a:effectLst/>
              <a:latin typeface="Times New Roman" panose="02020603050405020304" pitchFamily="18" charset="0"/>
              <a:ea typeface="Calibri" panose="020F0502020204030204" pitchFamily="34" charset="0"/>
              <a:cs typeface="+mn-cs"/>
            </a:rPr>
            <a:t>אסור לפרוע  ממעשר. </a:t>
          </a:r>
          <a:r>
            <a:rPr lang="he-IL" sz="1400">
              <a:effectLst/>
              <a:latin typeface="Times New Roman" panose="02020603050405020304" pitchFamily="18" charset="0"/>
              <a:ea typeface="Calibri" panose="020F0502020204030204" pitchFamily="34" charset="0"/>
              <a:cs typeface="+mn-cs"/>
            </a:rPr>
            <a:t>וכן מצוות שאינו חייב בהם</a:t>
          </a:r>
          <a:r>
            <a:rPr lang="he-IL" sz="1400" b="1">
              <a:effectLst/>
              <a:latin typeface="Times New Roman" panose="02020603050405020304" pitchFamily="18" charset="0"/>
              <a:ea typeface="Calibri" panose="020F0502020204030204" pitchFamily="34" charset="0"/>
              <a:cs typeface="+mn-cs"/>
            </a:rPr>
            <a:t>, </a:t>
          </a:r>
          <a:r>
            <a:rPr lang="he-IL" sz="1400">
              <a:effectLst/>
              <a:latin typeface="Times New Roman" panose="02020603050405020304" pitchFamily="18" charset="0"/>
              <a:ea typeface="Calibri" panose="020F0502020204030204" pitchFamily="34" charset="0"/>
              <a:cs typeface="+mn-cs"/>
            </a:rPr>
            <a:t>אם לא התכוון בשעת ההתחייבות שייתן ממעשר אסור לו לתת מכספי מעשר. כלל זה נגזר גם הוא מהאמור שאין לפרוע חובות מכספי צדקה.</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b="1">
              <a:solidFill>
                <a:srgbClr val="0070C0"/>
              </a:solidFill>
              <a:effectLst/>
              <a:latin typeface="Times New Roman" panose="02020603050405020304" pitchFamily="18" charset="0"/>
              <a:ea typeface="Calibri" panose="020F0502020204030204" pitchFamily="34" charset="0"/>
              <a:cs typeface="+mn-cs"/>
            </a:rPr>
            <a:t>דוגמא: </a:t>
          </a:r>
          <a:r>
            <a:rPr lang="he-IL" sz="1400">
              <a:solidFill>
                <a:srgbClr val="0070C0"/>
              </a:solidFill>
              <a:effectLst/>
              <a:latin typeface="Times New Roman" panose="02020603050405020304" pitchFamily="18" charset="0"/>
              <a:ea typeface="Calibri" panose="020F0502020204030204" pitchFamily="34" charset="0"/>
              <a:cs typeface="+mn-cs"/>
            </a:rPr>
            <a:t> קנה "עליות" בבית הכנסת ולא התכוון בשעת מעשה שיהיה על חשבון המעשר, אסור לשלם מכספי המעשר שנחשב "פורע חובו ממעשר". וכן בכל התחייבות לצדקה כמו הוראות קבע לארגונים וכדומה. אבל אם בשעה שהתחייב חשב לתת ממעשר, או שזה דרכו תמיד, מותר. ולכן התומך בבניו וחתניו לומדי תורה לאחר חתונתם מותר לתת להם מכספי מעשר רק אם לא התחייב לתמוך בהם, ואפילו אם התחייב לתמוך בהם אלא שתכנן מראש להוציא סכום זה מכספי מעשר, מותר, שאז אינו נחשב "פורע </a:t>
          </a:r>
          <a:r>
            <a:rPr lang="he-IL" sz="1400" u="sng">
              <a:solidFill>
                <a:srgbClr val="0070C0"/>
              </a:solidFill>
              <a:effectLst/>
              <a:latin typeface="Times New Roman" panose="02020603050405020304" pitchFamily="18" charset="0"/>
              <a:ea typeface="Calibri" panose="020F0502020204030204" pitchFamily="34" charset="0"/>
              <a:cs typeface="+mn-cs"/>
            </a:rPr>
            <a:t>חובו</a:t>
          </a:r>
          <a:r>
            <a:rPr lang="he-IL" sz="1400">
              <a:solidFill>
                <a:srgbClr val="0070C0"/>
              </a:solidFill>
              <a:effectLst/>
              <a:latin typeface="Times New Roman" panose="02020603050405020304" pitchFamily="18" charset="0"/>
              <a:ea typeface="Calibri" panose="020F0502020204030204" pitchFamily="34" charset="0"/>
              <a:cs typeface="+mn-cs"/>
            </a:rPr>
            <a:t> ממעשר".</a:t>
          </a:r>
          <a:r>
            <a:rPr lang="he-IL" sz="1400">
              <a:effectLst/>
              <a:latin typeface="Times New Roman" panose="02020603050405020304" pitchFamily="18" charset="0"/>
              <a:ea typeface="Calibri" panose="020F0502020204030204" pitchFamily="34" charset="0"/>
              <a:cs typeface="+mn-cs"/>
            </a:rPr>
            <a:t>  </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b="1">
              <a:effectLst/>
              <a:latin typeface="Times New Roman" panose="02020603050405020304" pitchFamily="18" charset="0"/>
              <a:ea typeface="Calibri" panose="020F0502020204030204" pitchFamily="34" charset="0"/>
              <a:cs typeface="+mn-cs"/>
            </a:rPr>
            <a:t>לאלו מטרות אפשר לתרום?</a:t>
          </a:r>
          <a:endParaRPr lang="en-US" sz="1400" b="1">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a:effectLst/>
              <a:latin typeface="Times New Roman" panose="02020603050405020304" pitchFamily="18" charset="0"/>
              <a:ea typeface="Calibri" panose="020F0502020204030204" pitchFamily="34" charset="0"/>
              <a:cs typeface="+mn-cs"/>
            </a:rPr>
            <a:t>גדולי הפוסקים הקדמונים נחלקו אם יש לתת את המעשר רק לעניים, או שאפשר לתרום לכל דבר מצוה ומטרה קדושה.</a:t>
          </a:r>
          <a:r>
            <a:rPr lang="he-IL" sz="1400" b="1">
              <a:effectLst/>
              <a:latin typeface="Times New Roman" panose="02020603050405020304" pitchFamily="18" charset="0"/>
              <a:ea typeface="Calibri" panose="020F0502020204030204" pitchFamily="34" charset="0"/>
              <a:cs typeface="+mn-cs"/>
            </a:rPr>
            <a:t> </a:t>
          </a:r>
          <a:r>
            <a:rPr lang="he-IL" sz="1400">
              <a:effectLst/>
              <a:latin typeface="Times New Roman" panose="02020603050405020304" pitchFamily="18" charset="0"/>
              <a:ea typeface="Calibri" panose="020F0502020204030204" pitchFamily="34" charset="0"/>
              <a:cs typeface="+mn-cs"/>
            </a:rPr>
            <a:t>הדיון הוא, האם מדמים מעשר כספים למעשר עני שמיועד לעניים בלבד, או שמא מדמים למעשר שני שמטרתו עלייה לירושלים להגות שם בתורה ולקיים מצוות, וכפי משמע מן הפסוק "הביאו את המעשר לבית האוצר ויהיה טרף בביתי..." שלא מדבר שם על עניים כלל.</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800" b="1">
              <a:effectLst/>
              <a:latin typeface="Times New Roman" panose="02020603050405020304" pitchFamily="18" charset="0"/>
              <a:ea typeface="Calibri" panose="020F0502020204030204" pitchFamily="34" charset="0"/>
              <a:cs typeface="+mn-cs"/>
            </a:rPr>
            <a:t>ג.  </a:t>
          </a:r>
          <a:r>
            <a:rPr lang="he-IL" sz="1400" b="1">
              <a:effectLst/>
              <a:latin typeface="Times New Roman" panose="02020603050405020304" pitchFamily="18" charset="0"/>
              <a:ea typeface="Calibri" panose="020F0502020204030204" pitchFamily="34" charset="0"/>
              <a:cs typeface="+mn-cs"/>
            </a:rPr>
            <a:t> מסקנת האחרונים למעשה להקל לתרום מכספי מעשר למטרות מצוה. </a:t>
          </a:r>
          <a:r>
            <a:rPr lang="he-IL" sz="1400">
              <a:effectLst/>
              <a:latin typeface="Times New Roman" panose="02020603050405020304" pitchFamily="18" charset="0"/>
              <a:ea typeface="Calibri" panose="020F0502020204030204" pitchFamily="34" charset="0"/>
              <a:cs typeface="+mn-cs"/>
            </a:rPr>
            <a:t>יש שמייעצים לחלק את המעשר חציו לעניים וחציו למטרות מצוה חשובות אחרות ולא יתרום כל מעשרותיו רק למטרות מצוה.</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b="1">
              <a:solidFill>
                <a:srgbClr val="0070C0"/>
              </a:solidFill>
              <a:effectLst/>
              <a:latin typeface="Times New Roman" panose="02020603050405020304" pitchFamily="18" charset="0"/>
              <a:ea typeface="Calibri" panose="020F0502020204030204" pitchFamily="34" charset="0"/>
              <a:cs typeface="+mn-cs"/>
            </a:rPr>
            <a:t>דוגמאות למטרות מצוות ומעשים טובים</a:t>
          </a:r>
          <a:r>
            <a:rPr lang="he-IL" sz="1400">
              <a:solidFill>
                <a:srgbClr val="0070C0"/>
              </a:solidFill>
              <a:effectLst/>
              <a:latin typeface="Times New Roman" panose="02020603050405020304" pitchFamily="18" charset="0"/>
              <a:ea typeface="Calibri" panose="020F0502020204030204" pitchFamily="34" charset="0"/>
              <a:cs typeface="+mn-cs"/>
            </a:rPr>
            <a:t>:   קניית ספרים ללימוד ונתינת רשות גם לאחרים ללמוד בהם, תוך ציון על הספר שנקנה מכסף מעשר, הדפסת ספרים שמביאים תועלת לציבור, הוצאות בית הכנסת, אירגוני החזרה בתשובה, חינוך והפצת תורה, בניית מוסדות תורה ומקוואות, הוצאות עירובין וגדרים וסייגים, אירגוני עזרה לחולים או לחשוכי ילדים, ארגוני חסד שאינם מיועדים לעניים דווקא, וכו'. כל המצוות והמעשים הטובים שהתברך בהם דורנו בשפע ב"ה.</a:t>
          </a:r>
          <a:endParaRPr lang="en-US" sz="1400">
            <a:solidFill>
              <a:srgbClr val="0070C0"/>
            </a:solidFill>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a:effectLst/>
              <a:latin typeface="Times New Roman" panose="02020603050405020304" pitchFamily="18" charset="0"/>
              <a:ea typeface="Calibri" panose="020F0502020204030204" pitchFamily="34" charset="0"/>
              <a:cs typeface="+mn-cs"/>
            </a:rPr>
            <a:t>גם אלו המקפידים לתרום רק לצורך עניים, אם תורמים לארגונים העוזרים </a:t>
          </a:r>
          <a:r>
            <a:rPr lang="he-IL" sz="1400" u="sng">
              <a:effectLst/>
              <a:latin typeface="Times New Roman" panose="02020603050405020304" pitchFamily="18" charset="0"/>
              <a:ea typeface="Calibri" panose="020F0502020204030204" pitchFamily="34" charset="0"/>
              <a:cs typeface="+mn-cs"/>
            </a:rPr>
            <a:t>גם</a:t>
          </a:r>
          <a:r>
            <a:rPr lang="he-IL" sz="1400">
              <a:effectLst/>
              <a:latin typeface="Times New Roman" panose="02020603050405020304" pitchFamily="18" charset="0"/>
              <a:ea typeface="Calibri" panose="020F0502020204030204" pitchFamily="34" charset="0"/>
              <a:cs typeface="+mn-cs"/>
            </a:rPr>
            <a:t> לעניים כמו "יד שרה", "עזר מציון" "הצלה" ורבים כיוצא בהם, או לישיבות שלומדים שם בחורים עניים בחינם, יש אומרים שמספיק לכוון שמסכים שתרומתו תיועד רק לעניים, ואינו צריך להתנות עם הנהלת הארגון.</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a:effectLst/>
              <a:latin typeface="Times New Roman" panose="02020603050405020304" pitchFamily="18" charset="0"/>
              <a:ea typeface="Calibri" panose="020F0502020204030204" pitchFamily="34" charset="0"/>
              <a:cs typeface="+mn-cs"/>
            </a:rPr>
            <a:t>מרן הגר"ח זצ"ל הורה שתמיכה בת"ח שיש לו פרנסה מינימלית אבל התומך </a:t>
          </a:r>
          <a:r>
            <a:rPr lang="he-IL" sz="1400" u="none">
              <a:solidFill>
                <a:sysClr val="windowText" lastClr="000000"/>
              </a:solidFill>
              <a:effectLst/>
              <a:latin typeface="Times New Roman" panose="02020603050405020304" pitchFamily="18" charset="0"/>
              <a:ea typeface="Calibri" panose="020F0502020204030204" pitchFamily="34" charset="0"/>
              <a:cs typeface="+mn-cs"/>
            </a:rPr>
            <a:t>רוצה</a:t>
          </a:r>
          <a:r>
            <a:rPr lang="he-IL" sz="1000" u="none">
              <a:solidFill>
                <a:sysClr val="windowText" lastClr="000000"/>
              </a:solidFill>
              <a:effectLst/>
              <a:latin typeface="Times New Roman" panose="02020603050405020304" pitchFamily="18" charset="0"/>
              <a:ea typeface="Calibri" panose="020F0502020204030204" pitchFamily="34" charset="0"/>
              <a:cs typeface="Guttman Frank" panose="02010401010101010101" pitchFamily="2" charset="-79"/>
            </a:rPr>
            <a:t> </a:t>
          </a:r>
          <a:r>
            <a:rPr lang="he-IL" sz="1400" u="none">
              <a:effectLst/>
              <a:latin typeface="Times New Roman" panose="02020603050405020304" pitchFamily="18" charset="0"/>
              <a:ea typeface="Calibri" panose="020F0502020204030204" pitchFamily="34" charset="0"/>
              <a:cs typeface="+mn-cs"/>
            </a:rPr>
            <a:t> </a:t>
          </a:r>
          <a:r>
            <a:rPr lang="he-IL" sz="1400">
              <a:effectLst/>
              <a:latin typeface="Times New Roman" panose="02020603050405020304" pitchFamily="18" charset="0"/>
              <a:ea typeface="Calibri" panose="020F0502020204030204" pitchFamily="34" charset="0"/>
              <a:cs typeface="+mn-cs"/>
            </a:rPr>
            <a:t>שיהיה לו יותר הרחבת הדעת ללימוד, לא נחשבת כצדקה לעניים אלא כתרומה לצורך מצוה, ואפשר לתמוך בו מכסף מעשר רק לפי השיטה המחשיבה צרכי מצוה למעשר. </a:t>
          </a:r>
        </a:p>
        <a:p>
          <a:pPr algn="r" rtl="1">
            <a:lnSpc>
              <a:spcPct val="107000"/>
            </a:lnSpc>
            <a:spcAft>
              <a:spcPts val="800"/>
            </a:spcAft>
          </a:pPr>
          <a:r>
            <a:rPr lang="he-IL" sz="1400">
              <a:effectLst/>
              <a:latin typeface="Times New Roman" panose="02020603050405020304" pitchFamily="18" charset="0"/>
              <a:ea typeface="Calibri" panose="020F0502020204030204" pitchFamily="34" charset="0"/>
              <a:cs typeface="+mn-cs"/>
            </a:rPr>
            <a:t>ישנם כאלה שמקפידים לתרום את המעשר רק לעניים, אולם מה"חומש" תורמים לכל צרכי מצוה. אלו יש להם לרשום את התרומות הללו בתור הקלות לחומש ב"טבלת הקלות מיוחדות לחומש" במקום המיועד לכך, לפי ההוראות שם. </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b="1">
              <a:effectLst/>
              <a:latin typeface="Times New Roman" panose="02020603050405020304" pitchFamily="18" charset="0"/>
              <a:ea typeface="Calibri" panose="020F0502020204030204" pitchFamily="34" charset="0"/>
              <a:cs typeface="+mn-cs"/>
            </a:rPr>
            <a:t>איך קובעים איזו מטרה נחשבת מטרת מצוה?</a:t>
          </a:r>
          <a:endParaRPr lang="en-US" sz="1400" b="1">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a:effectLst/>
              <a:latin typeface="Times New Roman" panose="02020603050405020304" pitchFamily="18" charset="0"/>
              <a:ea typeface="Calibri" panose="020F0502020204030204" pitchFamily="34" charset="0"/>
              <a:cs typeface="+mn-cs"/>
            </a:rPr>
            <a:t>כל ההוצאות שיהודי חרד לדבר ה' מוציא, הלא הן לצרכי מצווה, אם לא באופן ישיר אז בעקיפין. אוכל ומתלבש, זן ומפרנס וכו' הכל כדי שיוכלו ללמוד תורה ולעבוד את השי"ת. דוק ותשכח.</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a:effectLst/>
              <a:latin typeface="Times New Roman" panose="02020603050405020304" pitchFamily="18" charset="0"/>
              <a:ea typeface="Calibri" panose="020F0502020204030204" pitchFamily="34" charset="0"/>
              <a:cs typeface="+mn-cs"/>
            </a:rPr>
            <a:t> אלא שכללים ברורים מסרו לנו רבותינו כדי להבחין מה נחשב הוצאה לדבר מצוה באמת. </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a:effectLst/>
              <a:latin typeface="Times New Roman" panose="02020603050405020304" pitchFamily="18" charset="0"/>
              <a:ea typeface="Calibri" panose="020F0502020204030204" pitchFamily="34" charset="0"/>
              <a:cs typeface="+mn-cs"/>
            </a:rPr>
            <a:t>כלל גדול אמרו בהגדרת תרומות למטרות מצוה: </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800" b="1">
              <a:effectLst/>
              <a:latin typeface="Times New Roman" panose="02020603050405020304" pitchFamily="18" charset="0"/>
              <a:ea typeface="Calibri" panose="020F0502020204030204" pitchFamily="34" charset="0"/>
              <a:cs typeface="+mn-cs"/>
            </a:rPr>
            <a:t>ד.   </a:t>
          </a:r>
          <a:r>
            <a:rPr lang="he-IL" sz="1400" b="1">
              <a:effectLst/>
              <a:latin typeface="Times New Roman" panose="02020603050405020304" pitchFamily="18" charset="0"/>
              <a:ea typeface="Calibri" panose="020F0502020204030204" pitchFamily="34" charset="0"/>
              <a:cs typeface="+mn-cs"/>
            </a:rPr>
            <a:t>רק כש</a:t>
          </a:r>
          <a:r>
            <a:rPr lang="he-IL" sz="1400" b="1" u="sng">
              <a:effectLst/>
              <a:latin typeface="Times New Roman" panose="02020603050405020304" pitchFamily="18" charset="0"/>
              <a:ea typeface="Calibri" panose="020F0502020204030204" pitchFamily="34" charset="0"/>
              <a:cs typeface="+mn-cs"/>
            </a:rPr>
            <a:t>עיקר</a:t>
          </a:r>
          <a:r>
            <a:rPr lang="he-IL" sz="1400" b="1">
              <a:effectLst/>
              <a:latin typeface="Times New Roman" panose="02020603050405020304" pitchFamily="18" charset="0"/>
              <a:ea typeface="Calibri" panose="020F0502020204030204" pitchFamily="34" charset="0"/>
              <a:cs typeface="+mn-cs"/>
            </a:rPr>
            <a:t> כוונת ההוצאה הוא למצווה, ובלי המצווה לא היה מוציא הוצאה זו אפשר להחשיבה למעשר.   </a:t>
          </a:r>
          <a:r>
            <a:rPr lang="he-IL" sz="1400" b="0">
              <a:effectLst/>
              <a:latin typeface="Times New Roman" panose="02020603050405020304" pitchFamily="18" charset="0"/>
              <a:ea typeface="Calibri" panose="020F0502020204030204" pitchFamily="34" charset="0"/>
              <a:cs typeface="+mn-cs"/>
            </a:rPr>
            <a:t>[וכעין הכלל שלמדנו לעיל לגבי הוצאות בעסק]</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b="1">
              <a:solidFill>
                <a:srgbClr val="0070C0"/>
              </a:solidFill>
              <a:effectLst/>
              <a:latin typeface="Times New Roman" panose="02020603050405020304" pitchFamily="18" charset="0"/>
              <a:ea typeface="Calibri" panose="020F0502020204030204" pitchFamily="34" charset="0"/>
              <a:cs typeface="+mn-cs"/>
            </a:rPr>
            <a:t>דוגמא:</a:t>
          </a:r>
          <a:r>
            <a:rPr lang="he-IL" sz="1400">
              <a:solidFill>
                <a:srgbClr val="0070C0"/>
              </a:solidFill>
              <a:effectLst/>
              <a:latin typeface="Times New Roman" panose="02020603050405020304" pitchFamily="18" charset="0"/>
              <a:ea typeface="Calibri" panose="020F0502020204030204" pitchFamily="34" charset="0"/>
              <a:cs typeface="+mn-cs"/>
            </a:rPr>
            <a:t>  אוכל, ביגוד ודיור וכו', ודאי שהוא חייב את אלו כדי שיוכל ללמוד ולהתפלל ולקיים מצוות. אבל הרי בלי העבודה הרוחנית שלו גם היה מוציא הוצאות אלו. ו</a:t>
          </a:r>
          <a:r>
            <a:rPr lang="he-IL" sz="1400" u="sng">
              <a:solidFill>
                <a:srgbClr val="0070C0"/>
              </a:solidFill>
              <a:effectLst/>
              <a:latin typeface="Times New Roman" panose="02020603050405020304" pitchFamily="18" charset="0"/>
              <a:ea typeface="Calibri" panose="020F0502020204030204" pitchFamily="34" charset="0"/>
              <a:cs typeface="+mn-cs"/>
            </a:rPr>
            <a:t>עיקר</a:t>
          </a:r>
          <a:r>
            <a:rPr lang="he-IL" sz="1400">
              <a:solidFill>
                <a:srgbClr val="0070C0"/>
              </a:solidFill>
              <a:effectLst/>
              <a:latin typeface="Times New Roman" panose="02020603050405020304" pitchFamily="18" charset="0"/>
              <a:ea typeface="Calibri" panose="020F0502020204030204" pitchFamily="34" charset="0"/>
              <a:cs typeface="+mn-cs"/>
            </a:rPr>
            <a:t> הכוונה הוא כדי לחיות, להתלבש ולדור לפי הצרכים, לכן אין להחשיבם לצרכי מצוה. [ואם אוכל מאכלים בריאים במיוחד  כדי שיהיה לו יותר כח ללמוד </a:t>
          </a:r>
          <a:r>
            <a:rPr lang="he-IL" sz="1400" u="sng">
              <a:solidFill>
                <a:srgbClr val="0070C0"/>
              </a:solidFill>
              <a:effectLst/>
              <a:latin typeface="Times New Roman" panose="02020603050405020304" pitchFamily="18" charset="0"/>
              <a:ea typeface="Calibri" panose="020F0502020204030204" pitchFamily="34" charset="0"/>
              <a:cs typeface="+mn-cs"/>
            </a:rPr>
            <a:t>תורה</a:t>
          </a:r>
          <a:r>
            <a:rPr lang="he-IL" sz="1000">
              <a:solidFill>
                <a:srgbClr val="0070C0"/>
              </a:solidFill>
              <a:effectLst/>
              <a:latin typeface="Times New Roman" panose="02020603050405020304" pitchFamily="18" charset="0"/>
              <a:ea typeface="Calibri" panose="020F0502020204030204" pitchFamily="34" charset="0"/>
              <a:cs typeface="Guttman Frank" panose="02010401010101010101" pitchFamily="2" charset="-79"/>
            </a:rPr>
            <a:t> </a:t>
          </a:r>
          <a:r>
            <a:rPr lang="he-IL" sz="1400">
              <a:solidFill>
                <a:srgbClr val="0070C0"/>
              </a:solidFill>
              <a:effectLst/>
              <a:latin typeface="Times New Roman" panose="02020603050405020304" pitchFamily="18" charset="0"/>
              <a:ea typeface="Calibri" panose="020F0502020204030204" pitchFamily="34" charset="0"/>
              <a:cs typeface="+mn-cs"/>
            </a:rPr>
            <a:t> יש לעיין אם נחשב צורך מצוה]. </a:t>
          </a:r>
          <a:endParaRPr lang="en-US" sz="1400">
            <a:solidFill>
              <a:srgbClr val="0070C0"/>
            </a:solidFill>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b="1">
              <a:effectLst/>
              <a:latin typeface="Times New Roman" panose="02020603050405020304" pitchFamily="18" charset="0"/>
              <a:ea typeface="Calibri" panose="020F0502020204030204" pitchFamily="34" charset="0"/>
              <a:cs typeface="+mn-cs"/>
            </a:rPr>
            <a:t>יוצא דבר מעניין,</a:t>
          </a:r>
          <a:r>
            <a:rPr lang="he-IL" sz="1400">
              <a:effectLst/>
              <a:latin typeface="Times New Roman" panose="02020603050405020304" pitchFamily="18" charset="0"/>
              <a:ea typeface="Calibri" panose="020F0502020204030204" pitchFamily="34" charset="0"/>
              <a:cs typeface="+mn-cs"/>
            </a:rPr>
            <a:t> התומך תורה ותורם למוסדות וישיבות, כספו משמש לאוכל ולמגורי התלמידים למשכורות עבור הצוות למחייתם, כל הסכום נחשב צדקה למהדרין. אפילו ההוצאות הנלוות והחלק שהמשולחים וגובי הצדקה מורידים לעצמם - כך פסק הגר"ח קנייבסקי זצ"ל - הכל נחשב צדקה לעניין מעשר.  </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a:effectLst/>
              <a:latin typeface="Times New Roman" panose="02020603050405020304" pitchFamily="18" charset="0"/>
              <a:ea typeface="Calibri" panose="020F0502020204030204" pitchFamily="34" charset="0"/>
              <a:cs typeface="+mn-cs"/>
            </a:rPr>
            <a:t>אבל הצוות והעובדים עצמם וכן הגובים אינם רשאים לממן את מזונם מכספי מעשר כאמור לעיל. רק התורם דנן, מאחר ותורם כל הסכום בכוונה שיוכלו ללמוד תורה ובלי זה לא היה נותן הרי </a:t>
          </a:r>
          <a:r>
            <a:rPr lang="he-IL" sz="1400" u="sng">
              <a:effectLst/>
              <a:latin typeface="Times New Roman" panose="02020603050405020304" pitchFamily="18" charset="0"/>
              <a:ea typeface="Calibri" panose="020F0502020204030204" pitchFamily="34" charset="0"/>
              <a:cs typeface="+mn-cs"/>
            </a:rPr>
            <a:t>שאצלו</a:t>
          </a:r>
          <a:r>
            <a:rPr lang="he-IL" sz="1400">
              <a:effectLst/>
              <a:latin typeface="Times New Roman" panose="02020603050405020304" pitchFamily="18" charset="0"/>
              <a:ea typeface="Calibri" panose="020F0502020204030204" pitchFamily="34" charset="0"/>
              <a:cs typeface="+mn-cs"/>
            </a:rPr>
            <a:t> זה נחשב דבר מצוה ומוריד כל הסכום מן המעשר.</a:t>
          </a:r>
          <a:r>
            <a:rPr lang="he-IL" sz="1400">
              <a:solidFill>
                <a:srgbClr val="FF0000"/>
              </a:solidFill>
              <a:effectLst/>
              <a:latin typeface="Times New Roman" panose="02020603050405020304" pitchFamily="18" charset="0"/>
              <a:ea typeface="Calibri" panose="020F0502020204030204" pitchFamily="34" charset="0"/>
              <a:cs typeface="+mn-cs"/>
            </a:rPr>
            <a:t> </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endParaRPr lang="he-IL" sz="1400" b="1">
            <a:effectLst/>
            <a:latin typeface="Times New Roman" panose="02020603050405020304" pitchFamily="18" charset="0"/>
            <a:ea typeface="Calibri" panose="020F0502020204030204" pitchFamily="34" charset="0"/>
            <a:cs typeface="+mn-cs"/>
          </a:endParaRPr>
        </a:p>
        <a:p>
          <a:pPr algn="r" rtl="1">
            <a:lnSpc>
              <a:spcPct val="107000"/>
            </a:lnSpc>
            <a:spcAft>
              <a:spcPts val="800"/>
            </a:spcAft>
          </a:pPr>
          <a:r>
            <a:rPr lang="he-IL" sz="1400" b="1">
              <a:effectLst/>
              <a:latin typeface="Times New Roman" panose="02020603050405020304" pitchFamily="18" charset="0"/>
              <a:ea typeface="Calibri" panose="020F0502020204030204" pitchFamily="34" charset="0"/>
              <a:cs typeface="+mn-cs"/>
            </a:rPr>
            <a:t>תרומה עבור תמורה</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800" b="1">
              <a:effectLst/>
              <a:latin typeface="Times New Roman" panose="02020603050405020304" pitchFamily="18" charset="0"/>
              <a:ea typeface="Calibri" panose="020F0502020204030204" pitchFamily="34" charset="0"/>
              <a:cs typeface="+mn-cs"/>
            </a:rPr>
            <a:t>ה.</a:t>
          </a:r>
          <a:r>
            <a:rPr lang="he-IL" sz="1400" b="1">
              <a:effectLst/>
              <a:latin typeface="Times New Roman" panose="02020603050405020304" pitchFamily="18" charset="0"/>
              <a:ea typeface="Calibri" panose="020F0502020204030204" pitchFamily="34" charset="0"/>
              <a:cs typeface="+mn-cs"/>
            </a:rPr>
            <a:t>   כלל גדול נוסף בנוגע לתרומות. כל תרומה שמקבל עבורה תמורה מלאה אין להחשיבה כתרומה.  </a:t>
          </a:r>
        </a:p>
        <a:p>
          <a:pPr algn="r" rtl="1">
            <a:lnSpc>
              <a:spcPct val="107000"/>
            </a:lnSpc>
            <a:spcAft>
              <a:spcPts val="800"/>
            </a:spcAft>
          </a:pPr>
          <a:r>
            <a:rPr lang="he-IL" sz="1400" b="1">
              <a:effectLst/>
              <a:latin typeface="Times New Roman" panose="02020603050405020304" pitchFamily="18" charset="0"/>
              <a:ea typeface="Calibri" panose="020F0502020204030204" pitchFamily="34" charset="0"/>
              <a:cs typeface="+mn-cs"/>
            </a:rPr>
            <a:t>דוגמא:  </a:t>
          </a:r>
          <a:r>
            <a:rPr lang="he-IL" sz="1400" b="0">
              <a:effectLst/>
              <a:latin typeface="Times New Roman" panose="02020603050405020304" pitchFamily="18" charset="0"/>
              <a:ea typeface="Calibri" panose="020F0502020204030204" pitchFamily="34" charset="0"/>
              <a:cs typeface="+mn-cs"/>
            </a:rPr>
            <a:t>אדם המקפיד לקנות ממוכר עני דוקא כדי להנותו </a:t>
          </a:r>
          <a:r>
            <a:rPr lang="he-IL" sz="1400">
              <a:effectLst/>
              <a:latin typeface="Times New Roman" panose="02020603050405020304" pitchFamily="18" charset="0"/>
              <a:ea typeface="Calibri" panose="020F0502020204030204" pitchFamily="34" charset="0"/>
              <a:cs typeface="+mn-cs"/>
            </a:rPr>
            <a:t>אבל מקבל תמורה לכספו, או שמקפיד לקנות בחנותו של יהודי כדי שהעסק שלו לא יתמוטט ויאבד פרנסתו, שזו הדרגה הגבוהה ביותר בצדקה, (לפי הרמב"ם, הטור והשו"ע) אבל, מאחר והוא מקבל תמורה מלאה לכספו, ודאי אין להחשיבה כתרומה לענין מעשר כספים. </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b="1">
              <a:effectLst/>
              <a:latin typeface="Times New Roman" panose="02020603050405020304" pitchFamily="18" charset="0"/>
              <a:ea typeface="Calibri" panose="020F0502020204030204" pitchFamily="34" charset="0"/>
              <a:cs typeface="+mn-cs"/>
            </a:rPr>
            <a:t>וסימנך:  רק </a:t>
          </a:r>
          <a:r>
            <a:rPr lang="he-IL" sz="1400" b="1">
              <a:solidFill>
                <a:srgbClr val="FF0000"/>
              </a:solidFill>
              <a:effectLst/>
              <a:latin typeface="Times New Roman" panose="02020603050405020304" pitchFamily="18" charset="0"/>
              <a:ea typeface="Calibri" panose="020F0502020204030204" pitchFamily="34" charset="0"/>
              <a:cs typeface="+mn-cs"/>
            </a:rPr>
            <a:t>תרומה ללא תמורה </a:t>
          </a:r>
          <a:r>
            <a:rPr lang="he-IL" sz="1400" b="1">
              <a:effectLst/>
              <a:latin typeface="Times New Roman" panose="02020603050405020304" pitchFamily="18" charset="0"/>
              <a:ea typeface="Calibri" panose="020F0502020204030204" pitchFamily="34" charset="0"/>
              <a:cs typeface="+mn-cs"/>
            </a:rPr>
            <a:t>נחשבת תרומה לעניין צדקה. </a:t>
          </a:r>
          <a:r>
            <a:rPr lang="he-IL" sz="1400">
              <a:effectLst/>
              <a:latin typeface="Times New Roman" panose="02020603050405020304" pitchFamily="18" charset="0"/>
              <a:ea typeface="Calibri" panose="020F0502020204030204" pitchFamily="34" charset="0"/>
              <a:cs typeface="+mn-cs"/>
            </a:rPr>
            <a:t>יש לנכות את ערך התמורה שמקבל מסכום התרומה שנותן ורק הנותר יכול להחשב מעשר. </a:t>
          </a:r>
        </a:p>
        <a:p>
          <a:pPr algn="r" rtl="1">
            <a:lnSpc>
              <a:spcPct val="107000"/>
            </a:lnSpc>
            <a:spcAft>
              <a:spcPts val="800"/>
            </a:spcAft>
          </a:pPr>
          <a:r>
            <a:rPr lang="he-IL" sz="1400">
              <a:solidFill>
                <a:schemeClr val="dk1"/>
              </a:solidFill>
              <a:effectLst/>
              <a:latin typeface="Times New Roman" panose="02020603050405020304" pitchFamily="18" charset="0"/>
              <a:ea typeface="Calibri" panose="020F0502020204030204" pitchFamily="34" charset="0"/>
              <a:cs typeface="+mn-cs"/>
            </a:rPr>
            <a:t>לעומת זאת, התורם לארגון והוא  מקבל  תמורה סמלית, כגון שמקבל מתנה, פירסום שמחות, השתתפות בהופעה, נופש וכדומה, אפילו אם כל הכסף שתורם הולך למטרת  צדקה, השווי של התמורה שמקבל, יש להסתפק אם אפשר להחשיבה כתרומה.</a:t>
          </a:r>
          <a:r>
            <a:rPr lang="he-IL"/>
            <a:t> </a:t>
          </a:r>
          <a:endParaRPr lang="en-US"/>
        </a:p>
        <a:p>
          <a:pPr algn="r" rtl="1">
            <a:lnSpc>
              <a:spcPct val="107000"/>
            </a:lnSpc>
            <a:spcAft>
              <a:spcPts val="800"/>
            </a:spcAft>
          </a:pPr>
          <a:r>
            <a:rPr lang="he-IL" sz="1400" b="1">
              <a:effectLst/>
              <a:latin typeface="Times New Roman" panose="02020603050405020304" pitchFamily="18" charset="0"/>
              <a:ea typeface="Calibri" panose="020F0502020204030204" pitchFamily="34" charset="0"/>
              <a:cs typeface="+mn-cs"/>
            </a:rPr>
            <a:t>מכאן אנחנו מגיעים לתופעה שכיחה:  </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b="1">
              <a:solidFill>
                <a:srgbClr val="0070C0"/>
              </a:solidFill>
              <a:effectLst/>
              <a:latin typeface="Times New Roman" panose="02020603050405020304" pitchFamily="18" charset="0"/>
              <a:ea typeface="Calibri" panose="020F0502020204030204" pitchFamily="34" charset="0"/>
              <a:cs typeface="+mn-cs"/>
            </a:rPr>
            <a:t>קניית </a:t>
          </a:r>
          <a:r>
            <a:rPr lang="he-IL" sz="1400" b="1" u="none">
              <a:solidFill>
                <a:srgbClr val="0070C0"/>
              </a:solidFill>
              <a:effectLst/>
              <a:latin typeface="Times New Roman" panose="02020603050405020304" pitchFamily="18" charset="0"/>
              <a:ea typeface="Calibri" panose="020F0502020204030204" pitchFamily="34" charset="0"/>
              <a:cs typeface="+mn-cs"/>
            </a:rPr>
            <a:t>הגרלות</a:t>
          </a:r>
          <a:r>
            <a:rPr lang="he-IL" sz="1400" b="1">
              <a:solidFill>
                <a:srgbClr val="0070C0"/>
              </a:solidFill>
              <a:effectLst/>
              <a:latin typeface="Times New Roman" panose="02020603050405020304" pitchFamily="18" charset="0"/>
              <a:ea typeface="Calibri" panose="020F0502020204030204" pitchFamily="34" charset="0"/>
              <a:cs typeface="+mn-cs"/>
            </a:rPr>
            <a:t> מכספי מעשר.</a:t>
          </a:r>
          <a:endParaRPr lang="en-US" sz="1400">
            <a:solidFill>
              <a:srgbClr val="0070C0"/>
            </a:solidFill>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a:effectLst/>
              <a:latin typeface="Times New Roman" panose="02020603050405020304" pitchFamily="18" charset="0"/>
              <a:ea typeface="Calibri" panose="020F0502020204030204" pitchFamily="34" charset="0"/>
              <a:cs typeface="+mn-cs"/>
            </a:rPr>
            <a:t>יש בכך נידון גדול בפוסקים האחרונים. המארגנים את ההגרלות מצהירים בפשטות בשם רבנים שמותר ואף מצוה לשלם מכספי מעשר. אבל אין הדבר פשוט כל עיקר. מצד הנהלת הארגון באמת אין מניעה להשתמש בכסף צדקה לכל צורך שיכניס להם רווחים, והפרסים שהארגון מחלק נחשבים צורכי צדקה כמו שאר ההוצאות המיועדות להביא תרומות </a:t>
          </a:r>
          <a:r>
            <a:rPr lang="he-IL" sz="1400">
              <a:solidFill>
                <a:schemeClr val="dk1"/>
              </a:solidFill>
              <a:effectLst/>
              <a:latin typeface="Times New Roman" panose="02020603050405020304" pitchFamily="18" charset="0"/>
              <a:ea typeface="Calibri" panose="020F0502020204030204" pitchFamily="34" charset="0"/>
              <a:cs typeface="+mn-cs"/>
            </a:rPr>
            <a:t>כמו מימון גבאי צדקה, הוצאות פרסום וכדומה. </a:t>
          </a:r>
          <a:r>
            <a:rPr lang="he-IL" sz="1400">
              <a:effectLst/>
              <a:latin typeface="Times New Roman" panose="02020603050405020304" pitchFamily="18" charset="0"/>
              <a:ea typeface="Calibri" panose="020F0502020204030204" pitchFamily="34" charset="0"/>
              <a:cs typeface="+mn-cs"/>
            </a:rPr>
            <a:t>אך מצד הנותן, הרי הוא מקבל תמורה לכספו! לכן יש פוסקים האוסרים לקנות הגרלות מכספי מעשר. ויש סוברים שצריך להעריך את כרטיסי ההגרלה כמה הם שווים באמת [לפי אמות מידה מסחריים של סיכוי-סיכון ולא לפי המחיר שנמכר] וסכום זה אסור להוציא מן המעשר כי הרי מקבל תמורה לכספו, ורק מה שנוסף על הערך האמתי של הכרטיס, מותר להוציא ממעשר. ואף יש המחמירים וסוברים שאם יזכה – כל הזכייה שייכת לצדקה, מאחר וזה נחשב כמי שמשקיע כספי צדקה בעסק שעליו לתת את הרווחים למעשר. </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a:effectLst/>
              <a:latin typeface="Times New Roman" panose="02020603050405020304" pitchFamily="18" charset="0"/>
              <a:ea typeface="Calibri" panose="020F0502020204030204" pitchFamily="34" charset="0"/>
              <a:cs typeface="+mn-cs"/>
            </a:rPr>
            <a:t>להלכה, מצאנו הכרעה שיש להבחין בין </a:t>
          </a:r>
          <a:r>
            <a:rPr lang="he-IL" sz="1400" b="1">
              <a:effectLst/>
              <a:latin typeface="Times New Roman" panose="02020603050405020304" pitchFamily="18" charset="0"/>
              <a:ea typeface="Calibri" panose="020F0502020204030204" pitchFamily="34" charset="0"/>
              <a:cs typeface="+mn-cs"/>
            </a:rPr>
            <a:t>מי שקונה </a:t>
          </a:r>
          <a:r>
            <a:rPr lang="he-IL" sz="1400" b="1" u="sng">
              <a:effectLst/>
              <a:latin typeface="Times New Roman" panose="02020603050405020304" pitchFamily="18" charset="0"/>
              <a:ea typeface="Calibri" panose="020F0502020204030204" pitchFamily="34" charset="0"/>
              <a:cs typeface="+mn-cs"/>
            </a:rPr>
            <a:t>גם</a:t>
          </a:r>
          <a:r>
            <a:rPr lang="he-IL" sz="1400" b="1">
              <a:effectLst/>
              <a:latin typeface="Times New Roman" panose="02020603050405020304" pitchFamily="18" charset="0"/>
              <a:ea typeface="Calibri" panose="020F0502020204030204" pitchFamily="34" charset="0"/>
              <a:cs typeface="+mn-cs"/>
            </a:rPr>
            <a:t> לשם צדקה, דהיינו שרוצה לתרום לארגון הצדקה או הישיבה אבל מעוניין </a:t>
          </a:r>
          <a:r>
            <a:rPr lang="he-IL" sz="1400" b="1" u="sng">
              <a:effectLst/>
              <a:latin typeface="Times New Roman" panose="02020603050405020304" pitchFamily="18" charset="0"/>
              <a:ea typeface="Calibri" panose="020F0502020204030204" pitchFamily="34" charset="0"/>
              <a:cs typeface="+mn-cs"/>
            </a:rPr>
            <a:t>גם</a:t>
          </a:r>
          <a:r>
            <a:rPr lang="he-IL" sz="1400" b="1">
              <a:effectLst/>
              <a:latin typeface="Times New Roman" panose="02020603050405020304" pitchFamily="18" charset="0"/>
              <a:ea typeface="Calibri" panose="020F0502020204030204" pitchFamily="34" charset="0"/>
              <a:cs typeface="+mn-cs"/>
            </a:rPr>
            <a:t> "לאכול הפירות בעולם הזה" ולהרוויח, יכול לקנות ממעשר. אבל אם כל הכוונה היא </a:t>
          </a:r>
          <a:r>
            <a:rPr lang="he-IL" sz="1400" b="1" u="sng">
              <a:effectLst/>
              <a:latin typeface="Times New Roman" panose="02020603050405020304" pitchFamily="18" charset="0"/>
              <a:ea typeface="Calibri" panose="020F0502020204030204" pitchFamily="34" charset="0"/>
              <a:cs typeface="+mn-cs"/>
            </a:rPr>
            <a:t>רק</a:t>
          </a:r>
          <a:r>
            <a:rPr lang="he-IL" sz="1400" b="1">
              <a:effectLst/>
              <a:latin typeface="Times New Roman" panose="02020603050405020304" pitchFamily="18" charset="0"/>
              <a:ea typeface="Calibri" panose="020F0502020204030204" pitchFamily="34" charset="0"/>
              <a:cs typeface="+mn-cs"/>
            </a:rPr>
            <a:t> כדי לזכות בפרסים ובלי המעשר היה קונה מכספו, קשה להקל כי משתמש בכספי מעשר לצורכו. </a:t>
          </a:r>
          <a:r>
            <a:rPr lang="he-IL" sz="1400" b="0">
              <a:effectLst/>
              <a:latin typeface="Times New Roman" panose="02020603050405020304" pitchFamily="18" charset="0"/>
              <a:ea typeface="Calibri" panose="020F0502020204030204" pitchFamily="34" charset="0"/>
              <a:cs typeface="+mn-cs"/>
            </a:rPr>
            <a:t>ולכן</a:t>
          </a:r>
          <a:r>
            <a:rPr lang="he-IL" sz="1400" b="0" baseline="0">
              <a:effectLst/>
              <a:latin typeface="Times New Roman" panose="02020603050405020304" pitchFamily="18" charset="0"/>
              <a:ea typeface="Calibri" panose="020F0502020204030204" pitchFamily="34" charset="0"/>
              <a:cs typeface="+mn-cs"/>
            </a:rPr>
            <a:t>, מומלץ להתבונן בפעולותיו הטובות של האירגון וכך יתעורר חשק לתרום להם גם לשם צדקה.</a:t>
          </a:r>
          <a:endParaRPr lang="en-US" sz="1400" b="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b="1">
              <a:effectLst/>
              <a:latin typeface="Times New Roman" panose="02020603050405020304" pitchFamily="18" charset="0"/>
              <a:ea typeface="Calibri" panose="020F0502020204030204" pitchFamily="34" charset="0"/>
              <a:cs typeface="+mn-cs"/>
            </a:rPr>
            <a:t>ולא לגבי הגרלות בלבד נאמרו הדברים. קיימים היום גורמים שונים המפרסמים היתרים גורפים כמו: </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b="0">
              <a:solidFill>
                <a:srgbClr val="0070C0"/>
              </a:solidFill>
              <a:effectLst/>
              <a:latin typeface="Times New Roman" panose="02020603050405020304" pitchFamily="18" charset="0"/>
              <a:ea typeface="Calibri" panose="020F0502020204030204" pitchFamily="34" charset="0"/>
              <a:cs typeface="+mn-cs"/>
            </a:rPr>
            <a:t>קופות חולים שמפרסמים היתר לשלם ביטוח בריאות משלים מכספי מעשר, וכדומה.</a:t>
          </a:r>
          <a:r>
            <a:rPr lang="he-IL" sz="1400" b="0">
              <a:effectLst/>
              <a:latin typeface="Times New Roman" panose="02020603050405020304" pitchFamily="18" charset="0"/>
              <a:ea typeface="Calibri" panose="020F0502020204030204" pitchFamily="34" charset="0"/>
              <a:cs typeface="+mn-cs"/>
            </a:rPr>
            <a:t> אם התירו רבנים לשלם על ילדים מעל גיל שש, שיש מקום להקל כלפיהם מעיקר הדין, מי קובע שהתירו לכל אדם. הרי קניית מזון גם היא פיקוח נפש, ולא התירו להוציא עליה מן המעשר, וכן כל הוצאות רפואיות אחרות. במקרים כאלה יש לשאול בפרטות רב הבקיא בהלכות אלו וגם מכיר את מצבו הכלכלי של השואל.</a:t>
          </a:r>
          <a:endParaRPr lang="en-US" sz="1400" b="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b="1">
              <a:solidFill>
                <a:srgbClr val="0070C0"/>
              </a:solidFill>
              <a:effectLst/>
              <a:latin typeface="Times New Roman" panose="02020603050405020304" pitchFamily="18" charset="0"/>
              <a:ea typeface="Calibri" panose="020F0502020204030204" pitchFamily="34" charset="0"/>
              <a:cs typeface="+mn-cs"/>
            </a:rPr>
            <a:t>דוגמא </a:t>
          </a:r>
          <a:r>
            <a:rPr lang="he-IL" sz="1400">
              <a:solidFill>
                <a:srgbClr val="0070C0"/>
              </a:solidFill>
              <a:effectLst/>
              <a:latin typeface="Times New Roman" panose="02020603050405020304" pitchFamily="18" charset="0"/>
              <a:ea typeface="Calibri" panose="020F0502020204030204" pitchFamily="34" charset="0"/>
              <a:cs typeface="+mn-cs"/>
            </a:rPr>
            <a:t> </a:t>
          </a:r>
          <a:r>
            <a:rPr lang="he-IL" sz="1400" b="1">
              <a:solidFill>
                <a:srgbClr val="0070C0"/>
              </a:solidFill>
              <a:effectLst/>
              <a:latin typeface="Times New Roman" panose="02020603050405020304" pitchFamily="18" charset="0"/>
              <a:ea typeface="Calibri" panose="020F0502020204030204" pitchFamily="34" charset="0"/>
              <a:cs typeface="+mn-cs"/>
            </a:rPr>
            <a:t>נוספת</a:t>
          </a:r>
          <a:r>
            <a:rPr lang="he-IL" sz="1400">
              <a:solidFill>
                <a:srgbClr val="0070C0"/>
              </a:solidFill>
              <a:effectLst/>
              <a:latin typeface="Times New Roman" panose="02020603050405020304" pitchFamily="18" charset="0"/>
              <a:ea typeface="Calibri" panose="020F0502020204030204" pitchFamily="34" charset="0"/>
              <a:cs typeface="+mn-cs"/>
            </a:rPr>
            <a:t> </a:t>
          </a:r>
          <a:r>
            <a:rPr lang="he-IL" sz="1400" b="1">
              <a:solidFill>
                <a:srgbClr val="0070C0"/>
              </a:solidFill>
              <a:effectLst/>
              <a:latin typeface="Times New Roman" panose="02020603050405020304" pitchFamily="18" charset="0"/>
              <a:ea typeface="Calibri" panose="020F0502020204030204" pitchFamily="34" charset="0"/>
              <a:cs typeface="+mn-cs"/>
            </a:rPr>
            <a:t>למי שמקבל תמורה לתרומה:</a:t>
          </a:r>
          <a:r>
            <a:rPr lang="he-IL" sz="1400">
              <a:solidFill>
                <a:srgbClr val="0070C0"/>
              </a:solidFill>
              <a:effectLst/>
              <a:latin typeface="Times New Roman" panose="02020603050405020304" pitchFamily="18" charset="0"/>
              <a:ea typeface="Calibri" panose="020F0502020204030204" pitchFamily="34" charset="0"/>
              <a:cs typeface="+mn-cs"/>
            </a:rPr>
            <a:t>  נושא "הסכם יששכר-זבולון" שמסתפק בו הגרח"ק זצ"ל האם אפשר לממן מכספי מעשר. גם כאן, מאחר ומדובר בשותפות, יתכן שניתן להחשיב את החלק של התורה שמקבל הזבולון כעין תמורה עבור התמיכה שנותן ליששכר וממילא אסור להוציאה ממעשר.</a:t>
          </a:r>
          <a:endParaRPr lang="en-US" sz="1400">
            <a:solidFill>
              <a:srgbClr val="0070C0"/>
            </a:solidFill>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b="1">
              <a:solidFill>
                <a:srgbClr val="0070C0"/>
              </a:solidFill>
              <a:effectLst/>
              <a:latin typeface="Times New Roman" panose="02020603050405020304" pitchFamily="18" charset="0"/>
              <a:ea typeface="Calibri" panose="020F0502020204030204" pitchFamily="34" charset="0"/>
              <a:cs typeface="+mn-cs"/>
            </a:rPr>
            <a:t>דוגמא להיתר: </a:t>
          </a:r>
          <a:r>
            <a:rPr lang="he-IL" sz="1400">
              <a:solidFill>
                <a:srgbClr val="0070C0"/>
              </a:solidFill>
              <a:effectLst/>
              <a:latin typeface="Times New Roman" panose="02020603050405020304" pitchFamily="18" charset="0"/>
              <a:ea typeface="Calibri" panose="020F0502020204030204" pitchFamily="34" charset="0"/>
              <a:cs typeface="+mn-cs"/>
            </a:rPr>
            <a:t> נהוג היום סידור המכונה "ערבים" או "כל ישראל ערבים" וכיו"ב שהם משמשים גם כמין ביטוח חיים, והרי ברור שלביטוח חיים אין להפריש מכספי מעשר כי מקבל תמורה לכספו. אבל כיון שהכסף הולך כולו ליתומים ורק עשו הסדר שכל מי שנמנה בקבוצה יקבל גם הוא על כל צרה שלא תבוא, ואין כאן התחייבות ממשית, שכל אחד מהשותפים בקבוצה יכול לפרוש בכל עת, מותר ומצוה לתרום לצורך כך מכספי מעשר.</a:t>
          </a:r>
          <a:endParaRPr lang="en-US" sz="1400">
            <a:solidFill>
              <a:srgbClr val="0070C0"/>
            </a:solidFill>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800" b="1">
              <a:effectLst/>
              <a:latin typeface="Times New Roman" panose="02020603050405020304" pitchFamily="18" charset="0"/>
              <a:ea typeface="Calibri" panose="020F0502020204030204" pitchFamily="34" charset="0"/>
              <a:cs typeface="+mn-cs"/>
            </a:rPr>
            <a:t>ו.</a:t>
          </a:r>
          <a:r>
            <a:rPr lang="he-IL" sz="1400" b="1">
              <a:effectLst/>
              <a:latin typeface="Times New Roman" panose="02020603050405020304" pitchFamily="18" charset="0"/>
              <a:ea typeface="Calibri" panose="020F0502020204030204" pitchFamily="34" charset="0"/>
              <a:cs typeface="+mn-cs"/>
            </a:rPr>
            <a:t>   העמלה שהבנק מוריד על הוראת קבע או הפקדת שיק, גם נכללת בסכום של הצדקה</a:t>
          </a:r>
          <a:r>
            <a:rPr lang="he-IL" sz="1400">
              <a:effectLst/>
              <a:latin typeface="Times New Roman" panose="02020603050405020304" pitchFamily="18" charset="0"/>
              <a:ea typeface="Calibri" panose="020F0502020204030204" pitchFamily="34" charset="0"/>
              <a:cs typeface="+mn-cs"/>
            </a:rPr>
            <a:t> כמו כל שאר הוצאות המוסד ונחשבת למעשר. [כך הורה מרן הגרח"ק זצ"ל בתשובה לשאלה, ויש מי שהביא בשמו פסק סותר]</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800" b="1">
              <a:effectLst/>
              <a:latin typeface="Times New Roman" panose="02020603050405020304" pitchFamily="18" charset="0"/>
              <a:ea typeface="Calibri" panose="020F0502020204030204" pitchFamily="34" charset="0"/>
              <a:cs typeface="+mn-cs"/>
            </a:rPr>
            <a:t>ז.</a:t>
          </a:r>
          <a:r>
            <a:rPr lang="he-IL" sz="1400" b="1">
              <a:effectLst/>
              <a:latin typeface="Times New Roman" panose="02020603050405020304" pitchFamily="18" charset="0"/>
              <a:ea typeface="Calibri" panose="020F0502020204030204" pitchFamily="34" charset="0"/>
              <a:cs typeface="+mn-cs"/>
            </a:rPr>
            <a:t>   פסק הגר"י זילברשטיין שליט"א שבעל מלאכה או מוכר שנותן הנחה ומוותר לעני יכול להחשיב סכום זה כצדקה בעת הפרשת המעשר</a:t>
          </a:r>
          <a:r>
            <a:rPr lang="he-IL" sz="1400">
              <a:effectLst/>
              <a:latin typeface="Times New Roman" panose="02020603050405020304" pitchFamily="18" charset="0"/>
              <a:ea typeface="Calibri" panose="020F0502020204030204" pitchFamily="34" charset="0"/>
              <a:cs typeface="+mn-cs"/>
            </a:rPr>
            <a:t>, ובלבד שאילולי ההנחה היה העני משלם לו את המחיר במלואו. וכן המוותר על חוב שחייב לו העני בכוונה להוריד סכום זה ממעשר. המוותר על חוב למי שאינו עני ורק למען השלום ולמנוע מריבות נחשב לצורך מצוה ולא כצדקה. </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a:effectLst/>
              <a:latin typeface="Times New Roman" panose="02020603050405020304" pitchFamily="18" charset="0"/>
              <a:ea typeface="Calibri" panose="020F0502020204030204" pitchFamily="34" charset="0"/>
              <a:cs typeface="+mn-cs"/>
            </a:rPr>
            <a:t>אם בשעה שויתר לא כיון להוריד ממעשר יש הדנים בדבר אם אח"כ יכול להחשיבו למעשר. וכן דנים בכל תרומה לצדקה שלא תרם על דעת מעשר ורק אח"כ מחליט להחשיבו כמעשר.</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800" b="1">
              <a:effectLst/>
              <a:latin typeface="Times New Roman" panose="02020603050405020304" pitchFamily="18" charset="0"/>
              <a:ea typeface="Calibri" panose="020F0502020204030204" pitchFamily="34" charset="0"/>
              <a:cs typeface="+mn-cs"/>
            </a:rPr>
            <a:t>ח.</a:t>
          </a:r>
          <a:r>
            <a:rPr lang="he-IL" sz="1400" b="1">
              <a:effectLst/>
              <a:latin typeface="Times New Roman" panose="02020603050405020304" pitchFamily="18" charset="0"/>
              <a:ea typeface="Calibri" panose="020F0502020204030204" pitchFamily="34" charset="0"/>
              <a:cs typeface="+mn-cs"/>
            </a:rPr>
            <a:t>   המלוה כסף לנצרך מכספי מעשר או מפקיד כסף בגמ"ח שילווה לכל נצרך,</a:t>
          </a:r>
          <a:r>
            <a:rPr lang="he-IL" sz="1400">
              <a:effectLst/>
              <a:latin typeface="Times New Roman" panose="02020603050405020304" pitchFamily="18" charset="0"/>
              <a:ea typeface="Calibri" panose="020F0502020204030204" pitchFamily="34" charset="0"/>
              <a:cs typeface="+mn-cs"/>
            </a:rPr>
            <a:t> </a:t>
          </a:r>
          <a:r>
            <a:rPr lang="he-IL" sz="1400" b="1">
              <a:effectLst/>
              <a:latin typeface="Times New Roman" panose="02020603050405020304" pitchFamily="18" charset="0"/>
              <a:ea typeface="Calibri" panose="020F0502020204030204" pitchFamily="34" charset="0"/>
              <a:cs typeface="+mn-cs"/>
            </a:rPr>
            <a:t>נחשב כצדקה גמורה ואפשר לכתחילה להפריש ממעשר.</a:t>
          </a:r>
          <a:r>
            <a:rPr lang="he-IL" sz="1400">
              <a:effectLst/>
              <a:latin typeface="Times New Roman" panose="02020603050405020304" pitchFamily="18" charset="0"/>
              <a:ea typeface="Calibri" panose="020F0502020204030204" pitchFamily="34" charset="0"/>
              <a:cs typeface="+mn-cs"/>
            </a:rPr>
            <a:t> זוהי מסקנת החפץ חיים בספרו אהבת חסד לאחר שדן באריכות ומביא דעות לכאן ולכאן. הוא אף ממליץ לנהוג כך לכתחילה כשמפריש מעשר מכסף שעומד להשקעה. מאחר שמהקרן קשה לאנשים לתת מעשר כי מדובר בסכום גדול וגם זה ימעיט מכל הרווחים העתידיים. לכן מייעץ להשתמש בכסף זה כדי לייסד 'גמ"ח' -או להפקיד בגמ"ח קיים- שבו הקרן קיימת ומלווה לנצרכים. רק מהרווחים שיבואו בהמשך יפריש צדקה לעניים.</a:t>
          </a:r>
        </a:p>
        <a:p>
          <a:pPr algn="r" rtl="1">
            <a:lnSpc>
              <a:spcPct val="107000"/>
            </a:lnSpc>
            <a:spcAft>
              <a:spcPts val="800"/>
            </a:spcAft>
          </a:pPr>
          <a:r>
            <a:rPr lang="he-IL" sz="1400">
              <a:solidFill>
                <a:srgbClr val="0070C0"/>
              </a:solidFill>
              <a:effectLst/>
              <a:latin typeface="Times New Roman" panose="02020603050405020304" pitchFamily="18" charset="0"/>
              <a:ea typeface="Calibri" panose="020F0502020204030204" pitchFamily="34" charset="0"/>
              <a:cs typeface="+mn-cs"/>
            </a:rPr>
            <a:t>נהוג היום להפקיד כסף בגמ"ח ובעת חיתון ילדים מקבלים הלואה מוגדלת מהגמ"ח, ויש שאף מוסיפים מענק. </a:t>
          </a:r>
          <a:r>
            <a:rPr lang="he-IL" sz="1400">
              <a:effectLst/>
              <a:latin typeface="Times New Roman" panose="02020603050405020304" pitchFamily="18" charset="0"/>
              <a:ea typeface="Calibri" panose="020F0502020204030204" pitchFamily="34" charset="0"/>
              <a:cs typeface="+mn-cs"/>
            </a:rPr>
            <a:t>הרבנים מקילים להחשיב את התשלומים החדשיים למעשר [ניתן לרשום אותם בתרומות הקבועות במספר תשלומים עד 99, אח"כ יש לחדש ההוראה שם]. אבל יש להקפיד שהכוונה בהפקדה יהיה </a:t>
          </a:r>
          <a:r>
            <a:rPr lang="he-IL" sz="1400" u="sng">
              <a:effectLst/>
              <a:latin typeface="Times New Roman" panose="02020603050405020304" pitchFamily="18" charset="0"/>
              <a:ea typeface="Calibri" panose="020F0502020204030204" pitchFamily="34" charset="0"/>
              <a:cs typeface="+mn-cs"/>
            </a:rPr>
            <a:t>גם</a:t>
          </a:r>
          <a:r>
            <a:rPr lang="he-IL" sz="1400">
              <a:effectLst/>
              <a:latin typeface="Times New Roman" panose="02020603050405020304" pitchFamily="18" charset="0"/>
              <a:ea typeface="Calibri" panose="020F0502020204030204" pitchFamily="34" charset="0"/>
              <a:cs typeface="+mn-cs"/>
            </a:rPr>
            <a:t> לתועלת ציבור הלווים, ולא לתכנית חיסכון גרידא, כפי שהבאנו לענין קניית כרטיסי הגרלות. כשמקבלים את ההלואה אין צריך לעשר כמו כל הלואה, אבל תשלומי הפרעון ודאי לא מחשיבים למעשר. וכן מקפידים שלא להוציא את כל המעשר למטרה זו בלבד.</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800" b="1">
              <a:effectLst/>
              <a:latin typeface="Times New Roman" panose="02020603050405020304" pitchFamily="18" charset="0"/>
              <a:ea typeface="Calibri" panose="020F0502020204030204" pitchFamily="34" charset="0"/>
              <a:cs typeface="+mn-cs"/>
            </a:rPr>
            <a:t>ט.  </a:t>
          </a:r>
          <a:r>
            <a:rPr lang="he-IL" sz="1400" b="1">
              <a:effectLst/>
              <a:latin typeface="Times New Roman" panose="02020603050405020304" pitchFamily="18" charset="0"/>
              <a:ea typeface="Calibri" panose="020F0502020204030204" pitchFamily="34" charset="0"/>
              <a:cs typeface="+mn-cs"/>
            </a:rPr>
            <a:t>הצדקה הרי היא כהקדש ועוברים ב"בל תאחר" אם לא מוסרים אותה מיד לעניים או למטרות מצוה. </a:t>
          </a:r>
          <a:r>
            <a:rPr lang="he-IL" sz="1400">
              <a:effectLst/>
              <a:latin typeface="Times New Roman" panose="02020603050405020304" pitchFamily="18" charset="0"/>
              <a:ea typeface="Calibri" panose="020F0502020204030204" pitchFamily="34" charset="0"/>
              <a:cs typeface="+mn-cs"/>
            </a:rPr>
            <a:t>לכן אם רוצים  שיחול מיד שם צדקה על המעשר כדי לקיים מצות מעשר או חומש, ראוי להתנות שיוכל לחלק מעט מעט כפי ראות עיניו ומתי שירצה. [בתוכנה הכנסנו תנאי זה בהערה לתוך הטבלה דהיינו שיחול שם צדקה מיד אבל בתנאי שיוכל לפרוע מעט מעט לפי הצורך]</a:t>
          </a:r>
          <a:r>
            <a:rPr lang="he-IL" sz="1400" i="1">
              <a:effectLst/>
              <a:latin typeface="Times New Roman" panose="02020603050405020304" pitchFamily="18" charset="0"/>
              <a:ea typeface="Calibri" panose="020F0502020204030204" pitchFamily="34" charset="0"/>
              <a:cs typeface="+mn-cs"/>
            </a:rPr>
            <a:t>. </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spcAft>
              <a:spcPts val="800"/>
            </a:spcAft>
          </a:pPr>
          <a:r>
            <a:rPr lang="en-US" sz="1000">
              <a:effectLst/>
              <a:latin typeface="Times New Roman" panose="02020603050405020304" pitchFamily="18" charset="0"/>
              <a:ea typeface="Calibri" panose="020F0502020204030204" pitchFamily="34" charset="0"/>
              <a:cs typeface="Guttman Frank" panose="02010401010101010101" pitchFamily="2" charset="-79"/>
            </a:rPr>
            <a:t> </a:t>
          </a:r>
          <a:endParaRPr lang="he-IL" sz="1400" b="1">
            <a:solidFill>
              <a:schemeClr val="accent6">
                <a:lumMod val="75000"/>
              </a:schemeClr>
            </a:solidFill>
          </a:endParaRPr>
        </a:p>
      </xdr:txBody>
    </xdr:sp>
    <xdr:clientData/>
  </xdr:twoCellAnchor>
  <xdr:twoCellAnchor>
    <xdr:from>
      <xdr:col>56</xdr:col>
      <xdr:colOff>3959</xdr:colOff>
      <xdr:row>6</xdr:row>
      <xdr:rowOff>0</xdr:rowOff>
    </xdr:from>
    <xdr:to>
      <xdr:col>66</xdr:col>
      <xdr:colOff>651659</xdr:colOff>
      <xdr:row>148</xdr:row>
      <xdr:rowOff>107830</xdr:rowOff>
    </xdr:to>
    <xdr:sp macro="" textlink="">
      <xdr:nvSpPr>
        <xdr:cNvPr id="6" name="TextBox 5">
          <a:extLst>
            <a:ext uri="{FF2B5EF4-FFF2-40B4-BE49-F238E27FC236}">
              <a16:creationId xmlns:a16="http://schemas.microsoft.com/office/drawing/2014/main" id="{00000000-0008-0000-0900-000006000000}"/>
            </a:ext>
          </a:extLst>
        </xdr:cNvPr>
        <xdr:cNvSpPr txBox="1"/>
      </xdr:nvSpPr>
      <xdr:spPr>
        <a:xfrm>
          <a:off x="15220945" y="819509"/>
          <a:ext cx="7261285" cy="24822510"/>
        </a:xfrm>
        <a:prstGeom prst="rect">
          <a:avLst/>
        </a:prstGeom>
        <a:solidFill>
          <a:srgbClr val="F7F7F7"/>
        </a:solidFill>
        <a:ln w="19050" cmpd="sng">
          <a:gradFill>
            <a:gsLst>
              <a:gs pos="0">
                <a:schemeClr val="bg1">
                  <a:lumMod val="50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xdr:spPr>
      <xdr:style>
        <a:lnRef idx="0">
          <a:scrgbClr r="0" g="0" b="0"/>
        </a:lnRef>
        <a:fillRef idx="0">
          <a:scrgbClr r="0" g="0" b="0"/>
        </a:fillRef>
        <a:effectRef idx="0">
          <a:scrgbClr r="0" g="0" b="0"/>
        </a:effectRef>
        <a:fontRef idx="minor">
          <a:schemeClr val="dk1"/>
        </a:fontRef>
      </xdr:style>
      <xdr:txBody>
        <a:bodyPr vertOverflow="clip" horzOverflow="clip" wrap="square" rtlCol="1" anchor="t"/>
        <a:lstStyle/>
        <a:p>
          <a:pPr algn="r" rtl="1"/>
          <a:endParaRPr lang="he-IL" sz="1100"/>
        </a:p>
        <a:p>
          <a:pPr algn="r" rtl="1"/>
          <a:endParaRPr lang="he-IL" sz="1100"/>
        </a:p>
        <a:p>
          <a:pPr algn="r" rtl="1"/>
          <a:endParaRPr lang="he-IL" sz="1100"/>
        </a:p>
        <a:p>
          <a:pPr algn="r" rtl="1">
            <a:lnSpc>
              <a:spcPct val="107000"/>
            </a:lnSpc>
            <a:spcAft>
              <a:spcPts val="800"/>
            </a:spcAft>
          </a:pPr>
          <a:r>
            <a:rPr lang="he-IL" sz="1800" b="1">
              <a:effectLst/>
              <a:latin typeface="Times New Roman" panose="02020603050405020304" pitchFamily="18" charset="0"/>
              <a:ea typeface="Calibri" panose="020F0502020204030204" pitchFamily="34" charset="0"/>
              <a:cs typeface="+mn-cs"/>
            </a:rPr>
            <a:t>כלל א.</a:t>
          </a:r>
          <a:r>
            <a:rPr lang="he-IL" sz="1800">
              <a:effectLst/>
              <a:latin typeface="Times New Roman" panose="02020603050405020304" pitchFamily="18" charset="0"/>
              <a:ea typeface="Calibri" panose="020F0502020204030204" pitchFamily="34" charset="0"/>
              <a:cs typeface="+mn-cs"/>
            </a:rPr>
            <a:t>   </a:t>
          </a:r>
          <a:r>
            <a:rPr lang="he-IL" sz="1400" b="1">
              <a:effectLst/>
              <a:latin typeface="Times New Roman" panose="02020603050405020304" pitchFamily="18" charset="0"/>
              <a:ea typeface="Calibri" panose="020F0502020204030204" pitchFamily="34" charset="0"/>
              <a:cs typeface="+mn-cs"/>
            </a:rPr>
            <a:t>לדעת רוב הפוסקים הפרשת מעשר כספים אינה אלא מנהג טוב ועתיק מימי האבות הקדושים,</a:t>
          </a:r>
          <a:r>
            <a:rPr lang="he-IL" sz="1400">
              <a:effectLst/>
              <a:latin typeface="Times New Roman" panose="02020603050405020304" pitchFamily="18" charset="0"/>
              <a:ea typeface="Calibri" panose="020F0502020204030204" pitchFamily="34" charset="0"/>
              <a:cs typeface="+mn-cs"/>
            </a:rPr>
            <a:t> </a:t>
          </a:r>
          <a:r>
            <a:rPr lang="he-IL" sz="1400" b="1">
              <a:effectLst/>
              <a:latin typeface="Times New Roman" panose="02020603050405020304" pitchFamily="18" charset="0"/>
              <a:ea typeface="Calibri" panose="020F0502020204030204" pitchFamily="34" charset="0"/>
              <a:cs typeface="+mn-cs"/>
            </a:rPr>
            <a:t>כפי שנתבאר במבוא. לפיכך:</a:t>
          </a:r>
          <a:r>
            <a:rPr lang="he-IL" sz="1400">
              <a:effectLst/>
              <a:latin typeface="Times New Roman" panose="02020603050405020304" pitchFamily="18" charset="0"/>
              <a:ea typeface="Calibri" panose="020F0502020204030204" pitchFamily="34" charset="0"/>
              <a:cs typeface="+mn-cs"/>
            </a:rPr>
            <a:t> </a:t>
          </a:r>
          <a:r>
            <a:rPr lang="he-IL" sz="1400" b="1">
              <a:effectLst/>
              <a:latin typeface="Times New Roman" panose="02020603050405020304" pitchFamily="18" charset="0"/>
              <a:ea typeface="Calibri" panose="020F0502020204030204" pitchFamily="34" charset="0"/>
              <a:cs typeface="+mn-cs"/>
            </a:rPr>
            <a:t>אנו מוצאים הדגשה מיוחדת על המנהג.</a:t>
          </a:r>
          <a:r>
            <a:rPr lang="he-IL" sz="1400">
              <a:effectLst/>
              <a:latin typeface="Times New Roman" panose="02020603050405020304" pitchFamily="18" charset="0"/>
              <a:ea typeface="Calibri" panose="020F0502020204030204" pitchFamily="34" charset="0"/>
              <a:cs typeface="+mn-cs"/>
            </a:rPr>
            <a:t> </a:t>
          </a:r>
          <a:r>
            <a:rPr lang="he-IL" sz="1400" b="1">
              <a:effectLst/>
              <a:latin typeface="Times New Roman" panose="02020603050405020304" pitchFamily="18" charset="0"/>
              <a:ea typeface="Calibri" panose="020F0502020204030204" pitchFamily="34" charset="0"/>
              <a:cs typeface="+mn-cs"/>
            </a:rPr>
            <a:t>בדרך כלל המנהג קובע ברוב השאלות המתעוררות. </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b="1">
              <a:effectLst/>
              <a:latin typeface="Times New Roman" panose="02020603050405020304" pitchFamily="18" charset="0"/>
              <a:ea typeface="Calibri" panose="020F0502020204030204" pitchFamily="34" charset="0"/>
              <a:cs typeface="+mn-cs"/>
            </a:rPr>
            <a:t>לאור הנ"ל כתבו, שאדם יכול לבחור לעצמו את הדרך המתאימה לו שעל פיה ינהג. ובפרט אם מתנה מיד כשמתחיל להפריש מעשר, שמקבל על עצמו לעשר בצורה מוגבלת.</a:t>
          </a:r>
          <a:r>
            <a:rPr lang="he-IL" sz="1400" b="1">
              <a:solidFill>
                <a:srgbClr val="002060"/>
              </a:solidFill>
              <a:effectLst/>
              <a:latin typeface="Times New Roman" panose="02020603050405020304" pitchFamily="18" charset="0"/>
              <a:ea typeface="Calibri" panose="020F0502020204030204" pitchFamily="34" charset="0"/>
              <a:cs typeface="+mn-cs"/>
            </a:rPr>
            <a:t> </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a:effectLst/>
              <a:latin typeface="Times New Roman" panose="02020603050405020304" pitchFamily="18" charset="0"/>
              <a:ea typeface="Calibri" panose="020F0502020204030204" pitchFamily="34" charset="0"/>
              <a:cs typeface="+mn-cs"/>
            </a:rPr>
            <a:t>יש לכל אחד לנהוג בחכמה לפי יכולתו  ולפי מדריגתו הרוחנית. חשוב לבחור בדרך שיוכל לחיות על פיה ולהתמיד בה לאורך ימים. הרי כלל נקוט בידינו, תפסת מרובה לא תפסת... ובמשך הזמן יתקדם בהדרגה.</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b="1">
              <a:solidFill>
                <a:srgbClr val="FF0000"/>
              </a:solidFill>
              <a:effectLst/>
              <a:latin typeface="Times New Roman" panose="02020603050405020304" pitchFamily="18" charset="0"/>
              <a:ea typeface="Calibri" panose="020F0502020204030204" pitchFamily="34" charset="0"/>
              <a:cs typeface="+mn-cs"/>
            </a:rPr>
            <a:t>הכללים וההגדרות שקבענו במדריך זה  אינם מיועדים לאלה המחמירים ביותר ולא למקילים ביותר אלא לדרגות הביניים </a:t>
          </a:r>
          <a:r>
            <a:rPr lang="he-IL" sz="1400" b="1" u="sng">
              <a:solidFill>
                <a:srgbClr val="FF0000"/>
              </a:solidFill>
              <a:effectLst/>
              <a:latin typeface="Times New Roman" panose="02020603050405020304" pitchFamily="18" charset="0"/>
              <a:ea typeface="Calibri" panose="020F0502020204030204" pitchFamily="34" charset="0"/>
              <a:cs typeface="+mn-cs"/>
            </a:rPr>
            <a:t>לפי רוב הפוסקים ובפרט פוסקי דורנו.</a:t>
          </a:r>
          <a:r>
            <a:rPr lang="he-IL" sz="1400" b="1">
              <a:effectLst/>
              <a:latin typeface="Times New Roman" panose="02020603050405020304" pitchFamily="18" charset="0"/>
              <a:ea typeface="Calibri" panose="020F0502020204030204" pitchFamily="34" charset="0"/>
              <a:cs typeface="+mn-cs"/>
            </a:rPr>
            <a:t> </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600" b="1">
              <a:effectLst/>
              <a:latin typeface="Times New Roman" panose="02020603050405020304" pitchFamily="18" charset="0"/>
              <a:ea typeface="Calibri" panose="020F0502020204030204" pitchFamily="34" charset="0"/>
              <a:cs typeface="+mn-cs"/>
            </a:rPr>
            <a:t> </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800" b="1">
              <a:effectLst/>
              <a:latin typeface="Times New Roman" panose="02020603050405020304" pitchFamily="18" charset="0"/>
              <a:ea typeface="Calibri" panose="020F0502020204030204" pitchFamily="34" charset="0"/>
              <a:cs typeface="+mn-cs"/>
            </a:rPr>
            <a:t>כלל ב.</a:t>
          </a:r>
          <a:r>
            <a:rPr lang="he-IL" sz="1600">
              <a:effectLst/>
              <a:latin typeface="Times New Roman" panose="02020603050405020304" pitchFamily="18" charset="0"/>
              <a:ea typeface="Calibri" panose="020F0502020204030204" pitchFamily="34" charset="0"/>
              <a:cs typeface="+mn-cs"/>
            </a:rPr>
            <a:t>   </a:t>
          </a:r>
          <a:r>
            <a:rPr lang="he-IL" sz="1400" b="1">
              <a:effectLst/>
              <a:latin typeface="Times New Roman" panose="02020603050405020304" pitchFamily="18" charset="0"/>
              <a:ea typeface="Calibri" panose="020F0502020204030204" pitchFamily="34" charset="0"/>
              <a:cs typeface="+mn-cs"/>
            </a:rPr>
            <a:t>כתבו הפוסקים: מאחר שמעשר כספים הוא רק מנהג ולכל היותר דרבנן, כאמור, הרי שבדין השנוי במחלוקת הולכים אחר המקל, וכן בכל ספק, או אם לא זוכרים בדיוק הכנסה מסויימת, הוצאה או תרומה, אפשר להקל.</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a:effectLst/>
              <a:latin typeface="Times New Roman" panose="02020603050405020304" pitchFamily="18" charset="0"/>
              <a:ea typeface="Calibri" panose="020F0502020204030204" pitchFamily="34" charset="0"/>
              <a:cs typeface="+mn-cs"/>
            </a:rPr>
            <a:t>כלל זה חשוב במיוחד במעשר כספים ששכיחים בו הספיקות, כי קשה לנהל חשבון מדוקדק של ההכנסות, ההוצאות השונות וכל התרומות הניתנות מדי פעם במשק בית רגיל שאינו עסק. ישנם כאלו שאף משתמשים בכך בתור תירוץ לא לנהל חשבון של מעשרות, אבל אין זה נכון, מאחר שבמקום ספק אפשר להקל.</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600" b="1">
              <a:effectLst/>
              <a:latin typeface="Times New Roman" panose="02020603050405020304" pitchFamily="18" charset="0"/>
              <a:ea typeface="Calibri" panose="020F0502020204030204" pitchFamily="34" charset="0"/>
              <a:cs typeface="+mn-cs"/>
            </a:rPr>
            <a:t> </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800" b="1">
              <a:effectLst/>
              <a:latin typeface="Times New Roman" panose="02020603050405020304" pitchFamily="18" charset="0"/>
              <a:ea typeface="Calibri" panose="020F0502020204030204" pitchFamily="34" charset="0"/>
              <a:cs typeface="+mn-cs"/>
            </a:rPr>
            <a:t>כלל ג.</a:t>
          </a:r>
          <a:r>
            <a:rPr lang="he-IL" sz="1800">
              <a:effectLst/>
              <a:latin typeface="Times New Roman" panose="02020603050405020304" pitchFamily="18" charset="0"/>
              <a:ea typeface="Calibri" panose="020F0502020204030204" pitchFamily="34" charset="0"/>
              <a:cs typeface="+mn-cs"/>
            </a:rPr>
            <a:t> </a:t>
          </a:r>
          <a:r>
            <a:rPr lang="he-IL" sz="1600">
              <a:effectLst/>
              <a:latin typeface="Times New Roman" panose="02020603050405020304" pitchFamily="18" charset="0"/>
              <a:ea typeface="Calibri" panose="020F0502020204030204" pitchFamily="34" charset="0"/>
              <a:cs typeface="+mn-cs"/>
            </a:rPr>
            <a:t> </a:t>
          </a:r>
          <a:r>
            <a:rPr lang="he-IL" sz="1400" b="1">
              <a:effectLst/>
              <a:latin typeface="Times New Roman" panose="02020603050405020304" pitchFamily="18" charset="0"/>
              <a:ea typeface="Calibri" panose="020F0502020204030204" pitchFamily="34" charset="0"/>
              <a:cs typeface="+mn-cs"/>
            </a:rPr>
            <a:t>כלל ברזל שצריך לזכור: </a:t>
          </a:r>
        </a:p>
        <a:p>
          <a:pPr algn="r" rtl="1">
            <a:lnSpc>
              <a:spcPct val="107000"/>
            </a:lnSpc>
            <a:spcAft>
              <a:spcPts val="800"/>
            </a:spcAft>
          </a:pPr>
          <a:r>
            <a:rPr lang="he-IL" sz="1400" b="1">
              <a:solidFill>
                <a:srgbClr val="FF0000"/>
              </a:solidFill>
              <a:effectLst/>
              <a:latin typeface="Times New Roman" panose="02020603050405020304" pitchFamily="18" charset="0"/>
              <a:ea typeface="Calibri" panose="020F0502020204030204" pitchFamily="34" charset="0"/>
              <a:cs typeface="+mn-cs"/>
            </a:rPr>
            <a:t>לא כדאי להתחכם יותר מדאי ולחפש דרכים ותכסיסים איך להקל</a:t>
          </a:r>
          <a:r>
            <a:rPr lang="he-IL" sz="1400" b="1">
              <a:effectLst/>
              <a:latin typeface="Times New Roman" panose="02020603050405020304" pitchFamily="18" charset="0"/>
              <a:ea typeface="Calibri" panose="020F0502020204030204" pitchFamily="34" charset="0"/>
              <a:cs typeface="+mn-cs"/>
            </a:rPr>
            <a:t>,</a:t>
          </a:r>
          <a:r>
            <a:rPr lang="he-IL" sz="1400">
              <a:effectLst/>
              <a:latin typeface="Times New Roman" panose="02020603050405020304" pitchFamily="18" charset="0"/>
              <a:ea typeface="Calibri" panose="020F0502020204030204" pitchFamily="34" charset="0"/>
              <a:cs typeface="+mn-cs"/>
            </a:rPr>
            <a:t> כמו אלו שמשלמים את כל שכר הלימוד של הבנים והבנות מהמעשר או שמחשבים את הוצאות החתונה שמוציאים עבור כל יוצאי חלציהם עד שכמעט ולא נשאר לעניים כלום. הרי אם מקטינים את נתינת המעשר מפסידים את הברכה המובטחת לשפע. הקב"ה יודע טוב יותר להתחכם והכסף והשפע שיבואו מכח סגולת נתינת מעשר ילכו על הוצאות שיתרבו חדשים לבקרים כמו תיקוני שיניים ופיצוצים בצנרת וכו'. </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a:effectLst/>
              <a:latin typeface="Times New Roman" panose="02020603050405020304" pitchFamily="18" charset="0"/>
              <a:ea typeface="Calibri" panose="020F0502020204030204" pitchFamily="34" charset="0"/>
              <a:cs typeface="+mn-cs"/>
            </a:rPr>
            <a:t>אם מדובר בספיקות של אי ידיעת ההלכה אין מקום להקל, אלא יש ללמוד את הכללים. ואם מתעורר ספק הלכתי לגבי מקרה מסוים יש לברר אצל מו"צ הבקיא בהלכות אלו ומכיר את מצבו הכלכלי של השואל.</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a:effectLst/>
              <a:latin typeface="Times New Roman" panose="02020603050405020304" pitchFamily="18" charset="0"/>
              <a:ea typeface="Calibri" panose="020F0502020204030204" pitchFamily="34" charset="0"/>
              <a:cs typeface="+mn-cs"/>
            </a:rPr>
            <a:t> ו</a:t>
          </a:r>
          <a:r>
            <a:rPr lang="he-IL" sz="1400" b="1">
              <a:effectLst/>
              <a:latin typeface="Times New Roman" panose="02020603050405020304" pitchFamily="18" charset="0"/>
              <a:ea typeface="Calibri" panose="020F0502020204030204" pitchFamily="34" charset="0"/>
              <a:cs typeface="+mn-cs"/>
            </a:rPr>
            <a:t>זהו בעצם הכלל הכולל בכל הענין: </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a:solidFill>
                <a:srgbClr val="FF0000"/>
              </a:solidFill>
              <a:effectLst/>
              <a:latin typeface="Times New Roman" panose="02020603050405020304" pitchFamily="18" charset="0"/>
              <a:ea typeface="Calibri" panose="020F0502020204030204" pitchFamily="34" charset="0"/>
              <a:cs typeface="+mn-cs"/>
            </a:rPr>
            <a:t> </a:t>
          </a:r>
          <a:r>
            <a:rPr lang="he-IL" sz="1400" b="1" u="sng">
              <a:solidFill>
                <a:srgbClr val="FF0000"/>
              </a:solidFill>
              <a:effectLst/>
              <a:latin typeface="Times New Roman" panose="02020603050405020304" pitchFamily="18" charset="0"/>
              <a:ea typeface="Calibri" panose="020F0502020204030204" pitchFamily="34" charset="0"/>
              <a:cs typeface="+mn-cs"/>
            </a:rPr>
            <a:t>חומרות</a:t>
          </a:r>
          <a:r>
            <a:rPr lang="he-IL" sz="1400" b="1">
              <a:solidFill>
                <a:srgbClr val="FF0000"/>
              </a:solidFill>
              <a:effectLst/>
              <a:latin typeface="Times New Roman" panose="02020603050405020304" pitchFamily="18" charset="0"/>
              <a:ea typeface="Calibri" panose="020F0502020204030204" pitchFamily="34" charset="0"/>
              <a:cs typeface="+mn-cs"/>
            </a:rPr>
            <a:t> לא, אבל גם </a:t>
          </a:r>
          <a:r>
            <a:rPr lang="he-IL" sz="1400" b="1" u="sng">
              <a:solidFill>
                <a:srgbClr val="FF0000"/>
              </a:solidFill>
              <a:effectLst/>
              <a:latin typeface="Times New Roman" panose="02020603050405020304" pitchFamily="18" charset="0"/>
              <a:ea typeface="Calibri" panose="020F0502020204030204" pitchFamily="34" charset="0"/>
              <a:cs typeface="+mn-cs"/>
            </a:rPr>
            <a:t>התחכמות</a:t>
          </a:r>
          <a:r>
            <a:rPr lang="he-IL" sz="1400" b="1">
              <a:solidFill>
                <a:srgbClr val="FF0000"/>
              </a:solidFill>
              <a:effectLst/>
              <a:latin typeface="Times New Roman" panose="02020603050405020304" pitchFamily="18" charset="0"/>
              <a:ea typeface="Calibri" panose="020F0502020204030204" pitchFamily="34" charset="0"/>
              <a:cs typeface="+mn-cs"/>
            </a:rPr>
            <a:t> לא. יש לנקוט בקו שקול המוסכם על רוב הפוסקים, שאפשר לחיות על פיו.</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a:effectLst/>
              <a:latin typeface="Times New Roman" panose="02020603050405020304" pitchFamily="18" charset="0"/>
              <a:ea typeface="Calibri" panose="020F0502020204030204" pitchFamily="34" charset="0"/>
              <a:cs typeface="+mn-cs"/>
            </a:rPr>
            <a:t> </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800" b="1">
              <a:effectLst/>
              <a:latin typeface="Times New Roman" panose="02020603050405020304" pitchFamily="18" charset="0"/>
              <a:ea typeface="Calibri" panose="020F0502020204030204" pitchFamily="34" charset="0"/>
              <a:cs typeface="+mn-cs"/>
            </a:rPr>
            <a:t>כלל ד.</a:t>
          </a:r>
          <a:r>
            <a:rPr lang="he-IL" sz="1600">
              <a:effectLst/>
              <a:latin typeface="Times New Roman" panose="02020603050405020304" pitchFamily="18" charset="0"/>
              <a:ea typeface="Calibri" panose="020F0502020204030204" pitchFamily="34" charset="0"/>
              <a:cs typeface="+mn-cs"/>
            </a:rPr>
            <a:t>   </a:t>
          </a:r>
          <a:r>
            <a:rPr lang="he-IL" sz="1400" b="1">
              <a:effectLst/>
              <a:latin typeface="Times New Roman" panose="02020603050405020304" pitchFamily="18" charset="0"/>
              <a:ea typeface="Calibri" panose="020F0502020204030204" pitchFamily="34" charset="0"/>
              <a:cs typeface="+mn-cs"/>
            </a:rPr>
            <a:t>יש שכתבו שחל דין נדר על מי שמפריש מעשר כספים </a:t>
          </a:r>
          <a:r>
            <a:rPr lang="he-IL" sz="1400">
              <a:effectLst/>
              <a:latin typeface="Times New Roman" panose="02020603050405020304" pitchFamily="18" charset="0"/>
              <a:ea typeface="Calibri" panose="020F0502020204030204" pitchFamily="34" charset="0"/>
              <a:cs typeface="+mn-cs"/>
            </a:rPr>
            <a:t>כמו כל "מנהג טוב" שנהגו בו שלוש פעמים, או אפילו נהגו רק פעם אחת והתכוונו לנהוג כך לעולם. לכן כתבו שכשמתחילים לעשר יש להתנות שיהיה בלי נדר, ואלה שלא התנו, עליהם להמשיך תמיד לעשר לפי הדרך שהתחילו בה מבלי יכולת לשנות. </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a:effectLst/>
              <a:latin typeface="Times New Roman" panose="02020603050405020304" pitchFamily="18" charset="0"/>
              <a:ea typeface="Calibri" panose="020F0502020204030204" pitchFamily="34" charset="0"/>
              <a:cs typeface="+mn-cs"/>
            </a:rPr>
            <a:t>ברם יש מגדולי הפוסקים שכתבו שאין לחשוש לזה. אמנם, כדאי לכתחילה להתנות ולומר שיהיה בלי נדר, אולם אם לא התנה אין לחשוש לנדר מעיקר הדין.</a:t>
          </a:r>
          <a:r>
            <a:rPr lang="he-IL" sz="1400">
              <a:solidFill>
                <a:srgbClr val="FF0000"/>
              </a:solidFill>
              <a:effectLst/>
              <a:latin typeface="Times New Roman" panose="02020603050405020304" pitchFamily="18" charset="0"/>
              <a:ea typeface="Calibri" panose="020F0502020204030204" pitchFamily="34" charset="0"/>
              <a:cs typeface="+mn-cs"/>
            </a:rPr>
            <a:t> </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a:effectLst/>
              <a:latin typeface="Times New Roman" panose="02020603050405020304" pitchFamily="18" charset="0"/>
              <a:ea typeface="Calibri" panose="020F0502020204030204" pitchFamily="34" charset="0"/>
              <a:cs typeface="+mn-cs"/>
            </a:rPr>
            <a:t>כמה טעמים הוזכרו על כך, אחד מהם: התרת הנדרים וגילוי הדעת שעושים בערב ראש השנה על כל השנה פוטר גם את זה. אלו שלא נוהגים למסור מודעה בערב ר"ה או בערב יוה"כ ראוי לכתחילה שיעשו התרת נדרים בפני שלשה וגם ימסרו גילוי דעת על מכאן ולהבא כדי שלדעת הכל לא יחול עליהם חשש נדר.</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a:effectLst/>
              <a:latin typeface="Times New Roman" panose="02020603050405020304" pitchFamily="18" charset="0"/>
              <a:ea typeface="Calibri" panose="020F0502020204030204" pitchFamily="34" charset="0"/>
              <a:cs typeface="+mn-cs"/>
            </a:rPr>
            <a:t> </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800" b="1">
              <a:effectLst/>
              <a:latin typeface="Times New Roman" panose="02020603050405020304" pitchFamily="18" charset="0"/>
              <a:ea typeface="Calibri" panose="020F0502020204030204" pitchFamily="34" charset="0"/>
              <a:cs typeface="+mn-cs"/>
            </a:rPr>
            <a:t>כלל ה.</a:t>
          </a:r>
          <a:r>
            <a:rPr lang="he-IL" sz="1600">
              <a:effectLst/>
              <a:latin typeface="Times New Roman" panose="02020603050405020304" pitchFamily="18" charset="0"/>
              <a:ea typeface="Calibri" panose="020F0502020204030204" pitchFamily="34" charset="0"/>
              <a:cs typeface="+mn-cs"/>
            </a:rPr>
            <a:t>    </a:t>
          </a:r>
          <a:r>
            <a:rPr lang="he-IL" sz="1400" b="1">
              <a:effectLst/>
              <a:latin typeface="Times New Roman" panose="02020603050405020304" pitchFamily="18" charset="0"/>
              <a:ea typeface="Calibri" panose="020F0502020204030204" pitchFamily="34" charset="0"/>
              <a:cs typeface="+mn-cs"/>
            </a:rPr>
            <a:t>המצוה של מעשר כספים הינה חלק מחיוב נתינת צדקה והוא השיעור הבינוני.</a:t>
          </a:r>
          <a:r>
            <a:rPr lang="he-IL" sz="1400">
              <a:effectLst/>
              <a:latin typeface="Times New Roman" panose="02020603050405020304" pitchFamily="18" charset="0"/>
              <a:ea typeface="Calibri" panose="020F0502020204030204" pitchFamily="34" charset="0"/>
              <a:cs typeface="+mn-cs"/>
            </a:rPr>
            <a:t> כך משמע ברמב"ם, טור ושו"ע. חומש הוא שיעור של מצוה מן המובחר והנותן פחות ממעשר זהו שיעור של "עין רעה" כעין השיעורים בתרומה גדולה, פאה וכדומה. לשיטה זו החישובים המדוייקים של מעשר אינם מעכבים ואם נותן יותר, מה טוב. כמו בתרומה גדולה שאין צריך לחשב בדיוק אם נותן יותר ממידה בינונית. </a:t>
          </a:r>
        </a:p>
        <a:p>
          <a:pPr algn="r" rtl="1">
            <a:lnSpc>
              <a:spcPct val="107000"/>
            </a:lnSpc>
            <a:spcAft>
              <a:spcPts val="800"/>
            </a:spcAft>
          </a:pPr>
          <a:r>
            <a:rPr lang="he-IL" sz="1400" b="1">
              <a:solidFill>
                <a:sysClr val="windowText" lastClr="000000"/>
              </a:solidFill>
              <a:effectLst/>
              <a:latin typeface="Times New Roman" panose="02020603050405020304" pitchFamily="18" charset="0"/>
              <a:ea typeface="Calibri" panose="020F0502020204030204" pitchFamily="34" charset="0"/>
              <a:cs typeface="+mn-cs"/>
            </a:rPr>
            <a:t>לפי זה החישובים נחוצים כדי שלא יפחיתו מעשירית, שלא יגיעו למידת עין רעה. </a:t>
          </a:r>
          <a:endParaRPr lang="en-US" sz="1400" b="1">
            <a:solidFill>
              <a:sysClr val="windowText" lastClr="000000"/>
            </a:solidFill>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b="1">
              <a:solidFill>
                <a:sysClr val="windowText" lastClr="000000"/>
              </a:solidFill>
              <a:effectLst/>
              <a:latin typeface="Times New Roman" panose="02020603050405020304" pitchFamily="18" charset="0"/>
              <a:ea typeface="Calibri" panose="020F0502020204030204" pitchFamily="34" charset="0"/>
              <a:cs typeface="+mn-cs"/>
            </a:rPr>
            <a:t>לפי פוסקים אלו יוצא,  שנתינת שיעור של </a:t>
          </a:r>
          <a:r>
            <a:rPr lang="he-IL" sz="1400" b="1" u="sng">
              <a:solidFill>
                <a:sysClr val="windowText" lastClr="000000"/>
              </a:solidFill>
              <a:effectLst/>
              <a:latin typeface="Times New Roman" panose="02020603050405020304" pitchFamily="18" charset="0"/>
              <a:ea typeface="Calibri" panose="020F0502020204030204" pitchFamily="34" charset="0"/>
              <a:cs typeface="+mn-cs"/>
            </a:rPr>
            <a:t>לפחות</a:t>
          </a:r>
          <a:r>
            <a:rPr lang="he-IL" sz="1400" b="1">
              <a:solidFill>
                <a:sysClr val="windowText" lastClr="000000"/>
              </a:solidFill>
              <a:effectLst/>
              <a:latin typeface="Times New Roman" panose="02020603050405020304" pitchFamily="18" charset="0"/>
              <a:ea typeface="Calibri" panose="020F0502020204030204" pitchFamily="34" charset="0"/>
              <a:cs typeface="+mn-cs"/>
            </a:rPr>
            <a:t> מעשר איננה רק מנהג טוב, אלא מקורה בשיעור ששיערו חכמים לפי המידה הבינונית.</a:t>
          </a:r>
          <a:endParaRPr lang="en-US" sz="1400" b="1">
            <a:solidFill>
              <a:sysClr val="windowText" lastClr="000000"/>
            </a:solidFill>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b="1">
              <a:effectLst/>
              <a:latin typeface="Times New Roman" panose="02020603050405020304" pitchFamily="18" charset="0"/>
              <a:ea typeface="Calibri" panose="020F0502020204030204" pitchFamily="34" charset="0"/>
              <a:cs typeface="+mn-cs"/>
            </a:rPr>
            <a:t>אולם יש הסוברים שדין מעשר כספים אינו קשור לדין צדקה אלא מצוה בפני עצמה היא. וכתבו אחרונים –וביניהם החפץ חיים באהבת חסד וגם "דרך אמונה"- על פי המקובלים, שלמעשה ודאי נכון מאוד לחשב את המעשר בדיוק, לא פחות ולא יותר, ולהפרישו.</a:t>
          </a:r>
          <a:r>
            <a:rPr lang="he-IL" sz="1400">
              <a:effectLst/>
              <a:latin typeface="Times New Roman" panose="02020603050405020304" pitchFamily="18" charset="0"/>
              <a:ea typeface="Calibri" panose="020F0502020204030204" pitchFamily="34" charset="0"/>
              <a:cs typeface="+mn-cs"/>
            </a:rPr>
            <a:t> אם ירצה אח"כ להוסיף עוד, יוסיף בתור צדקה סתם, ושכרו כפול מן השמים. [תוכנת המעשר מסייעת לחשב את הסכומים המדויקים למעשר ומה שמוסיפים על המעשר].</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600" b="1">
              <a:effectLst/>
              <a:latin typeface="Times New Roman" panose="02020603050405020304" pitchFamily="18" charset="0"/>
              <a:ea typeface="Calibri" panose="020F0502020204030204" pitchFamily="34" charset="0"/>
              <a:cs typeface="+mn-cs"/>
            </a:rPr>
            <a:t> </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800" b="1">
              <a:effectLst/>
              <a:latin typeface="Times New Roman" panose="02020603050405020304" pitchFamily="18" charset="0"/>
              <a:ea typeface="Calibri" panose="020F0502020204030204" pitchFamily="34" charset="0"/>
              <a:cs typeface="+mn-cs"/>
            </a:rPr>
            <a:t>כלל ו.</a:t>
          </a:r>
          <a:r>
            <a:rPr lang="he-IL" sz="1600">
              <a:effectLst/>
              <a:latin typeface="Times New Roman" panose="02020603050405020304" pitchFamily="18" charset="0"/>
              <a:ea typeface="Calibri" panose="020F0502020204030204" pitchFamily="34" charset="0"/>
              <a:cs typeface="+mn-cs"/>
            </a:rPr>
            <a:t>   </a:t>
          </a:r>
          <a:r>
            <a:rPr lang="he-IL" sz="1400" b="1">
              <a:effectLst/>
              <a:latin typeface="Times New Roman" panose="02020603050405020304" pitchFamily="18" charset="0"/>
              <a:ea typeface="Calibri" panose="020F0502020204030204" pitchFamily="34" charset="0"/>
              <a:cs typeface="+mn-cs"/>
            </a:rPr>
            <a:t>במעשר כספים חל חיוב על ה</a:t>
          </a:r>
          <a:r>
            <a:rPr lang="he-IL" sz="1400" b="1" u="sng">
              <a:effectLst/>
              <a:latin typeface="Times New Roman" panose="02020603050405020304" pitchFamily="18" charset="0"/>
              <a:ea typeface="Calibri" panose="020F0502020204030204" pitchFamily="34" charset="0"/>
              <a:cs typeface="+mn-cs"/>
            </a:rPr>
            <a:t>אדם</a:t>
          </a:r>
          <a:r>
            <a:rPr lang="he-IL" sz="1400" b="1">
              <a:effectLst/>
              <a:latin typeface="Times New Roman" panose="02020603050405020304" pitchFamily="18" charset="0"/>
              <a:ea typeface="Calibri" panose="020F0502020204030204" pitchFamily="34" charset="0"/>
              <a:cs typeface="+mn-cs"/>
            </a:rPr>
            <a:t> לעשר ולא על ה</a:t>
          </a:r>
          <a:r>
            <a:rPr lang="he-IL" sz="1400" b="1" u="sng">
              <a:effectLst/>
              <a:latin typeface="Times New Roman" panose="02020603050405020304" pitchFamily="18" charset="0"/>
              <a:ea typeface="Calibri" panose="020F0502020204030204" pitchFamily="34" charset="0"/>
              <a:cs typeface="+mn-cs"/>
            </a:rPr>
            <a:t>כסף</a:t>
          </a:r>
          <a:r>
            <a:rPr lang="he-IL" sz="1400" b="1">
              <a:effectLst/>
              <a:latin typeface="Times New Roman" panose="02020603050405020304" pitchFamily="18" charset="0"/>
              <a:ea typeface="Calibri" panose="020F0502020204030204" pitchFamily="34" charset="0"/>
              <a:cs typeface="+mn-cs"/>
            </a:rPr>
            <a:t> המסוים הזה להיעשר.</a:t>
          </a:r>
          <a:r>
            <a:rPr lang="he-IL" sz="1400">
              <a:effectLst/>
              <a:latin typeface="Times New Roman" panose="02020603050405020304" pitchFamily="18" charset="0"/>
              <a:ea typeface="Calibri" panose="020F0502020204030204" pitchFamily="34" charset="0"/>
              <a:cs typeface="+mn-cs"/>
            </a:rPr>
            <a:t> בשונה ממעשר תבואת השדה שהחיוב חל על הפירות ולכן אם המוכר או הנותן כבר עישר את הפירות אין צריך הקונה לעשר שוב. </a:t>
          </a:r>
          <a:r>
            <a:rPr lang="he-IL" sz="1400" b="1">
              <a:effectLst/>
              <a:latin typeface="Times New Roman" panose="02020603050405020304" pitchFamily="18" charset="0"/>
              <a:ea typeface="Calibri" panose="020F0502020204030204" pitchFamily="34" charset="0"/>
              <a:cs typeface="+mn-cs"/>
            </a:rPr>
            <a:t>אבל במעשר כספים</a:t>
          </a:r>
          <a:r>
            <a:rPr lang="he-IL" sz="1400">
              <a:effectLst/>
              <a:latin typeface="Times New Roman" panose="02020603050405020304" pitchFamily="18" charset="0"/>
              <a:ea typeface="Calibri" panose="020F0502020204030204" pitchFamily="34" charset="0"/>
              <a:cs typeface="+mn-cs"/>
            </a:rPr>
            <a:t> </a:t>
          </a:r>
          <a:r>
            <a:rPr lang="he-IL" sz="1400" b="1">
              <a:effectLst/>
              <a:latin typeface="Times New Roman" panose="02020603050405020304" pitchFamily="18" charset="0"/>
              <a:ea typeface="Calibri" panose="020F0502020204030204" pitchFamily="34" charset="0"/>
              <a:cs typeface="+mn-cs"/>
            </a:rPr>
            <a:t>גם כשהנותן כבר עישר את הכסף אינו פוטר את המקבל מלעשר שוב.</a:t>
          </a:r>
          <a:r>
            <a:rPr lang="he-IL" sz="1400">
              <a:effectLst/>
              <a:latin typeface="Times New Roman" panose="02020603050405020304" pitchFamily="18" charset="0"/>
              <a:ea typeface="Calibri" panose="020F0502020204030204" pitchFamily="34" charset="0"/>
              <a:cs typeface="+mn-cs"/>
            </a:rPr>
            <a:t> </a:t>
          </a:r>
          <a:r>
            <a:rPr lang="he-IL" sz="1400" b="1">
              <a:effectLst/>
              <a:latin typeface="Times New Roman" panose="02020603050405020304" pitchFamily="18" charset="0"/>
              <a:ea typeface="Calibri" panose="020F0502020204030204" pitchFamily="34" charset="0"/>
              <a:cs typeface="+mn-cs"/>
            </a:rPr>
            <a:t>ועוד, במעשר כספים ה"חפץ" שצריך לעשר הוא הריווח שמרוויחים, לכן</a:t>
          </a:r>
          <a:r>
            <a:rPr lang="he-IL" sz="1400">
              <a:effectLst/>
              <a:latin typeface="Times New Roman" panose="02020603050405020304" pitchFamily="18" charset="0"/>
              <a:ea typeface="Calibri" panose="020F0502020204030204" pitchFamily="34" charset="0"/>
              <a:cs typeface="+mn-cs"/>
            </a:rPr>
            <a:t> </a:t>
          </a:r>
          <a:r>
            <a:rPr lang="he-IL" sz="1400" b="1">
              <a:effectLst/>
              <a:latin typeface="Times New Roman" panose="02020603050405020304" pitchFamily="18" charset="0"/>
              <a:ea typeface="Calibri" panose="020F0502020204030204" pitchFamily="34" charset="0"/>
              <a:cs typeface="+mn-cs"/>
            </a:rPr>
            <a:t>אם קונה משהו אינו צריך לעשרו מאחר שכבר עישר את הכסף, ולא הרוויח כעת דבר.</a:t>
          </a:r>
          <a:r>
            <a:rPr lang="he-IL" sz="1400">
              <a:effectLst/>
              <a:latin typeface="Times New Roman" panose="02020603050405020304" pitchFamily="18" charset="0"/>
              <a:ea typeface="Calibri" panose="020F0502020204030204" pitchFamily="34" charset="0"/>
              <a:cs typeface="+mn-cs"/>
            </a:rPr>
            <a:t> לעומת זאת במעשר תבואת השדה אפילו קנה הפירות בכסף מלא חייב לעשר. </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600" b="1">
              <a:effectLst/>
              <a:latin typeface="Times New Roman" panose="02020603050405020304" pitchFamily="18" charset="0"/>
              <a:ea typeface="Calibri" panose="020F0502020204030204" pitchFamily="34" charset="0"/>
              <a:cs typeface="+mn-cs"/>
            </a:rPr>
            <a:t> </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800" b="1">
              <a:effectLst/>
              <a:latin typeface="Times New Roman" panose="02020603050405020304" pitchFamily="18" charset="0"/>
              <a:ea typeface="Calibri" panose="020F0502020204030204" pitchFamily="34" charset="0"/>
              <a:cs typeface="+mn-cs"/>
            </a:rPr>
            <a:t>כלל ז.</a:t>
          </a:r>
          <a:r>
            <a:rPr lang="he-IL" sz="1600" b="1">
              <a:effectLst/>
              <a:latin typeface="Times New Roman" panose="02020603050405020304" pitchFamily="18" charset="0"/>
              <a:ea typeface="Calibri" panose="020F0502020204030204" pitchFamily="34" charset="0"/>
              <a:cs typeface="+mn-cs"/>
            </a:rPr>
            <a:t>    </a:t>
          </a:r>
          <a:r>
            <a:rPr lang="he-IL" sz="1400" b="1">
              <a:effectLst/>
              <a:latin typeface="Times New Roman" panose="02020603050405020304" pitchFamily="18" charset="0"/>
              <a:ea typeface="Calibri" panose="020F0502020204030204" pitchFamily="34" charset="0"/>
              <a:cs typeface="+mn-cs"/>
            </a:rPr>
            <a:t>אם דחוק מאוד בפרנסתו וכל שכן אם יצטרך להיכנס לחובות אם יעשר, כתבו הפוסקים שאין צורך להפריש מעשר </a:t>
          </a:r>
          <a:r>
            <a:rPr lang="he-IL" sz="1400">
              <a:effectLst/>
              <a:latin typeface="Times New Roman" panose="02020603050405020304" pitchFamily="18" charset="0"/>
              <a:ea typeface="Calibri" panose="020F0502020204030204" pitchFamily="34" charset="0"/>
              <a:cs typeface="+mn-cs"/>
            </a:rPr>
            <a:t>שחייו קודמים לחיי חברו. אולם כתבו שעדיף לחשב המעשר ולהפרישו ורק אח"כ לקחת חזרה אם יהיה הכרח. על חשבון המינוס בבנק אין לתת מעשר. אולם מרן הגרח"ק זצ"ל פסק שכשיש לבנק היתר עסקה אפשר לעשר על חשבון המינוס.</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600" b="1">
              <a:effectLst/>
              <a:latin typeface="Times New Roman" panose="02020603050405020304" pitchFamily="18" charset="0"/>
              <a:ea typeface="Calibri" panose="020F0502020204030204" pitchFamily="34" charset="0"/>
              <a:cs typeface="+mn-cs"/>
            </a:rPr>
            <a:t> </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800" b="1">
              <a:effectLst/>
              <a:latin typeface="Times New Roman" panose="02020603050405020304" pitchFamily="18" charset="0"/>
              <a:ea typeface="Calibri" panose="020F0502020204030204" pitchFamily="34" charset="0"/>
              <a:cs typeface="+mn-cs"/>
            </a:rPr>
            <a:t>כלל ח.</a:t>
          </a:r>
          <a:r>
            <a:rPr lang="he-IL" sz="1600">
              <a:effectLst/>
              <a:latin typeface="Times New Roman" panose="02020603050405020304" pitchFamily="18" charset="0"/>
              <a:ea typeface="Calibri" panose="020F0502020204030204" pitchFamily="34" charset="0"/>
              <a:cs typeface="+mn-cs"/>
            </a:rPr>
            <a:t>   </a:t>
          </a:r>
          <a:r>
            <a:rPr lang="he-IL" sz="1400" b="1">
              <a:effectLst/>
              <a:latin typeface="Times New Roman" panose="02020603050405020304" pitchFamily="18" charset="0"/>
              <a:ea typeface="Calibri" panose="020F0502020204030204" pitchFamily="34" charset="0"/>
              <a:cs typeface="+mn-cs"/>
            </a:rPr>
            <a:t>כתבו אחרונים שבעל חוב אין לו לתת מעשר וכל שכן חומש באופן שיקשה עליו לשלם חובות.</a:t>
          </a:r>
          <a:r>
            <a:rPr lang="he-IL" sz="1400">
              <a:effectLst/>
              <a:latin typeface="Times New Roman" panose="02020603050405020304" pitchFamily="18" charset="0"/>
              <a:ea typeface="Calibri" panose="020F0502020204030204" pitchFamily="34" charset="0"/>
              <a:cs typeface="+mn-cs"/>
            </a:rPr>
            <a:t> אף שיש סברא שיפריש מעשר, ויראה סימן ברכה וכך יוכל לשלם חובותיו, מן</a:t>
          </a:r>
          <a:r>
            <a:rPr lang="he-IL" sz="1400" baseline="0">
              <a:effectLst/>
              <a:latin typeface="Times New Roman" panose="02020603050405020304" pitchFamily="18" charset="0"/>
              <a:ea typeface="Calibri" panose="020F0502020204030204" pitchFamily="34" charset="0"/>
              <a:cs typeface="+mn-cs"/>
            </a:rPr>
            <a:t> הסתם </a:t>
          </a:r>
          <a:r>
            <a:rPr lang="he-IL" sz="1400">
              <a:effectLst/>
              <a:latin typeface="Times New Roman" panose="02020603050405020304" pitchFamily="18" charset="0"/>
              <a:ea typeface="Calibri" panose="020F0502020204030204" pitchFamily="34" charset="0"/>
              <a:cs typeface="+mn-cs"/>
            </a:rPr>
            <a:t>אין כן דעת הנושים ומבחינתם שיעשה סגולות אחרות. לעומת זאת, על נתינת פרוטות לצדקה ודאי אינם מקפידים, ובכלל זה צדקה של שלישית השקל לשנה -המוערך היום ל 10-20 ₪  שזה חיוב גמור. וכן כל צדקה שאינה מעכבת פרעון חובות. חובות שממילא ישלם כמו משכנתא וגמ"חים שונים ודאי אינם מעכבים את המעשר. </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600" b="1">
              <a:effectLst/>
              <a:latin typeface="Times New Roman" panose="02020603050405020304" pitchFamily="18" charset="0"/>
              <a:ea typeface="Calibri" panose="020F0502020204030204" pitchFamily="34" charset="0"/>
              <a:cs typeface="+mn-cs"/>
            </a:rPr>
            <a:t> </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800" b="1">
              <a:effectLst/>
              <a:latin typeface="Times New Roman" panose="02020603050405020304" pitchFamily="18" charset="0"/>
              <a:ea typeface="Calibri" panose="020F0502020204030204" pitchFamily="34" charset="0"/>
              <a:cs typeface="+mn-cs"/>
            </a:rPr>
            <a:t>כלל ט.</a:t>
          </a:r>
          <a:r>
            <a:rPr lang="he-IL" sz="1600">
              <a:effectLst/>
              <a:latin typeface="Times New Roman" panose="02020603050405020304" pitchFamily="18" charset="0"/>
              <a:ea typeface="Calibri" panose="020F0502020204030204" pitchFamily="34" charset="0"/>
              <a:cs typeface="+mn-cs"/>
            </a:rPr>
            <a:t>  </a:t>
          </a:r>
          <a:r>
            <a:rPr lang="he-IL" sz="1400" b="1">
              <a:effectLst/>
              <a:latin typeface="Times New Roman" panose="02020603050405020304" pitchFamily="18" charset="0"/>
              <a:ea typeface="Calibri" panose="020F0502020204030204" pitchFamily="34" charset="0"/>
              <a:cs typeface="+mn-cs"/>
            </a:rPr>
            <a:t>אם נשאר חוב למעשר יש לפרוע בחודש הבא או אפילו בשנה הבאה. גם הפסדים והוצאות </a:t>
          </a:r>
          <a:r>
            <a:rPr lang="he-IL" sz="1400" b="1" u="sng">
              <a:effectLst/>
              <a:latin typeface="Times New Roman" panose="02020603050405020304" pitchFamily="18" charset="0"/>
              <a:ea typeface="Calibri" panose="020F0502020204030204" pitchFamily="34" charset="0"/>
              <a:cs typeface="+mn-cs"/>
            </a:rPr>
            <a:t>בעסק</a:t>
          </a:r>
          <a:r>
            <a:rPr lang="he-IL" sz="1400" b="1">
              <a:effectLst/>
              <a:latin typeface="Times New Roman" panose="02020603050405020304" pitchFamily="18" charset="0"/>
              <a:ea typeface="Calibri" panose="020F0502020204030204" pitchFamily="34" charset="0"/>
              <a:cs typeface="+mn-cs"/>
            </a:rPr>
            <a:t> עוברים מחודש לחודש ונזקפים לזכות כל השנה</a:t>
          </a:r>
          <a:r>
            <a:rPr lang="he-IL" sz="1400">
              <a:effectLst/>
              <a:latin typeface="Times New Roman" panose="02020603050405020304" pitchFamily="18" charset="0"/>
              <a:ea typeface="Calibri" panose="020F0502020204030204" pitchFamily="34" charset="0"/>
              <a:cs typeface="+mn-cs"/>
            </a:rPr>
            <a:t> </a:t>
          </a:r>
          <a:r>
            <a:rPr lang="he-IL" sz="1400" b="1">
              <a:effectLst/>
              <a:latin typeface="Times New Roman" panose="02020603050405020304" pitchFamily="18" charset="0"/>
              <a:ea typeface="Calibri" panose="020F0502020204030204" pitchFamily="34" charset="0"/>
              <a:cs typeface="+mn-cs"/>
            </a:rPr>
            <a:t>כמו כן התרומות עוברות מחודש לחודש,</a:t>
          </a:r>
          <a:r>
            <a:rPr lang="he-IL" sz="1400">
              <a:effectLst/>
              <a:latin typeface="Times New Roman" panose="02020603050405020304" pitchFamily="18" charset="0"/>
              <a:ea typeface="Calibri" panose="020F0502020204030204" pitchFamily="34" charset="0"/>
              <a:cs typeface="+mn-cs"/>
            </a:rPr>
            <a:t>  כן כתב הח"ח ב'אהבת חסד'. פירוש הדבר, שאם בחודש אחד השקיע סכום גדול או שהיה נזק גדול, יותר מכל ההכנסה של החודש, אפשר להעביר את יתרת ההפסד לחודש הבא ולנכות אותו מהרווחים. וכן אם תרם חודש אחד יותר מסכום המעשר שנתחייב בו אפשר לזקוף את העודף לזכות בחודש הבא ולהחשיבו כתרומה. [על חישוב זה מבוסס המשבצת בטבלה "יתרת החוב מהחודש הקודם" המקשרת בין החודשים]. אולם משנה לשנה כתב ה'נודע ביהודה' שלכתחילה אין להעביר, וכתבו הרב וואזנר זצ"ל ועוד, שמסתבר שלעניין זה שנה חדשה נחשבת מחודש תשרי, ולדבריהם יש לסיים את החשבונות בחודש אלול ולא להעביר את היתרה לחודש תשרי.</a:t>
          </a:r>
          <a:r>
            <a:rPr lang="he-IL" sz="1400" baseline="0">
              <a:effectLst/>
              <a:latin typeface="Times New Roman" panose="02020603050405020304" pitchFamily="18" charset="0"/>
              <a:ea typeface="Calibri" panose="020F0502020204030204" pitchFamily="34" charset="0"/>
              <a:cs typeface="+mn-cs"/>
            </a:rPr>
            <a:t> [בכל אופן מאחר וכל החודשים קשורים יחד בתוכנה יכול כל אחד לחלק את השנה איך שירצה, כולל אלו המנהלים חשבונותיהם</a:t>
          </a:r>
          <a:r>
            <a:rPr lang="he-IL" sz="1400">
              <a:effectLst/>
              <a:latin typeface="Times New Roman" panose="02020603050405020304" pitchFamily="18" charset="0"/>
              <a:ea typeface="Calibri" panose="020F0502020204030204" pitchFamily="34" charset="0"/>
              <a:cs typeface="+mn-cs"/>
            </a:rPr>
            <a:t> לפי</a:t>
          </a:r>
          <a:r>
            <a:rPr lang="he-IL" sz="1400" baseline="0">
              <a:effectLst/>
              <a:latin typeface="Times New Roman" panose="02020603050405020304" pitchFamily="18" charset="0"/>
              <a:ea typeface="Calibri" panose="020F0502020204030204" pitchFamily="34" charset="0"/>
              <a:cs typeface="+mn-cs"/>
            </a:rPr>
            <a:t> התאריך הלועזי]</a:t>
          </a:r>
          <a:endParaRPr lang="he-IL" sz="1400">
            <a:effectLst/>
            <a:latin typeface="Times New Roman" panose="02020603050405020304" pitchFamily="18" charset="0"/>
            <a:ea typeface="Calibri" panose="020F0502020204030204" pitchFamily="34" charset="0"/>
            <a:cs typeface="+mn-cs"/>
          </a:endParaRPr>
        </a:p>
        <a:p>
          <a:pPr algn="r" rtl="1">
            <a:lnSpc>
              <a:spcPct val="107000"/>
            </a:lnSpc>
            <a:spcAft>
              <a:spcPts val="800"/>
            </a:spcAft>
          </a:pPr>
          <a:endParaRPr lang="he-IL" sz="1400">
            <a:effectLst/>
            <a:latin typeface="Times New Roman" panose="02020603050405020304" pitchFamily="18" charset="0"/>
            <a:ea typeface="Calibri" panose="020F0502020204030204" pitchFamily="34" charset="0"/>
            <a:cs typeface="+mn-cs"/>
          </a:endParaRPr>
        </a:p>
        <a:p>
          <a:pPr algn="r" rtl="1">
            <a:lnSpc>
              <a:spcPct val="107000"/>
            </a:lnSpc>
            <a:spcAft>
              <a:spcPts val="800"/>
            </a:spcAft>
          </a:pPr>
          <a:r>
            <a:rPr lang="he-IL" sz="1800" b="1">
              <a:effectLst/>
              <a:latin typeface="Times New Roman" panose="02020603050405020304" pitchFamily="18" charset="0"/>
              <a:ea typeface="Calibri" panose="020F0502020204030204" pitchFamily="34" charset="0"/>
              <a:cs typeface="+mn-cs"/>
            </a:rPr>
            <a:t>כלל י. </a:t>
          </a:r>
          <a:r>
            <a:rPr lang="he-IL" sz="1400" b="1">
              <a:effectLst/>
              <a:latin typeface="Times New Roman" panose="02020603050405020304" pitchFamily="18" charset="0"/>
              <a:ea typeface="Calibri" panose="020F0502020204030204" pitchFamily="34" charset="0"/>
              <a:cs typeface="+mn-cs"/>
            </a:rPr>
            <a:t>כתב החפץ חיים שמותר</a:t>
          </a:r>
          <a:r>
            <a:rPr lang="he-IL" sz="1400" b="1" baseline="0">
              <a:effectLst/>
              <a:latin typeface="Times New Roman" panose="02020603050405020304" pitchFamily="18" charset="0"/>
              <a:ea typeface="Calibri" panose="020F0502020204030204" pitchFamily="34" charset="0"/>
              <a:cs typeface="+mn-cs"/>
            </a:rPr>
            <a:t> ללוות מכספי צדקה ומעשר לצרכים אישיים כל עוד שלא הגיעו לידי גבאי צדקה, ובתנאי שיחזיר מיד כשצריך למסור לידי העני, המוסד, האירגון וכיוצא בזה. </a:t>
          </a:r>
          <a:r>
            <a:rPr lang="he-IL" sz="1400" b="0" baseline="0">
              <a:effectLst/>
              <a:latin typeface="Times New Roman" panose="02020603050405020304" pitchFamily="18" charset="0"/>
              <a:ea typeface="Calibri" panose="020F0502020204030204" pitchFamily="34" charset="0"/>
              <a:cs typeface="+mn-cs"/>
            </a:rPr>
            <a:t>[בתוכנה רושמים את הסכומים שלווים מקופת הצדקה והמעשר באיזור "תרומות מזדמנות" בסימן מינוס </a:t>
          </a:r>
          <a:r>
            <a:rPr lang="he-IL" sz="1400" b="0" baseline="0">
              <a:solidFill>
                <a:srgbClr val="FF0000"/>
              </a:solidFill>
              <a:effectLst/>
              <a:latin typeface="Times New Roman" panose="02020603050405020304" pitchFamily="18" charset="0"/>
              <a:ea typeface="Calibri" panose="020F0502020204030204" pitchFamily="34" charset="0"/>
              <a:cs typeface="+mn-cs"/>
            </a:rPr>
            <a:t>-</a:t>
          </a:r>
          <a:r>
            <a:rPr lang="he-IL" sz="1400" b="0" baseline="0">
              <a:effectLst/>
              <a:latin typeface="Times New Roman" panose="02020603050405020304" pitchFamily="18" charset="0"/>
              <a:ea typeface="Calibri" panose="020F0502020204030204" pitchFamily="34" charset="0"/>
              <a:cs typeface="+mn-cs"/>
            </a:rPr>
            <a:t> והם נכנסים בתור חובה ומשתלבים בחישובים בהתאם. הסכומים נהפכים </a:t>
          </a:r>
          <a:r>
            <a:rPr lang="he-IL" sz="1400" b="0" baseline="0">
              <a:solidFill>
                <a:srgbClr val="FF0000"/>
              </a:solidFill>
              <a:effectLst/>
              <a:latin typeface="Times New Roman" panose="02020603050405020304" pitchFamily="18" charset="0"/>
              <a:ea typeface="Calibri" panose="020F0502020204030204" pitchFamily="34" charset="0"/>
              <a:cs typeface="+mn-cs"/>
            </a:rPr>
            <a:t>לצבע אדום</a:t>
          </a:r>
          <a:r>
            <a:rPr lang="he-IL" sz="1400" b="0">
              <a:effectLst/>
              <a:latin typeface="Times New Roman" panose="02020603050405020304" pitchFamily="18" charset="0"/>
              <a:ea typeface="Calibri" panose="020F0502020204030204" pitchFamily="34" charset="0"/>
              <a:cs typeface="+mn-cs"/>
            </a:rPr>
            <a:t> כדי להבליט שמדובר בחוב שיש</a:t>
          </a:r>
          <a:r>
            <a:rPr lang="he-IL" sz="1400" b="0" baseline="0">
              <a:effectLst/>
              <a:latin typeface="Times New Roman" panose="02020603050405020304" pitchFamily="18" charset="0"/>
              <a:ea typeface="Calibri" panose="020F0502020204030204" pitchFamily="34" charset="0"/>
              <a:cs typeface="+mn-cs"/>
            </a:rPr>
            <a:t> לשלם. וכשמשלמים, צריך רק למחוק סכומים אלו].</a:t>
          </a:r>
          <a:r>
            <a:rPr lang="he-IL" sz="1400" b="0">
              <a:effectLst/>
              <a:latin typeface="Times New Roman" panose="02020603050405020304" pitchFamily="18" charset="0"/>
              <a:ea typeface="Calibri" panose="020F0502020204030204" pitchFamily="34" charset="0"/>
              <a:cs typeface="+mn-cs"/>
            </a:rPr>
            <a:t> </a:t>
          </a:r>
        </a:p>
        <a:p>
          <a:pPr algn="r" rtl="1">
            <a:lnSpc>
              <a:spcPct val="107000"/>
            </a:lnSpc>
            <a:spcAft>
              <a:spcPts val="800"/>
            </a:spcAft>
          </a:pPr>
          <a:endParaRPr lang="he-IL" sz="1400">
            <a:effectLst/>
            <a:latin typeface="Times New Roman" panose="02020603050405020304" pitchFamily="18" charset="0"/>
            <a:ea typeface="Calibri" panose="020F0502020204030204" pitchFamily="34" charset="0"/>
            <a:cs typeface="+mn-cs"/>
          </a:endParaRPr>
        </a:p>
        <a:p>
          <a:pPr algn="r" rtl="1">
            <a:lnSpc>
              <a:spcPct val="107000"/>
            </a:lnSpc>
            <a:spcAft>
              <a:spcPts val="800"/>
            </a:spcAft>
          </a:pP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endParaRPr lang="he-IL" sz="1100"/>
        </a:p>
      </xdr:txBody>
    </xdr:sp>
    <xdr:clientData/>
  </xdr:twoCellAnchor>
  <xdr:twoCellAnchor>
    <xdr:from>
      <xdr:col>76</xdr:col>
      <xdr:colOff>659130</xdr:colOff>
      <xdr:row>6</xdr:row>
      <xdr:rowOff>0</xdr:rowOff>
    </xdr:from>
    <xdr:to>
      <xdr:col>85</xdr:col>
      <xdr:colOff>1867</xdr:colOff>
      <xdr:row>125</xdr:row>
      <xdr:rowOff>50321</xdr:rowOff>
    </xdr:to>
    <xdr:sp macro="" textlink="">
      <xdr:nvSpPr>
        <xdr:cNvPr id="7" name="TextBox 6">
          <a:extLst>
            <a:ext uri="{FF2B5EF4-FFF2-40B4-BE49-F238E27FC236}">
              <a16:creationId xmlns:a16="http://schemas.microsoft.com/office/drawing/2014/main" id="{00000000-0008-0000-0900-000007000000}"/>
            </a:ext>
          </a:extLst>
        </xdr:cNvPr>
        <xdr:cNvSpPr txBox="1"/>
      </xdr:nvSpPr>
      <xdr:spPr>
        <a:xfrm>
          <a:off x="3304926" y="819509"/>
          <a:ext cx="5294963" cy="20739340"/>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1" anchor="t"/>
        <a:lstStyle/>
        <a:p>
          <a:pPr algn="ctr" rtl="1"/>
          <a:endParaRPr lang="he-IL" sz="1400" b="0" baseline="0"/>
        </a:p>
        <a:p>
          <a:pPr algn="r" rtl="1">
            <a:lnSpc>
              <a:spcPct val="107000"/>
            </a:lnSpc>
            <a:spcAft>
              <a:spcPts val="800"/>
            </a:spcAft>
          </a:pPr>
          <a:r>
            <a:rPr lang="he-IL" sz="1400" b="1">
              <a:effectLst/>
              <a:latin typeface="Times New Roman" panose="02020603050405020304" pitchFamily="18" charset="0"/>
              <a:ea typeface="Calibri" panose="020F0502020204030204" pitchFamily="34" charset="0"/>
              <a:cs typeface="+mn-cs"/>
            </a:rPr>
            <a:t>ישנם המהדרים להפריש חומש -20% מכל הכנסותיהם לצדקה. מוסרים בשם הגר"א זצ"ל וגדולים נוספים שהפרשת מעשר מסוגלת לפרנסה בשפע, והפרשת חומש מסוגלת לעשירות. </a:t>
          </a:r>
          <a:endParaRPr lang="en-US" sz="1400" b="1">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b="1">
              <a:effectLst/>
              <a:latin typeface="Times New Roman" panose="02020603050405020304" pitchFamily="18" charset="0"/>
              <a:ea typeface="Calibri" panose="020F0502020204030204" pitchFamily="34" charset="0"/>
              <a:cs typeface="+mn-cs"/>
            </a:rPr>
            <a:t>המקור להפרשת "חומש":</a:t>
          </a:r>
          <a:r>
            <a:rPr lang="he-IL" sz="1400">
              <a:effectLst/>
              <a:latin typeface="Times New Roman" panose="02020603050405020304" pitchFamily="18" charset="0"/>
              <a:ea typeface="Calibri" panose="020F0502020204030204" pitchFamily="34" charset="0"/>
              <a:cs typeface="+mn-cs"/>
            </a:rPr>
            <a:t> החומש הוזכר בגמרא במסכת כתובות [דף נ.]. אומנם בגמרא מפורש רק שתקנת חכמים היתה שאסור להפריש </a:t>
          </a:r>
          <a:r>
            <a:rPr lang="he-IL" sz="1400" u="sng">
              <a:effectLst/>
              <a:latin typeface="Times New Roman" panose="02020603050405020304" pitchFamily="18" charset="0"/>
              <a:ea typeface="Calibri" panose="020F0502020204030204" pitchFamily="34" charset="0"/>
              <a:cs typeface="+mn-cs"/>
            </a:rPr>
            <a:t>יותר</a:t>
          </a:r>
          <a:r>
            <a:rPr lang="he-IL" sz="1400">
              <a:effectLst/>
              <a:latin typeface="Times New Roman" panose="02020603050405020304" pitchFamily="18" charset="0"/>
              <a:ea typeface="Calibri" panose="020F0502020204030204" pitchFamily="34" charset="0"/>
              <a:cs typeface="+mn-cs"/>
            </a:rPr>
            <a:t> מחומש, אך בירושלמי בתחילת מסכת פאה משמע שתקנת חכמים -ואפילו נמסר למשה מסיני- להפריש חומש למצווה מן המובחר. וכתב הבית יוסף שמכאן מקורו של הרמב"ם, הטור וגם השולחן ערוך שהביאו ענין "חומש" בתור השיעור מדרבנן למצוה מן המובחר בצדקה. והוא מוסיף,  שגם בגמרא בבלי יש לדייק שמצווה מן המובחר בחומש, כי הגמרא מצטטת את דברי יעקב אבינו "וכל אשר תתן לי </a:t>
          </a:r>
          <a:r>
            <a:rPr lang="he-IL" sz="1400" u="sng">
              <a:effectLst/>
              <a:latin typeface="Times New Roman" panose="02020603050405020304" pitchFamily="18" charset="0"/>
              <a:ea typeface="Calibri" panose="020F0502020204030204" pitchFamily="34" charset="0"/>
              <a:cs typeface="+mn-cs"/>
            </a:rPr>
            <a:t>אעשר</a:t>
          </a:r>
          <a:r>
            <a:rPr lang="he-IL" sz="1400">
              <a:effectLst/>
              <a:latin typeface="Times New Roman" panose="02020603050405020304" pitchFamily="18" charset="0"/>
              <a:ea typeface="Calibri" panose="020F0502020204030204" pitchFamily="34" charset="0"/>
              <a:cs typeface="+mn-cs"/>
            </a:rPr>
            <a:t> </a:t>
          </a:r>
          <a:r>
            <a:rPr lang="he-IL" sz="1400" u="sng">
              <a:effectLst/>
              <a:latin typeface="Times New Roman" panose="02020603050405020304" pitchFamily="18" charset="0"/>
              <a:ea typeface="Calibri" panose="020F0502020204030204" pitchFamily="34" charset="0"/>
              <a:cs typeface="+mn-cs"/>
            </a:rPr>
            <a:t>אעשרנו</a:t>
          </a:r>
          <a:r>
            <a:rPr lang="he-IL" sz="1400">
              <a:effectLst/>
              <a:latin typeface="Times New Roman" panose="02020603050405020304" pitchFamily="18" charset="0"/>
              <a:ea typeface="Calibri" panose="020F0502020204030204" pitchFamily="34" charset="0"/>
              <a:cs typeface="+mn-cs"/>
            </a:rPr>
            <a:t> לך"  ומפרשת שהכוונה לשני פעמים מעשר.</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b="1">
              <a:effectLst/>
              <a:latin typeface="Times New Roman" panose="02020603050405020304" pitchFamily="18" charset="0"/>
              <a:ea typeface="Calibri" panose="020F0502020204030204" pitchFamily="34" charset="0"/>
              <a:cs typeface="+mn-cs"/>
            </a:rPr>
            <a:t>יש להדגיש,</a:t>
          </a:r>
          <a:r>
            <a:rPr lang="he-IL" sz="1400">
              <a:effectLst/>
              <a:latin typeface="Times New Roman" panose="02020603050405020304" pitchFamily="18" charset="0"/>
              <a:ea typeface="Calibri" panose="020F0502020204030204" pitchFamily="34" charset="0"/>
              <a:cs typeface="+mn-cs"/>
            </a:rPr>
            <a:t> לפי המהלך של הרמב"ם ואחריו הטור והשו"ע, אין דין מיוחד של "מעשר", רק המעשר הוא שיעור בנתינת צדקה. וכתבו שהשיעור של מעשר הוא מידה בינונית, פחות מכך עין רעה ונתינת חומש מצוה מן המובחר, לפי שיטתם, יש למנהג של נתינת חומש, אחיזה מסויימת בהלכה ולא רק מידת חסידות. מאחר ונתינת מעשר נחשבת מדה בינונית בלבד בנתינת צדקה. </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a:effectLst/>
              <a:latin typeface="Times New Roman" panose="02020603050405020304" pitchFamily="18" charset="0"/>
              <a:ea typeface="Calibri" panose="020F0502020204030204" pitchFamily="34" charset="0"/>
              <a:cs typeface="+mn-cs"/>
            </a:rPr>
            <a:t>כתב החפץ חיים באהבת חסד, שלפי דעת הגר"א  ועוד, כשיש עניים לפניו ואין מי שיעזור להם חל חיוב גמור להפריש עד חומש, כשידו משגת בריווח. ומרן ב'דרך אמונה' פ"ז הלכה ה' דייק מדברי הרמב"ם שבמצב כזה חייבים אף יותר מחומש, ומוסיף שזה רק כשידו משגת בריווח אבל אין צריך לדחוק עצמו. </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b="1">
              <a:solidFill>
                <a:srgbClr val="FF0000"/>
              </a:solidFill>
              <a:effectLst/>
              <a:latin typeface="Times New Roman" panose="02020603050405020304" pitchFamily="18" charset="0"/>
              <a:ea typeface="Calibri" panose="020F0502020204030204" pitchFamily="34" charset="0"/>
              <a:cs typeface="+mn-cs"/>
            </a:rPr>
            <a:t>כל חישובי החומש הוספו בתוכנה למעוניינים, למרות שמיועדת בעיקר למעשר.</a:t>
          </a:r>
          <a:r>
            <a:rPr lang="he-IL" sz="1400" b="1" baseline="0">
              <a:solidFill>
                <a:srgbClr val="FF0000"/>
              </a:solidFill>
              <a:effectLst/>
              <a:latin typeface="Times New Roman" panose="02020603050405020304" pitchFamily="18" charset="0"/>
              <a:ea typeface="Calibri" panose="020F0502020204030204" pitchFamily="34" charset="0"/>
              <a:cs typeface="+mn-cs"/>
            </a:rPr>
            <a:t> </a:t>
          </a:r>
          <a:r>
            <a:rPr lang="he-IL" sz="1400" baseline="0">
              <a:effectLst/>
              <a:latin typeface="Times New Roman" panose="02020603050405020304" pitchFamily="18" charset="0"/>
              <a:ea typeface="Calibri" panose="020F0502020204030204" pitchFamily="34" charset="0"/>
              <a:cs typeface="+mn-cs"/>
            </a:rPr>
            <a:t>חישובים אלו מוסתרים כדי שלא לבלבל את מפרישי המעשר, ומתגלים אוטומטית בהזנת אות </a:t>
          </a:r>
          <a:r>
            <a:rPr lang="he-IL" sz="1400" b="1" baseline="0">
              <a:solidFill>
                <a:srgbClr val="FF0000"/>
              </a:solidFill>
              <a:effectLst/>
              <a:latin typeface="Times New Roman" panose="02020603050405020304" pitchFamily="18" charset="0"/>
              <a:ea typeface="Calibri" panose="020F0502020204030204" pitchFamily="34" charset="0"/>
              <a:cs typeface="+mn-cs"/>
            </a:rPr>
            <a:t>ח</a:t>
          </a:r>
          <a:r>
            <a:rPr lang="he-IL" sz="1400" baseline="0">
              <a:effectLst/>
              <a:latin typeface="Times New Roman" panose="02020603050405020304" pitchFamily="18" charset="0"/>
              <a:ea typeface="Calibri" panose="020F0502020204030204" pitchFamily="34" charset="0"/>
              <a:cs typeface="+mn-cs"/>
            </a:rPr>
            <a:t> במקום המיועד לכך כמסומן בטבלה</a:t>
          </a:r>
          <a:r>
            <a:rPr lang="he-IL" sz="1400">
              <a:effectLst/>
              <a:latin typeface="Times New Roman" panose="02020603050405020304" pitchFamily="18" charset="0"/>
              <a:ea typeface="Calibri" panose="020F0502020204030204" pitchFamily="34" charset="0"/>
              <a:cs typeface="+mn-cs"/>
            </a:rPr>
            <a:t>.</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endParaRPr lang="he-IL" sz="1400">
            <a:effectLst/>
            <a:latin typeface="Times New Roman" panose="02020603050405020304" pitchFamily="18" charset="0"/>
            <a:ea typeface="Calibri" panose="020F0502020204030204" pitchFamily="34" charset="0"/>
            <a:cs typeface="+mn-cs"/>
          </a:endParaRPr>
        </a:p>
        <a:p>
          <a:pPr algn="r" rtl="1">
            <a:lnSpc>
              <a:spcPct val="107000"/>
            </a:lnSpc>
            <a:spcAft>
              <a:spcPts val="800"/>
            </a:spcAft>
          </a:pPr>
          <a:r>
            <a:rPr lang="he-IL" sz="1400" b="1">
              <a:effectLst/>
              <a:latin typeface="Times New Roman" panose="02020603050405020304" pitchFamily="18" charset="0"/>
              <a:ea typeface="Calibri" panose="020F0502020204030204" pitchFamily="34" charset="0"/>
              <a:cs typeface="+mn-cs"/>
            </a:rPr>
            <a:t>בין מעשר לחומש קיימים שתי דרגות ביניים: </a:t>
          </a:r>
          <a:endParaRPr lang="en-US" sz="1400" b="1">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600" b="1">
              <a:effectLst/>
              <a:latin typeface="Times New Roman" panose="02020603050405020304" pitchFamily="18" charset="0"/>
              <a:ea typeface="Calibri" panose="020F0502020204030204" pitchFamily="34" charset="0"/>
              <a:cs typeface="+mn-cs"/>
            </a:rPr>
            <a:t>א. </a:t>
          </a:r>
          <a:r>
            <a:rPr lang="he-IL" sz="1600">
              <a:effectLst/>
              <a:latin typeface="Times New Roman" panose="02020603050405020304" pitchFamily="18" charset="0"/>
              <a:ea typeface="Calibri" panose="020F0502020204030204" pitchFamily="34" charset="0"/>
              <a:cs typeface="+mn-cs"/>
            </a:rPr>
            <a:t>  </a:t>
          </a:r>
          <a:r>
            <a:rPr lang="he-IL" sz="1400" b="1">
              <a:effectLst/>
              <a:latin typeface="Times New Roman" panose="02020603050405020304" pitchFamily="18" charset="0"/>
              <a:ea typeface="Calibri" panose="020F0502020204030204" pitchFamily="34" charset="0"/>
              <a:cs typeface="+mn-cs"/>
            </a:rPr>
            <a:t>הפרשת חומש חלקי</a:t>
          </a:r>
          <a:r>
            <a:rPr lang="he-IL" sz="1400">
              <a:effectLst/>
              <a:latin typeface="Times New Roman" panose="02020603050405020304" pitchFamily="18" charset="0"/>
              <a:ea typeface="Calibri" panose="020F0502020204030204" pitchFamily="34" charset="0"/>
              <a:cs typeface="+mn-cs"/>
            </a:rPr>
            <a:t>. עקרונית מפרישים רק מעשר ורק מחלק מההכנסות מפרישים חומש. </a:t>
          </a:r>
        </a:p>
        <a:p>
          <a:pPr algn="r" rtl="1">
            <a:lnSpc>
              <a:spcPct val="107000"/>
            </a:lnSpc>
            <a:spcAft>
              <a:spcPts val="800"/>
            </a:spcAft>
          </a:pPr>
          <a:r>
            <a:rPr lang="he-IL" sz="1400">
              <a:solidFill>
                <a:schemeClr val="dk1"/>
              </a:solidFill>
              <a:effectLst/>
              <a:latin typeface="Times New Roman" panose="02020603050405020304" pitchFamily="18" charset="0"/>
              <a:ea typeface="Calibri" panose="020F0502020204030204" pitchFamily="34" charset="0"/>
              <a:cs typeface="+mn-cs"/>
            </a:rPr>
            <a:t>קורה, ונכנסת הכנסה מן הצד, מענק או מתנה, וכדומה, כל הכנסה קלה אחרת, ומעוניינים להפריש ממנו חומש. </a:t>
          </a:r>
          <a:r>
            <a:rPr lang="he-IL" sz="1400" b="1">
              <a:effectLst/>
              <a:latin typeface="Times New Roman" panose="02020603050405020304" pitchFamily="18" charset="0"/>
              <a:ea typeface="Calibri" panose="020F0502020204030204" pitchFamily="34" charset="0"/>
              <a:cs typeface="+mn-cs"/>
            </a:rPr>
            <a:t>הורה מרן הגר"ח זצ"ל שמי שקשה לו להפריש חומש מכל הכנסותיו יש ענין שיפריש חומש מחלק מהכנסותיו ויקיים על ידי כך גם מצות הפרשת חומש במקצת.</a:t>
          </a:r>
          <a:r>
            <a:rPr lang="he-IL" sz="1400">
              <a:effectLst/>
              <a:latin typeface="Times New Roman" panose="02020603050405020304" pitchFamily="18" charset="0"/>
              <a:ea typeface="Calibri" panose="020F0502020204030204" pitchFamily="34" charset="0"/>
              <a:cs typeface="+mn-cs"/>
            </a:rPr>
            <a:t> </a:t>
          </a:r>
          <a:r>
            <a:rPr lang="he-IL" sz="1400">
              <a:effectLst/>
              <a:latin typeface="Times New Roman" panose="02020603050405020304" pitchFamily="18" charset="0"/>
              <a:ea typeface="Calibri" panose="020F0502020204030204" pitchFamily="34" charset="0"/>
              <a:cs typeface="Guttman Frank" panose="02010401010101010101" pitchFamily="2" charset="-79"/>
            </a:rPr>
            <a:t> </a:t>
          </a:r>
          <a:r>
            <a:rPr lang="he-IL" sz="1400">
              <a:solidFill>
                <a:schemeClr val="dk1"/>
              </a:solidFill>
              <a:effectLst/>
              <a:latin typeface="Times New Roman" panose="02020603050405020304" pitchFamily="18" charset="0"/>
              <a:ea typeface="Calibri" panose="020F0502020204030204" pitchFamily="34" charset="0"/>
              <a:cs typeface="+mn-cs"/>
            </a:rPr>
            <a:t>וכך מצאנו ב"דברי יחזקאל" להרב משינובה על הפסוק הנאמר באברהם, 'ויתן לו מעשר מכל'  "היוצא לנו מזה דאם בא לאדם ריווח בנקל, אפשר דצריך ליתן ב' פעמים מעשר דהוא חומש". </a:t>
          </a:r>
        </a:p>
        <a:p>
          <a:pPr algn="r" rtl="1">
            <a:lnSpc>
              <a:spcPct val="107000"/>
            </a:lnSpc>
            <a:spcAft>
              <a:spcPts val="800"/>
            </a:spcAft>
          </a:pPr>
          <a:r>
            <a:rPr lang="he-IL" sz="1400">
              <a:solidFill>
                <a:schemeClr val="dk1"/>
              </a:solidFill>
              <a:effectLst/>
              <a:latin typeface="Times New Roman" panose="02020603050405020304" pitchFamily="18" charset="0"/>
              <a:ea typeface="Calibri" panose="020F0502020204030204" pitchFamily="34" charset="0"/>
              <a:cs typeface="+mn-cs"/>
            </a:rPr>
            <a:t>נוהג זה  חשוב במיוחד, כי יש בו כדי להכניס את האדם להפרשת חומש בהדרגה. </a:t>
          </a:r>
          <a:endParaRPr lang="en-US" sz="1400">
            <a:solidFill>
              <a:schemeClr val="dk1"/>
            </a:solidFill>
            <a:effectLst/>
            <a:latin typeface="Times New Roman" panose="02020603050405020304" pitchFamily="18" charset="0"/>
            <a:ea typeface="Calibri" panose="020F0502020204030204" pitchFamily="34" charset="0"/>
            <a:cs typeface="+mn-cs"/>
          </a:endParaRPr>
        </a:p>
        <a:p>
          <a:pPr algn="r" rtl="1">
            <a:lnSpc>
              <a:spcPct val="107000"/>
            </a:lnSpc>
            <a:spcAft>
              <a:spcPts val="800"/>
            </a:spcAft>
          </a:pPr>
          <a:r>
            <a:rPr lang="he-IL" sz="1400">
              <a:effectLst/>
              <a:latin typeface="Times New Roman" panose="02020603050405020304" pitchFamily="18" charset="0"/>
              <a:ea typeface="Calibri" panose="020F0502020204030204" pitchFamily="34" charset="0"/>
              <a:cs typeface="+mn-cs"/>
            </a:rPr>
            <a:t>[באזור המיועד לחישובי החומש, בצד שמאל למטה, ייחדנו טבלה מיוחדת ל"הפרשת חומש חלקי" ושם מזינים סכומים מסוימים שנרשמו למעשר אך רוצים להפריש מהם חומש. חישובים אלו משתלבים לתוך חישובי ה</a:t>
          </a:r>
          <a:r>
            <a:rPr lang="he-IL" sz="1400" u="sng">
              <a:effectLst/>
              <a:latin typeface="Times New Roman" panose="02020603050405020304" pitchFamily="18" charset="0"/>
              <a:ea typeface="Calibri" panose="020F0502020204030204" pitchFamily="34" charset="0"/>
              <a:cs typeface="+mn-cs"/>
            </a:rPr>
            <a:t>מעשר</a:t>
          </a:r>
          <a:r>
            <a:rPr lang="he-IL" sz="1400">
              <a:effectLst/>
              <a:latin typeface="Times New Roman" panose="02020603050405020304" pitchFamily="18" charset="0"/>
              <a:ea typeface="Calibri" panose="020F0502020204030204" pitchFamily="34" charset="0"/>
              <a:cs typeface="+mn-cs"/>
            </a:rPr>
            <a:t> בטבלה העיקרית.] </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600" b="1">
              <a:effectLst/>
              <a:latin typeface="Times New Roman" panose="02020603050405020304" pitchFamily="18" charset="0"/>
              <a:ea typeface="Calibri" panose="020F0502020204030204" pitchFamily="34" charset="0"/>
              <a:cs typeface="+mn-cs"/>
            </a:rPr>
            <a:t>ב.   </a:t>
          </a:r>
          <a:r>
            <a:rPr lang="he-IL" sz="1400" b="1">
              <a:effectLst/>
              <a:latin typeface="Times New Roman" panose="02020603050405020304" pitchFamily="18" charset="0"/>
              <a:ea typeface="Calibri" panose="020F0502020204030204" pitchFamily="34" charset="0"/>
              <a:cs typeface="+mn-cs"/>
            </a:rPr>
            <a:t>הקלות בהפרשת חומש לעומת הפרשת מעשר: </a:t>
          </a:r>
          <a:r>
            <a:rPr lang="he-IL" sz="1400">
              <a:effectLst/>
              <a:latin typeface="Times New Roman" panose="02020603050405020304" pitchFamily="18" charset="0"/>
              <a:ea typeface="Calibri" panose="020F0502020204030204" pitchFamily="34" charset="0"/>
              <a:cs typeface="+mn-cs"/>
            </a:rPr>
            <a:t>אלו כן מפרישים חומש מכל הכנסותיהם אולם סומכים על הקלות מסויימות לגבי החומש, בהגדרת ההכנסות, ההוצאות והתרומות. וכן, היתרים מסוימים שיש בפוסקים</a:t>
          </a:r>
          <a:r>
            <a:rPr lang="he-IL" sz="1400" baseline="0">
              <a:effectLst/>
              <a:latin typeface="Times New Roman" panose="02020603050405020304" pitchFamily="18" charset="0"/>
              <a:ea typeface="Calibri" panose="020F0502020204030204" pitchFamily="34" charset="0"/>
              <a:cs typeface="+mn-cs"/>
            </a:rPr>
            <a:t> בחישובי מעשר שאלו אינם רוצים לסמוך עליהם וסומכים על קולות אלו רק לגבי חומש. </a:t>
          </a:r>
          <a:endParaRPr lang="he-IL" sz="1400">
            <a:effectLst/>
            <a:latin typeface="Times New Roman" panose="02020603050405020304" pitchFamily="18" charset="0"/>
            <a:ea typeface="Calibri" panose="020F0502020204030204" pitchFamily="34" charset="0"/>
            <a:cs typeface="+mn-cs"/>
          </a:endParaRPr>
        </a:p>
        <a:p>
          <a:pPr algn="r" rtl="1">
            <a:lnSpc>
              <a:spcPct val="107000"/>
            </a:lnSpc>
            <a:spcAft>
              <a:spcPts val="800"/>
            </a:spcAft>
          </a:pPr>
          <a:r>
            <a:rPr lang="he-IL" sz="1400">
              <a:effectLst/>
              <a:latin typeface="Times New Roman" panose="02020603050405020304" pitchFamily="18" charset="0"/>
              <a:ea typeface="Calibri" panose="020F0502020204030204" pitchFamily="34" charset="0"/>
              <a:cs typeface="+mn-cs"/>
            </a:rPr>
            <a:t>הפוסקים הסכימו שבהפרשת חומש אפשר להקל יותר ממעשר בכמה דברים. </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b="1">
              <a:solidFill>
                <a:srgbClr val="0070C0"/>
              </a:solidFill>
              <a:effectLst/>
              <a:latin typeface="Times New Roman" panose="02020603050405020304" pitchFamily="18" charset="0"/>
              <a:ea typeface="Calibri" panose="020F0502020204030204" pitchFamily="34" charset="0"/>
              <a:cs typeface="+mn-cs"/>
            </a:rPr>
            <a:t>דוגמאות:</a:t>
          </a:r>
          <a:r>
            <a:rPr lang="he-IL" sz="1400">
              <a:solidFill>
                <a:srgbClr val="0070C0"/>
              </a:solidFill>
              <a:effectLst/>
              <a:latin typeface="Times New Roman" panose="02020603050405020304" pitchFamily="18" charset="0"/>
              <a:ea typeface="Calibri" panose="020F0502020204030204" pitchFamily="34" charset="0"/>
              <a:cs typeface="+mn-cs"/>
            </a:rPr>
            <a:t>  לגבי חומש אמרו, שכולם מודים שאין צריך להפריש מחפצים שמקבלים, או שאפשר להשתמש בדמי החומש להידור מצוה שלא היה מוציא אילולי דמי החומש, </a:t>
          </a:r>
        </a:p>
        <a:p>
          <a:pPr algn="r" rtl="1">
            <a:lnSpc>
              <a:spcPct val="107000"/>
            </a:lnSpc>
            <a:spcAft>
              <a:spcPts val="800"/>
            </a:spcAft>
          </a:pPr>
          <a:r>
            <a:rPr lang="he-IL" sz="1400" b="1">
              <a:solidFill>
                <a:srgbClr val="0070C0"/>
              </a:solidFill>
              <a:effectLst/>
              <a:latin typeface="Times New Roman" panose="02020603050405020304" pitchFamily="18" charset="0"/>
              <a:ea typeface="Calibri" panose="020F0502020204030204" pitchFamily="34" charset="0"/>
              <a:cs typeface="+mn-cs"/>
            </a:rPr>
            <a:t>גם אלו המחמירים</a:t>
          </a:r>
          <a:r>
            <a:rPr lang="he-IL" sz="1400" b="1" baseline="0">
              <a:solidFill>
                <a:srgbClr val="0070C0"/>
              </a:solidFill>
              <a:effectLst/>
              <a:latin typeface="Times New Roman" panose="02020603050405020304" pitchFamily="18" charset="0"/>
              <a:ea typeface="Calibri" panose="020F0502020204030204" pitchFamily="34" charset="0"/>
              <a:cs typeface="+mn-cs"/>
            </a:rPr>
            <a:t> </a:t>
          </a:r>
          <a:r>
            <a:rPr lang="he-IL" sz="1400" baseline="0">
              <a:solidFill>
                <a:srgbClr val="0070C0"/>
              </a:solidFill>
              <a:effectLst/>
              <a:latin typeface="Times New Roman" panose="02020603050405020304" pitchFamily="18" charset="0"/>
              <a:ea typeface="Calibri" panose="020F0502020204030204" pitchFamily="34" charset="0"/>
              <a:cs typeface="+mn-cs"/>
            </a:rPr>
            <a:t>ו</a:t>
          </a:r>
          <a:r>
            <a:rPr lang="he-IL" sz="1400">
              <a:solidFill>
                <a:srgbClr val="0070C0"/>
              </a:solidFill>
              <a:effectLst/>
              <a:latin typeface="Times New Roman" panose="02020603050405020304" pitchFamily="18" charset="0"/>
              <a:ea typeface="Calibri" panose="020F0502020204030204" pitchFamily="34" charset="0"/>
              <a:cs typeface="+mn-cs"/>
            </a:rPr>
            <a:t>מקפידים להפריש את המעשר רק לעניים ולא לצרכי מצוה שונים, מקילים לתרום מהחומש לצרכי מצוה.  וכן אלו שמעשרים הכנסות דמי שכירות מדירה שמשכירים שהולך לתשלום שכירות לדירה שגרים בה, החזקת בנים נשואים לומדי תורה, וכן קולות נוספות רבות</a:t>
          </a:r>
          <a:r>
            <a:rPr lang="he-IL" sz="1400" baseline="0">
              <a:solidFill>
                <a:srgbClr val="0070C0"/>
              </a:solidFill>
              <a:effectLst/>
              <a:latin typeface="Times New Roman" panose="02020603050405020304" pitchFamily="18" charset="0"/>
              <a:ea typeface="Calibri" panose="020F0502020204030204" pitchFamily="34" charset="0"/>
              <a:cs typeface="+mn-cs"/>
            </a:rPr>
            <a:t> </a:t>
          </a:r>
          <a:r>
            <a:rPr lang="he-IL" sz="1400">
              <a:solidFill>
                <a:srgbClr val="0070C0"/>
              </a:solidFill>
              <a:effectLst/>
              <a:latin typeface="Times New Roman" panose="02020603050405020304" pitchFamily="18" charset="0"/>
              <a:ea typeface="Calibri" panose="020F0502020204030204" pitchFamily="34" charset="0"/>
              <a:cs typeface="+mn-cs"/>
            </a:rPr>
            <a:t>לגבי הכנסות, הוצאות ותרומות, מחשיבים התירים אלו רק בתור הקלות לחומש. </a:t>
          </a:r>
          <a:endParaRPr lang="en-US" sz="1400">
            <a:solidFill>
              <a:srgbClr val="0070C0"/>
            </a:solidFill>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b="1">
              <a:effectLst/>
              <a:latin typeface="Times New Roman" panose="02020603050405020304" pitchFamily="18" charset="0"/>
              <a:ea typeface="Calibri" panose="020F0502020204030204" pitchFamily="34" charset="0"/>
              <a:cs typeface="+mn-cs"/>
            </a:rPr>
            <a:t>החישובים של</a:t>
          </a:r>
          <a:r>
            <a:rPr lang="he-IL" sz="1400" b="1" baseline="0">
              <a:effectLst/>
              <a:latin typeface="Times New Roman" panose="02020603050405020304" pitchFamily="18" charset="0"/>
              <a:ea typeface="Calibri" panose="020F0502020204030204" pitchFamily="34" charset="0"/>
              <a:cs typeface="+mn-cs"/>
            </a:rPr>
            <a:t> הקלות לחומש מורכבים הם, </a:t>
          </a:r>
          <a:r>
            <a:rPr lang="he-IL" sz="1400" b="1" baseline="0">
              <a:solidFill>
                <a:srgbClr val="FF0000"/>
              </a:solidFill>
              <a:effectLst/>
              <a:latin typeface="Times New Roman" panose="02020603050405020304" pitchFamily="18" charset="0"/>
              <a:ea typeface="Calibri" panose="020F0502020204030204" pitchFamily="34" charset="0"/>
              <a:cs typeface="+mn-cs"/>
            </a:rPr>
            <a:t>על כן </a:t>
          </a:r>
          <a:r>
            <a:rPr lang="he-IL" sz="1400" b="1">
              <a:solidFill>
                <a:srgbClr val="FF0000"/>
              </a:solidFill>
              <a:effectLst/>
              <a:latin typeface="Times New Roman" panose="02020603050405020304" pitchFamily="18" charset="0"/>
              <a:ea typeface="Calibri" panose="020F0502020204030204" pitchFamily="34" charset="0"/>
              <a:cs typeface="+mn-cs"/>
            </a:rPr>
            <a:t>השקענו עמל רב מאוד והוספנו טבלה מיוחדת בכל גיליון המיועדת לניהול וחישוב אוטומטי של רישומים אלו בדיוק רב.</a:t>
          </a:r>
          <a:r>
            <a:rPr lang="he-IL" sz="1400" b="1">
              <a:effectLst/>
              <a:latin typeface="Times New Roman" panose="02020603050405020304" pitchFamily="18" charset="0"/>
              <a:ea typeface="Calibri" panose="020F0502020204030204" pitchFamily="34" charset="0"/>
              <a:cs typeface="+mn-cs"/>
            </a:rPr>
            <a:t> </a:t>
          </a:r>
          <a:r>
            <a:rPr lang="he-IL" sz="1400">
              <a:effectLst/>
              <a:latin typeface="Times New Roman" panose="02020603050405020304" pitchFamily="18" charset="0"/>
              <a:ea typeface="Calibri" panose="020F0502020204030204" pitchFamily="34" charset="0"/>
              <a:cs typeface="+mn-cs"/>
            </a:rPr>
            <a:t>טבלה זאת מופיעה מתחת לטבלה הראשית והיא מחושבת בנפרד, </a:t>
          </a:r>
          <a:r>
            <a:rPr lang="he-IL" sz="1400" baseline="0">
              <a:effectLst/>
              <a:latin typeface="Times New Roman" panose="02020603050405020304" pitchFamily="18" charset="0"/>
              <a:ea typeface="Calibri" panose="020F0502020204030204" pitchFamily="34" charset="0"/>
              <a:cs typeface="+mn-cs"/>
            </a:rPr>
            <a:t>וכפי ההוראות שם.</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endParaRPr lang="he-IL" sz="1400" b="1">
            <a:solidFill>
              <a:srgbClr val="FF0000"/>
            </a:solidFill>
            <a:effectLst/>
            <a:latin typeface="Times New Roman" panose="02020603050405020304" pitchFamily="18" charset="0"/>
            <a:ea typeface="Calibri" panose="020F0502020204030204" pitchFamily="34" charset="0"/>
            <a:cs typeface="+mn-cs"/>
          </a:endParaRPr>
        </a:p>
        <a:p>
          <a:pPr algn="r" rtl="1">
            <a:lnSpc>
              <a:spcPct val="107000"/>
            </a:lnSpc>
            <a:spcAft>
              <a:spcPts val="800"/>
            </a:spcAft>
          </a:pPr>
          <a:r>
            <a:rPr lang="he-IL" sz="1400" b="1">
              <a:solidFill>
                <a:srgbClr val="FF0000"/>
              </a:solidFill>
              <a:effectLst/>
              <a:latin typeface="Times New Roman" panose="02020603050405020304" pitchFamily="18" charset="0"/>
              <a:ea typeface="Calibri" panose="020F0502020204030204" pitchFamily="34" charset="0"/>
              <a:cs typeface="+mn-cs"/>
            </a:rPr>
            <a:t>יש להיזהר, אם מקילים יותר מדאי בחישובי החומש [וכגון שמחשבים את שכר לימוד של הבנים והבנות כהוצאות לגבי חומש, וכן הוצאות החתונה שלהם, אבל לגבי מעשר לא מחשבים אותם יצא שבסופו של דבר, בעל החומש לא מפריש לצדקה יותר מבעל המעשר, כמעט. וזה אבסורד!</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a:effectLst/>
              <a:latin typeface="Times New Roman" panose="02020603050405020304" pitchFamily="18" charset="0"/>
              <a:ea typeface="Calibri" panose="020F0502020204030204" pitchFamily="34" charset="0"/>
              <a:cs typeface="+mn-cs"/>
            </a:rPr>
            <a:t> </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a:effectLst/>
              <a:latin typeface="Times New Roman" panose="02020603050405020304" pitchFamily="18" charset="0"/>
              <a:ea typeface="Calibri" panose="020F0502020204030204" pitchFamily="34" charset="0"/>
              <a:cs typeface="+mn-cs"/>
            </a:rPr>
            <a:t>ה"חפץ חיים" מביא ב'אהבת חסד' </a:t>
          </a:r>
          <a:r>
            <a:rPr lang="he-IL" sz="1400" b="1">
              <a:effectLst/>
              <a:latin typeface="Times New Roman" panose="02020603050405020304" pitchFamily="18" charset="0"/>
              <a:ea typeface="Calibri" panose="020F0502020204030204" pitchFamily="34" charset="0"/>
              <a:cs typeface="+mn-cs"/>
            </a:rPr>
            <a:t>שמפאת החשיבות הגדולה בנתינת </a:t>
          </a:r>
          <a:r>
            <a:rPr lang="he-IL" sz="1400" b="1" u="sng">
              <a:effectLst/>
              <a:latin typeface="Times New Roman" panose="02020603050405020304" pitchFamily="18" charset="0"/>
              <a:ea typeface="Calibri" panose="020F0502020204030204" pitchFamily="34" charset="0"/>
              <a:cs typeface="+mn-cs"/>
            </a:rPr>
            <a:t>מעשר</a:t>
          </a:r>
          <a:r>
            <a:rPr lang="he-IL" sz="1400" b="1">
              <a:effectLst/>
              <a:latin typeface="Times New Roman" panose="02020603050405020304" pitchFamily="18" charset="0"/>
              <a:ea typeface="Calibri" panose="020F0502020204030204" pitchFamily="34" charset="0"/>
              <a:cs typeface="+mn-cs"/>
            </a:rPr>
            <a:t> בדיוק, אלו הנותנים חומש כדאי שלא יערכו מיד את החישוב של חומש אלא יערכו החישוב של מעשר ויפרישו לצדקה פעמיים מעשר. </a:t>
          </a:r>
          <a:r>
            <a:rPr lang="he-IL" sz="1400">
              <a:effectLst/>
              <a:latin typeface="Times New Roman" panose="02020603050405020304" pitchFamily="18" charset="0"/>
              <a:ea typeface="Calibri" panose="020F0502020204030204" pitchFamily="34" charset="0"/>
              <a:cs typeface="+mn-cs"/>
            </a:rPr>
            <a:t>[בתוכנה נלקחו בחשבון דבריו אלו של הח"ח  בצורת החישוב של סכום החומש]. </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a:effectLst/>
              <a:latin typeface="Times New Roman" panose="02020603050405020304" pitchFamily="18" charset="0"/>
              <a:ea typeface="Calibri" panose="020F0502020204030204" pitchFamily="34" charset="0"/>
              <a:cs typeface="+mn-cs"/>
            </a:rPr>
            <a:t> </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a:r>
            <a:rPr lang="he-IL" sz="1400" b="1">
              <a:effectLst/>
              <a:ea typeface="Calibri" panose="020F0502020204030204" pitchFamily="34" charset="0"/>
              <a:cs typeface="+mn-cs"/>
            </a:rPr>
            <a:t>מצד שני, אין להפריש יותר מחומש.</a:t>
          </a:r>
          <a:r>
            <a:rPr lang="he-IL" sz="1400">
              <a:effectLst/>
              <a:ea typeface="Calibri" panose="020F0502020204030204" pitchFamily="34" charset="0"/>
              <a:cs typeface="+mn-cs"/>
            </a:rPr>
            <a:t> חז"ל תקנו תקנה ואסרו להפריש יותר מחומש. פרטים רבים וחילוקים נאמרו בזה בפוסקים והובאו בספרי הליקוטים. [באהבת חסד ואחריו בדרך אמונה מפרטים ששה אופנים שמותר ואף מצוה לפזר צדקה יותר מחומש]. אין כאן המקום לפרט, ולמי שהדבר נוגע למעשה יעיין בספרים אלו או יעשה שאלת חכם.</a:t>
          </a:r>
          <a:r>
            <a:rPr lang="en-US" sz="1400">
              <a:effectLst/>
            </a:rPr>
            <a:t> </a:t>
          </a:r>
        </a:p>
        <a:p>
          <a:pPr rtl="1"/>
          <a:endParaRPr lang="he-IL" sz="1400">
            <a:solidFill>
              <a:schemeClr val="dk1"/>
            </a:solidFill>
            <a:effectLst/>
            <a:latin typeface="+mn-lt"/>
            <a:ea typeface="+mn-ea"/>
            <a:cs typeface="+mn-cs"/>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52</xdr:row>
      <xdr:rowOff>5715</xdr:rowOff>
    </xdr:from>
    <xdr:to>
      <xdr:col>12</xdr:col>
      <xdr:colOff>396240</xdr:colOff>
      <xdr:row>62</xdr:row>
      <xdr:rowOff>7620</xdr:rowOff>
    </xdr:to>
    <xdr:sp macro="" textlink="">
      <xdr:nvSpPr>
        <xdr:cNvPr id="2" name="TextBox 1">
          <a:extLst>
            <a:ext uri="{FF2B5EF4-FFF2-40B4-BE49-F238E27FC236}">
              <a16:creationId xmlns:a16="http://schemas.microsoft.com/office/drawing/2014/main" id="{00000000-0008-0000-0A00-000002000000}"/>
            </a:ext>
          </a:extLst>
        </xdr:cNvPr>
        <xdr:cNvSpPr txBox="1"/>
      </xdr:nvSpPr>
      <xdr:spPr>
        <a:xfrm>
          <a:off x="16230600" y="11938635"/>
          <a:ext cx="8808720" cy="1762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1" anchor="t"/>
        <a:lstStyle/>
        <a:p>
          <a:pPr rtl="1"/>
          <a:r>
            <a:rPr lang="he-IL" sz="1100" b="1">
              <a:solidFill>
                <a:srgbClr val="FF0000"/>
              </a:solidFill>
              <a:effectLst/>
              <a:latin typeface="+mn-lt"/>
              <a:ea typeface="+mn-ea"/>
              <a:cs typeface="+mn-cs"/>
            </a:rPr>
            <a:t>הוראות:    </a:t>
          </a:r>
          <a:r>
            <a:rPr lang="he-IL" sz="1100">
              <a:solidFill>
                <a:schemeClr val="dk1"/>
              </a:solidFill>
              <a:effectLst/>
              <a:latin typeface="+mn-lt"/>
              <a:ea typeface="+mn-ea"/>
              <a:cs typeface="+mn-cs"/>
            </a:rPr>
            <a:t>התאים</a:t>
          </a:r>
          <a:r>
            <a:rPr lang="he-IL" sz="1100" baseline="0">
              <a:solidFill>
                <a:schemeClr val="dk1"/>
              </a:solidFill>
              <a:effectLst/>
              <a:latin typeface="+mn-lt"/>
              <a:ea typeface="+mn-ea"/>
              <a:cs typeface="+mn-cs"/>
            </a:rPr>
            <a:t> </a:t>
          </a:r>
          <a:r>
            <a:rPr lang="he-IL" sz="1100">
              <a:solidFill>
                <a:schemeClr val="dk1"/>
              </a:solidFill>
              <a:effectLst/>
              <a:latin typeface="+mn-lt"/>
              <a:ea typeface="+mn-ea"/>
              <a:cs typeface="+mn-cs"/>
            </a:rPr>
            <a:t>ברקע לבן יש למלאות ידנית, אבל התאים בעלי רקע צבעוני או אפור נעולים</a:t>
          </a:r>
          <a:r>
            <a:rPr lang="he-IL" sz="1100" baseline="0">
              <a:solidFill>
                <a:schemeClr val="dk1"/>
              </a:solidFill>
              <a:effectLst/>
              <a:latin typeface="+mn-lt"/>
              <a:ea typeface="+mn-ea"/>
              <a:cs typeface="+mn-cs"/>
            </a:rPr>
            <a:t> </a:t>
          </a:r>
          <a:r>
            <a:rPr lang="he-IL" sz="1100">
              <a:solidFill>
                <a:schemeClr val="dk1"/>
              </a:solidFill>
              <a:effectLst/>
              <a:latin typeface="+mn-lt"/>
              <a:ea typeface="+mn-ea"/>
              <a:cs typeface="+mn-cs"/>
            </a:rPr>
            <a:t>והם מתעדכנים</a:t>
          </a:r>
          <a:r>
            <a:rPr lang="he-IL" sz="1100" baseline="0">
              <a:solidFill>
                <a:schemeClr val="dk1"/>
              </a:solidFill>
              <a:effectLst/>
              <a:latin typeface="+mn-lt"/>
              <a:ea typeface="+mn-ea"/>
              <a:cs typeface="+mn-cs"/>
            </a:rPr>
            <a:t> </a:t>
          </a:r>
          <a:r>
            <a:rPr lang="he-IL" sz="1100">
              <a:solidFill>
                <a:schemeClr val="dk1"/>
              </a:solidFill>
              <a:effectLst/>
              <a:latin typeface="+mn-lt"/>
              <a:ea typeface="+mn-ea"/>
              <a:cs typeface="+mn-cs"/>
            </a:rPr>
            <a:t>אוטומטית. התאים באיזור הקבוע המסומנים ברשת גם מתעדכנים אוטומטית</a:t>
          </a:r>
          <a:r>
            <a:rPr lang="he-IL" sz="1100" baseline="0">
              <a:solidFill>
                <a:schemeClr val="dk1"/>
              </a:solidFill>
              <a:effectLst/>
              <a:latin typeface="+mn-lt"/>
              <a:ea typeface="+mn-ea"/>
              <a:cs typeface="+mn-cs"/>
            </a:rPr>
            <a:t> אולם ניתן לשנות בעת הצורך.</a:t>
          </a:r>
          <a:r>
            <a:rPr lang="he-IL" sz="1100">
              <a:solidFill>
                <a:schemeClr val="dk1"/>
              </a:solidFill>
              <a:effectLst/>
              <a:latin typeface="+mn-lt"/>
              <a:ea typeface="+mn-ea"/>
              <a:cs typeface="+mn-cs"/>
            </a:rPr>
            <a:t> יש לזכור שכל סכום שנכנס באיזור הקבוע עובר  גם לחודשים הבאים, ולכן בתחילת כל חודש יש לעבור</a:t>
          </a:r>
          <a:r>
            <a:rPr lang="he-IL" sz="1100" baseline="0">
              <a:solidFill>
                <a:schemeClr val="dk1"/>
              </a:solidFill>
              <a:effectLst/>
              <a:latin typeface="+mn-lt"/>
              <a:ea typeface="+mn-ea"/>
              <a:cs typeface="+mn-cs"/>
            </a:rPr>
            <a:t> על איזור זה ולעדכן את הסכומים לחודש הנוכחי.</a:t>
          </a:r>
        </a:p>
        <a:p>
          <a:pPr rtl="1"/>
          <a:r>
            <a:rPr lang="he-IL" sz="1100" baseline="0">
              <a:solidFill>
                <a:schemeClr val="bg1">
                  <a:lumMod val="65000"/>
                </a:schemeClr>
              </a:solidFill>
              <a:effectLst/>
              <a:latin typeface="+mn-lt"/>
              <a:ea typeface="+mn-ea"/>
              <a:cs typeface="+mn-cs"/>
            </a:rPr>
            <a:t>       לבקשת רבים, הוספנו את החישובים ל"חומש" וגם את החישובים להנוהגים להפריש מעשר אבל מוסיפים "חומש חלקי" דהיינו שמפרישים חומש רק מהכנסות מסויימות. כמו"כ הוספנו טבלה מיוחדת למפרישי חומש הסומכים על הקלות מסויימות. </a:t>
          </a:r>
        </a:p>
        <a:p>
          <a:pPr rtl="1"/>
          <a:r>
            <a:rPr lang="he-IL" sz="1100">
              <a:solidFill>
                <a:schemeClr val="dk1"/>
              </a:solidFill>
              <a:effectLst/>
              <a:latin typeface="+mn-lt"/>
              <a:ea typeface="+mn-ea"/>
              <a:cs typeface="+mn-cs"/>
            </a:rPr>
            <a:t> </a:t>
          </a:r>
        </a:p>
        <a:p>
          <a:pPr rtl="1"/>
          <a:r>
            <a:rPr lang="he-IL" sz="1100">
              <a:solidFill>
                <a:schemeClr val="dk1"/>
              </a:solidFill>
              <a:effectLst/>
              <a:latin typeface="+mn-lt"/>
              <a:ea typeface="+mn-ea"/>
              <a:cs typeface="+mn-cs"/>
            </a:rPr>
            <a:t>בתאים "יתרת החוב למעשר", מספר בצבע ירוק המסומן במינוס - מראה על זכות ונתינה יותר מהמעשר או מהחומש. בסוף כל חודש יש להשלים את החסר או שהיתרה תעבור אוטומטית לחודש הבא בשדה המתאים. לזכות או לחובה. בחודש הראשון של השנה יש למלאות משבצת</a:t>
          </a:r>
          <a:r>
            <a:rPr lang="he-IL" sz="1100" baseline="0">
              <a:solidFill>
                <a:schemeClr val="dk1"/>
              </a:solidFill>
              <a:effectLst/>
              <a:latin typeface="+mn-lt"/>
              <a:ea typeface="+mn-ea"/>
              <a:cs typeface="+mn-cs"/>
            </a:rPr>
            <a:t> זו ידנית, גם במשך השנה </a:t>
          </a:r>
          <a:r>
            <a:rPr lang="he-IL" sz="1100">
              <a:solidFill>
                <a:schemeClr val="dk1"/>
              </a:solidFill>
              <a:effectLst/>
              <a:latin typeface="+mn-lt"/>
              <a:ea typeface="+mn-ea"/>
              <a:cs typeface="+mn-cs"/>
            </a:rPr>
            <a:t>ניתן למחוק משבצת זו אם רוצים להתחיל בחודש מסוים מההתחלה.      </a:t>
          </a:r>
          <a:r>
            <a:rPr lang="he-IL" sz="1100" b="1">
              <a:solidFill>
                <a:srgbClr val="FF0000"/>
              </a:solidFill>
              <a:effectLst/>
              <a:latin typeface="+mn-lt"/>
              <a:ea typeface="+mn-ea"/>
              <a:cs typeface="+mn-cs"/>
            </a:rPr>
            <a:t>אחרי כל פעולה יש לזכור ללחוץ על אנטר, אחד</a:t>
          </a:r>
          <a:r>
            <a:rPr lang="he-IL" sz="1100" b="1" baseline="0">
              <a:solidFill>
                <a:srgbClr val="FF0000"/>
              </a:solidFill>
              <a:effectLst/>
              <a:latin typeface="+mn-lt"/>
              <a:ea typeface="+mn-ea"/>
              <a:cs typeface="+mn-cs"/>
            </a:rPr>
            <a:t> החיצים</a:t>
          </a:r>
          <a:r>
            <a:rPr lang="he-IL" sz="1100" b="1">
              <a:solidFill>
                <a:srgbClr val="FF0000"/>
              </a:solidFill>
              <a:effectLst/>
              <a:latin typeface="+mn-lt"/>
              <a:ea typeface="+mn-ea"/>
              <a:cs typeface="+mn-cs"/>
            </a:rPr>
            <a:t> או על תא אחר כדי שהשינוי יחול,</a:t>
          </a:r>
          <a:r>
            <a:rPr lang="he-IL" sz="1100" b="1" baseline="0">
              <a:solidFill>
                <a:srgbClr val="FF0000"/>
              </a:solidFill>
              <a:effectLst/>
              <a:latin typeface="+mn-lt"/>
              <a:ea typeface="+mn-ea"/>
              <a:cs typeface="+mn-cs"/>
            </a:rPr>
            <a:t> ובעת היציאה מהתוכנה לשמור את השינויים.</a:t>
          </a:r>
          <a:r>
            <a:rPr lang="he-IL" sz="1100" b="1">
              <a:solidFill>
                <a:srgbClr val="FF0000"/>
              </a:solidFill>
              <a:effectLst/>
              <a:latin typeface="+mn-lt"/>
              <a:ea typeface="+mn-ea"/>
              <a:cs typeface="+mn-cs"/>
            </a:rPr>
            <a:t>                                                   </a:t>
          </a:r>
          <a:r>
            <a:rPr lang="he-IL" sz="1100">
              <a:solidFill>
                <a:srgbClr val="FF0000"/>
              </a:solidFill>
              <a:effectLst/>
              <a:latin typeface="+mn-lt"/>
              <a:ea typeface="+mn-ea"/>
              <a:cs typeface="+mn-cs"/>
            </a:rPr>
            <a:t>                              </a:t>
          </a:r>
        </a:p>
        <a:p>
          <a:pPr algn="r" rtl="1"/>
          <a:r>
            <a:rPr lang="he-IL" sz="1100"/>
            <a:t> </a:t>
          </a:r>
        </a:p>
      </xdr:txBody>
    </xdr:sp>
    <xdr:clientData/>
  </xdr:twoCellAnchor>
  <xdr:twoCellAnchor>
    <xdr:from>
      <xdr:col>1</xdr:col>
      <xdr:colOff>1402079</xdr:colOff>
      <xdr:row>1</xdr:row>
      <xdr:rowOff>89534</xdr:rowOff>
    </xdr:from>
    <xdr:to>
      <xdr:col>2</xdr:col>
      <xdr:colOff>952499</xdr:colOff>
      <xdr:row>1</xdr:row>
      <xdr:rowOff>342900</xdr:rowOff>
    </xdr:to>
    <xdr:sp macro="" textlink="">
      <xdr:nvSpPr>
        <xdr:cNvPr id="3" name="מלבן מעוגל 2">
          <a:hlinkClick xmlns:r="http://schemas.openxmlformats.org/officeDocument/2006/relationships" r:id="rId1" tooltip="לחץ כאן כדי להגיע למדריך ההלכתי - ההכנסות "/>
          <a:extLst>
            <a:ext uri="{FF2B5EF4-FFF2-40B4-BE49-F238E27FC236}">
              <a16:creationId xmlns:a16="http://schemas.microsoft.com/office/drawing/2014/main" id="{00000000-0008-0000-0A00-000003000000}"/>
            </a:ext>
          </a:extLst>
        </xdr:cNvPr>
        <xdr:cNvSpPr/>
      </xdr:nvSpPr>
      <xdr:spPr>
        <a:xfrm>
          <a:off x="22258021" y="607694"/>
          <a:ext cx="1181100" cy="253366"/>
        </a:xfrm>
        <a:prstGeom prst="roundRect">
          <a:avLst/>
        </a:prstGeom>
        <a:solidFill>
          <a:srgbClr val="3B87CD"/>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200"/>
            <a:t>למדריך </a:t>
          </a:r>
          <a:r>
            <a:rPr lang="he-IL" sz="1200" b="1"/>
            <a:t>הכנסות</a:t>
          </a:r>
          <a:r>
            <a:rPr lang="he-IL" sz="1200"/>
            <a:t> </a:t>
          </a:r>
        </a:p>
      </xdr:txBody>
    </xdr:sp>
    <xdr:clientData/>
  </xdr:twoCellAnchor>
  <xdr:twoCellAnchor>
    <xdr:from>
      <xdr:col>12</xdr:col>
      <xdr:colOff>634364</xdr:colOff>
      <xdr:row>152</xdr:row>
      <xdr:rowOff>150495</xdr:rowOff>
    </xdr:from>
    <xdr:to>
      <xdr:col>17</xdr:col>
      <xdr:colOff>626744</xdr:colOff>
      <xdr:row>154</xdr:row>
      <xdr:rowOff>57150</xdr:rowOff>
    </xdr:to>
    <xdr:sp macro="" textlink="">
      <xdr:nvSpPr>
        <xdr:cNvPr id="4" name="מלבן מעוגל 3">
          <a:hlinkClick xmlns:r="http://schemas.openxmlformats.org/officeDocument/2006/relationships" r:id="rId2" tooltip="לחץ כדי להגיע בחזרה לגליון החודש"/>
          <a:extLst>
            <a:ext uri="{FF2B5EF4-FFF2-40B4-BE49-F238E27FC236}">
              <a16:creationId xmlns:a16="http://schemas.microsoft.com/office/drawing/2014/main" id="{00000000-0008-0000-0A00-000004000000}"/>
            </a:ext>
          </a:extLst>
        </xdr:cNvPr>
        <xdr:cNvSpPr/>
      </xdr:nvSpPr>
      <xdr:spPr>
        <a:xfrm>
          <a:off x="12563476" y="28893135"/>
          <a:ext cx="3429000" cy="264795"/>
        </a:xfrm>
        <a:prstGeom prst="roundRect">
          <a:avLst/>
        </a:prstGeom>
        <a:solidFill>
          <a:schemeClr val="bg1">
            <a:lumMod val="95000"/>
          </a:schemeClr>
        </a:solidFill>
        <a:ln>
          <a:solidFill>
            <a:schemeClr val="bg1">
              <a:lumMod val="75000"/>
            </a:schemeClr>
          </a:solid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200" b="1">
              <a:solidFill>
                <a:sysClr val="windowText" lastClr="000000"/>
              </a:solidFill>
            </a:rPr>
            <a:t>חזרה</a:t>
          </a:r>
          <a:r>
            <a:rPr lang="he-IL" sz="1200" b="1"/>
            <a:t> </a:t>
          </a:r>
          <a:r>
            <a:rPr lang="he-IL" sz="1200" b="1" baseline="0"/>
            <a:t> </a:t>
          </a:r>
          <a:r>
            <a:rPr lang="he-IL" sz="1200" b="1" baseline="0">
              <a:solidFill>
                <a:sysClr val="windowText" lastClr="000000"/>
              </a:solidFill>
            </a:rPr>
            <a:t>לטבלה</a:t>
          </a:r>
          <a:r>
            <a:rPr lang="he-IL" sz="1200" b="1" baseline="0"/>
            <a:t>  </a:t>
          </a:r>
          <a:r>
            <a:rPr lang="he-IL" sz="1200" b="1" baseline="0">
              <a:solidFill>
                <a:sysClr val="windowText" lastClr="000000"/>
              </a:solidFill>
            </a:rPr>
            <a:t>הראשית</a:t>
          </a:r>
          <a:endParaRPr lang="he-IL" sz="1200" b="1">
            <a:solidFill>
              <a:sysClr val="windowText" lastClr="000000"/>
            </a:solidFill>
          </a:endParaRPr>
        </a:p>
      </xdr:txBody>
    </xdr:sp>
    <xdr:clientData/>
  </xdr:twoCellAnchor>
  <xdr:twoCellAnchor>
    <xdr:from>
      <xdr:col>17</xdr:col>
      <xdr:colOff>390525</xdr:colOff>
      <xdr:row>38</xdr:row>
      <xdr:rowOff>129540</xdr:rowOff>
    </xdr:from>
    <xdr:to>
      <xdr:col>20</xdr:col>
      <xdr:colOff>259081</xdr:colOff>
      <xdr:row>39</xdr:row>
      <xdr:rowOff>114300</xdr:rowOff>
    </xdr:to>
    <xdr:sp macro="" textlink="">
      <xdr:nvSpPr>
        <xdr:cNvPr id="5" name="מלבן מעוגל 4">
          <a:hlinkClick xmlns:r="http://schemas.openxmlformats.org/officeDocument/2006/relationships" r:id="rId3" tooltip="לחץ כאן כדי להגיע למדריך ההלכתי - טבלת ההמחשה"/>
          <a:extLst>
            <a:ext uri="{FF2B5EF4-FFF2-40B4-BE49-F238E27FC236}">
              <a16:creationId xmlns:a16="http://schemas.microsoft.com/office/drawing/2014/main" id="{00000000-0008-0000-0A00-000005000000}"/>
            </a:ext>
          </a:extLst>
        </xdr:cNvPr>
        <xdr:cNvSpPr/>
      </xdr:nvSpPr>
      <xdr:spPr>
        <a:xfrm>
          <a:off x="10119359" y="8519160"/>
          <a:ext cx="2680336" cy="350520"/>
        </a:xfrm>
        <a:prstGeom prst="roundRect">
          <a:avLst/>
        </a:prstGeom>
        <a:solidFill>
          <a:schemeClr val="accent6">
            <a:lumMod val="60000"/>
            <a:lumOff val="40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400" b="1"/>
            <a:t>להמחשה   ותירגול  בסיסי</a:t>
          </a:r>
          <a:endParaRPr lang="he-IL" sz="1100" b="1"/>
        </a:p>
      </xdr:txBody>
    </xdr:sp>
    <xdr:clientData/>
  </xdr:twoCellAnchor>
  <xdr:twoCellAnchor>
    <xdr:from>
      <xdr:col>22</xdr:col>
      <xdr:colOff>424815</xdr:colOff>
      <xdr:row>1</xdr:row>
      <xdr:rowOff>66674</xdr:rowOff>
    </xdr:from>
    <xdr:to>
      <xdr:col>24</xdr:col>
      <xdr:colOff>24765</xdr:colOff>
      <xdr:row>1</xdr:row>
      <xdr:rowOff>361949</xdr:rowOff>
    </xdr:to>
    <xdr:sp macro="" textlink="">
      <xdr:nvSpPr>
        <xdr:cNvPr id="6" name="מלבן מעוגל 5">
          <a:hlinkClick xmlns:r="http://schemas.openxmlformats.org/officeDocument/2006/relationships" r:id="rId4" tooltip="לחץ כאן כדי להגיע למדריך ההלכתי - תרומות"/>
          <a:extLst>
            <a:ext uri="{FF2B5EF4-FFF2-40B4-BE49-F238E27FC236}">
              <a16:creationId xmlns:a16="http://schemas.microsoft.com/office/drawing/2014/main" id="{00000000-0008-0000-0A00-000006000000}"/>
            </a:ext>
          </a:extLst>
        </xdr:cNvPr>
        <xdr:cNvSpPr/>
      </xdr:nvSpPr>
      <xdr:spPr>
        <a:xfrm>
          <a:off x="7884795" y="584834"/>
          <a:ext cx="1253490" cy="295275"/>
        </a:xfrm>
        <a:prstGeom prst="roundRect">
          <a:avLst/>
        </a:prstGeom>
        <a:solidFill>
          <a:srgbClr val="6AA343"/>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200"/>
            <a:t>למדריך</a:t>
          </a:r>
          <a:r>
            <a:rPr lang="he-IL" sz="1100"/>
            <a:t> </a:t>
          </a:r>
          <a:r>
            <a:rPr lang="he-IL" sz="1200" b="1"/>
            <a:t>תרומות</a:t>
          </a:r>
          <a:endParaRPr lang="he-IL" sz="1100" b="1"/>
        </a:p>
      </xdr:txBody>
    </xdr:sp>
    <xdr:clientData/>
  </xdr:twoCellAnchor>
  <xdr:twoCellAnchor>
    <xdr:from>
      <xdr:col>5</xdr:col>
      <xdr:colOff>1714500</xdr:colOff>
      <xdr:row>1</xdr:row>
      <xdr:rowOff>72389</xdr:rowOff>
    </xdr:from>
    <xdr:to>
      <xdr:col>6</xdr:col>
      <xdr:colOff>975361</xdr:colOff>
      <xdr:row>1</xdr:row>
      <xdr:rowOff>342900</xdr:rowOff>
    </xdr:to>
    <xdr:sp macro="" textlink="">
      <xdr:nvSpPr>
        <xdr:cNvPr id="7" name="מלבן מעוגל 6">
          <a:hlinkClick xmlns:r="http://schemas.openxmlformats.org/officeDocument/2006/relationships" r:id="rId5" tooltip="לחץ כאן כדי להגיע למדריך ההלכתי - הוצאות"/>
          <a:extLst>
            <a:ext uri="{FF2B5EF4-FFF2-40B4-BE49-F238E27FC236}">
              <a16:creationId xmlns:a16="http://schemas.microsoft.com/office/drawing/2014/main" id="{00000000-0008-0000-0A00-000007000000}"/>
            </a:ext>
          </a:extLst>
        </xdr:cNvPr>
        <xdr:cNvSpPr/>
      </xdr:nvSpPr>
      <xdr:spPr>
        <a:xfrm>
          <a:off x="18958559" y="590549"/>
          <a:ext cx="1143001" cy="270511"/>
        </a:xfrm>
        <a:prstGeom prst="roundRect">
          <a:avLst/>
        </a:prstGeom>
        <a:solidFill>
          <a:srgbClr val="FF5B5B"/>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200"/>
            <a:t>למדריך </a:t>
          </a:r>
          <a:r>
            <a:rPr lang="he-IL" sz="1200" b="1"/>
            <a:t>הוצאות</a:t>
          </a:r>
        </a:p>
      </xdr:txBody>
    </xdr:sp>
    <xdr:clientData/>
  </xdr:twoCellAnchor>
  <xdr:twoCellAnchor>
    <xdr:from>
      <xdr:col>11</xdr:col>
      <xdr:colOff>195094</xdr:colOff>
      <xdr:row>49</xdr:row>
      <xdr:rowOff>228599</xdr:rowOff>
    </xdr:from>
    <xdr:to>
      <xdr:col>13</xdr:col>
      <xdr:colOff>731070</xdr:colOff>
      <xdr:row>49</xdr:row>
      <xdr:rowOff>514076</xdr:rowOff>
    </xdr:to>
    <xdr:sp macro="" textlink="">
      <xdr:nvSpPr>
        <xdr:cNvPr id="8" name="מלבן מעוגל 7">
          <a:hlinkClick xmlns:r="http://schemas.openxmlformats.org/officeDocument/2006/relationships" r:id="rId6" tooltip="לחץ כאן כדי להגיע לכללי הפרשת חומש לצדקה"/>
          <a:extLst>
            <a:ext uri="{FF2B5EF4-FFF2-40B4-BE49-F238E27FC236}">
              <a16:creationId xmlns:a16="http://schemas.microsoft.com/office/drawing/2014/main" id="{00000000-0008-0000-0A00-000008000000}"/>
            </a:ext>
          </a:extLst>
        </xdr:cNvPr>
        <xdr:cNvSpPr/>
      </xdr:nvSpPr>
      <xdr:spPr>
        <a:xfrm>
          <a:off x="15741577" y="11535334"/>
          <a:ext cx="1802241" cy="285477"/>
        </a:xfrm>
        <a:prstGeom prst="roundRect">
          <a:avLst/>
        </a:prstGeom>
        <a:solidFill>
          <a:schemeClr val="bg1"/>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100">
              <a:solidFill>
                <a:srgbClr val="8C8C8C"/>
              </a:solidFill>
            </a:rPr>
            <a:t>מדריך כללי חומש</a:t>
          </a:r>
        </a:p>
      </xdr:txBody>
    </xdr:sp>
    <xdr:clientData/>
  </xdr:twoCellAnchor>
  <xdr:twoCellAnchor>
    <xdr:from>
      <xdr:col>27</xdr:col>
      <xdr:colOff>765809</xdr:colOff>
      <xdr:row>1</xdr:row>
      <xdr:rowOff>0</xdr:rowOff>
    </xdr:from>
    <xdr:to>
      <xdr:col>30</xdr:col>
      <xdr:colOff>464819</xdr:colOff>
      <xdr:row>1</xdr:row>
      <xdr:rowOff>367665</xdr:rowOff>
    </xdr:to>
    <xdr:sp macro="" textlink="">
      <xdr:nvSpPr>
        <xdr:cNvPr id="9" name="מלבן מעוגל 8">
          <a:hlinkClick xmlns:r="http://schemas.openxmlformats.org/officeDocument/2006/relationships" r:id="rId7" tooltip="לחץ כאן לאפשרות הוספת דינים והערות"/>
          <a:extLst>
            <a:ext uri="{FF2B5EF4-FFF2-40B4-BE49-F238E27FC236}">
              <a16:creationId xmlns:a16="http://schemas.microsoft.com/office/drawing/2014/main" id="{00000000-0008-0000-0A00-000009000000}"/>
            </a:ext>
          </a:extLst>
        </xdr:cNvPr>
        <xdr:cNvSpPr/>
      </xdr:nvSpPr>
      <xdr:spPr>
        <a:xfrm>
          <a:off x="3512821" y="518160"/>
          <a:ext cx="1794510" cy="367665"/>
        </a:xfrm>
        <a:prstGeom prst="roundRect">
          <a:avLst/>
        </a:prstGeom>
        <a:solidFill>
          <a:srgbClr val="F9F9F9"/>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400" b="1">
              <a:solidFill>
                <a:sysClr val="windowText" lastClr="000000"/>
              </a:solidFill>
            </a:rPr>
            <a:t>רישומים  והוספות</a:t>
          </a:r>
        </a:p>
      </xdr:txBody>
    </xdr:sp>
    <xdr:clientData/>
  </xdr:twoCellAnchor>
  <xdr:twoCellAnchor>
    <xdr:from>
      <xdr:col>12</xdr:col>
      <xdr:colOff>678180</xdr:colOff>
      <xdr:row>52</xdr:row>
      <xdr:rowOff>5712</xdr:rowOff>
    </xdr:from>
    <xdr:to>
      <xdr:col>26</xdr:col>
      <xdr:colOff>7620</xdr:colOff>
      <xdr:row>101</xdr:row>
      <xdr:rowOff>91440</xdr:rowOff>
    </xdr:to>
    <xdr:sp macro="" textlink="">
      <xdr:nvSpPr>
        <xdr:cNvPr id="10" name="TextBox 9">
          <a:extLst>
            <a:ext uri="{FF2B5EF4-FFF2-40B4-BE49-F238E27FC236}">
              <a16:creationId xmlns:a16="http://schemas.microsoft.com/office/drawing/2014/main" id="{00000000-0008-0000-0A00-00000A000000}"/>
            </a:ext>
          </a:extLst>
        </xdr:cNvPr>
        <xdr:cNvSpPr txBox="1"/>
      </xdr:nvSpPr>
      <xdr:spPr>
        <a:xfrm>
          <a:off x="6728460" y="11938632"/>
          <a:ext cx="9220200" cy="7637148"/>
        </a:xfrm>
        <a:prstGeom prst="rect">
          <a:avLst/>
        </a:prstGeom>
        <a:solidFill>
          <a:schemeClr val="bg1">
            <a:lumMod val="9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1" anchor="t"/>
        <a:lstStyle/>
        <a:p>
          <a:pPr algn="ctr" rtl="1"/>
          <a:endParaRPr lang="he-IL" sz="300">
            <a:latin typeface="Guttman Mantova" panose="02010401010101010101" pitchFamily="2" charset="-79"/>
            <a:cs typeface="Guttman Mantova" panose="02010401010101010101" pitchFamily="2" charset="-79"/>
          </a:endParaRPr>
        </a:p>
        <a:p>
          <a:pPr algn="r" rtl="1"/>
          <a:endParaRPr lang="he-IL" sz="600">
            <a:latin typeface="Guttman Mantova" panose="02010401010101010101" pitchFamily="2" charset="-79"/>
            <a:cs typeface="Guttman Mantova" panose="02010401010101010101" pitchFamily="2" charset="-79"/>
          </a:endParaRPr>
        </a:p>
        <a:p>
          <a:pPr algn="r" rtl="1"/>
          <a:endParaRPr lang="he-IL" sz="600">
            <a:latin typeface="Guttman Mantova" panose="02010401010101010101" pitchFamily="2" charset="-79"/>
            <a:cs typeface="Guttman Mantova" panose="02010401010101010101" pitchFamily="2" charset="-79"/>
          </a:endParaRPr>
        </a:p>
        <a:p>
          <a:pPr marL="0" marR="0" lvl="0" indent="0" defTabSz="914400" rtl="1" eaLnBrk="1" fontAlgn="auto" latinLnBrk="0" hangingPunct="1">
            <a:lnSpc>
              <a:spcPct val="100000"/>
            </a:lnSpc>
            <a:spcBef>
              <a:spcPts val="0"/>
            </a:spcBef>
            <a:spcAft>
              <a:spcPts val="0"/>
            </a:spcAft>
            <a:buClrTx/>
            <a:buSzTx/>
            <a:buFontTx/>
            <a:buNone/>
            <a:tabLst/>
            <a:defRPr/>
          </a:pPr>
          <a:r>
            <a:rPr kumimoji="0" lang="he-IL" sz="1400" b="0" i="0" u="none" strike="noStrike" kern="0" cap="none" spc="0" normalizeH="0" baseline="0" noProof="0">
              <a:ln>
                <a:noFill/>
              </a:ln>
              <a:solidFill>
                <a:prstClr val="black"/>
              </a:solidFill>
              <a:effectLst/>
              <a:uLnTx/>
              <a:uFillTx/>
              <a:latin typeface="Guttman Mantova" panose="02010401010101010101" pitchFamily="2" charset="-79"/>
              <a:ea typeface="+mn-ea"/>
              <a:cs typeface="Guttman Mantova" panose="02010401010101010101" pitchFamily="2" charset="-79"/>
            </a:rPr>
            <a:t>... ואשריהם ישראל יש מפזר יותר מן המעשר בהוצאות מצוה, אבל נראה שמעלת המעשר להוציאו עפ"י החשבון... אבל כל כך גבר עלינו יצרנו הרע עד שמפתינו גם כן שלא להפריש מעשר אף שהשכר בעין ע"י צדקתו הון ועושר בביתו, ואף שבלאו הכי נותן כדי מעשר ואין זה אלא עצלות מלבא חשבון. ועיכוב היצה"ר כדי שלא יעשה נחת רוח ליוצרו ויאבד טובה הרבה. ויש אשר בשומעו בדברים האלה מה המצוה הזאת ומהו מתן שכרה תאוה נפשו לעשותה, ...ועינו של אדם צרה ומתוך כך מונע עצמו. ומי שהוא מחשב שכר מצוה כנגד הפסדה לא ישוב מפני כל.                                                      </a:t>
          </a:r>
          <a:r>
            <a:rPr kumimoji="0" lang="he-IL" sz="1200" b="0" i="0" u="none" strike="noStrike" kern="0" cap="none" spc="0" normalizeH="0" baseline="0" noProof="0">
              <a:ln>
                <a:noFill/>
              </a:ln>
              <a:solidFill>
                <a:prstClr val="black"/>
              </a:solidFill>
              <a:effectLst/>
              <a:uLnTx/>
              <a:uFillTx/>
              <a:latin typeface="Guttman Mantova" panose="02010401010101010101" pitchFamily="2" charset="-79"/>
              <a:ea typeface="+mn-ea"/>
              <a:cs typeface="Guttman Mantova" panose="02010401010101010101" pitchFamily="2" charset="-79"/>
            </a:rPr>
            <a:t>פלא יועץ ערך "מעשר"</a:t>
          </a:r>
          <a:endParaRPr kumimoji="0" lang="en-US" sz="1200" b="0" i="0" u="none" strike="noStrike" kern="0" cap="none" spc="0" normalizeH="0" baseline="0" noProof="0">
            <a:ln>
              <a:noFill/>
            </a:ln>
            <a:solidFill>
              <a:prstClr val="black"/>
            </a:solidFill>
            <a:effectLst/>
            <a:uLnTx/>
            <a:uFillTx/>
            <a:latin typeface="+mn-lt"/>
            <a:ea typeface="+mn-ea"/>
            <a:cs typeface="Guttman Mantova" panose="02010401010101010101" pitchFamily="2" charset="-79"/>
          </a:endParaRPr>
        </a:p>
        <a:p>
          <a:pPr marL="0" marR="0" lvl="0" indent="0" defTabSz="914400" rtl="1" eaLnBrk="1" fontAlgn="auto" latinLnBrk="0" hangingPunct="1">
            <a:lnSpc>
              <a:spcPct val="100000"/>
            </a:lnSpc>
            <a:spcBef>
              <a:spcPts val="0"/>
            </a:spcBef>
            <a:spcAft>
              <a:spcPts val="0"/>
            </a:spcAft>
            <a:buClrTx/>
            <a:buSzTx/>
            <a:buFontTx/>
            <a:buNone/>
            <a:tabLst/>
            <a:defRPr/>
          </a:pPr>
          <a:endParaRPr kumimoji="0" lang="he-IL" sz="1400" b="0" i="0" u="none" strike="noStrike" kern="0" cap="none" spc="0" normalizeH="0" baseline="0" noProof="0">
            <a:ln>
              <a:noFill/>
            </a:ln>
            <a:solidFill>
              <a:prstClr val="black"/>
            </a:solidFill>
            <a:effectLst/>
            <a:uLnTx/>
            <a:uFillTx/>
            <a:latin typeface="Guttman Mantova" panose="02010401010101010101" pitchFamily="2" charset="-79"/>
            <a:ea typeface="+mn-ea"/>
            <a:cs typeface="Guttman Mantova" panose="02010401010101010101" pitchFamily="2" charset="-79"/>
          </a:endParaRPr>
        </a:p>
        <a:p>
          <a:pPr marL="0" marR="0" lvl="0" indent="0" algn="r" defTabSz="914400" rtl="1" eaLnBrk="1" fontAlgn="auto" latinLnBrk="0" hangingPunct="1">
            <a:lnSpc>
              <a:spcPct val="100000"/>
            </a:lnSpc>
            <a:spcBef>
              <a:spcPts val="0"/>
            </a:spcBef>
            <a:spcAft>
              <a:spcPts val="0"/>
            </a:spcAft>
            <a:buClrTx/>
            <a:buSzTx/>
            <a:buFontTx/>
            <a:buNone/>
            <a:tabLst/>
            <a:defRPr/>
          </a:pPr>
          <a:r>
            <a:rPr kumimoji="0" lang="he-IL" sz="1400" b="0" i="0" u="none" strike="noStrike" kern="0" cap="none" spc="0" normalizeH="0" baseline="0" noProof="0">
              <a:ln>
                <a:noFill/>
              </a:ln>
              <a:solidFill>
                <a:prstClr val="black"/>
              </a:solidFill>
              <a:effectLst/>
              <a:uLnTx/>
              <a:uFillTx/>
              <a:latin typeface="Guttman Mantova" panose="02010401010101010101" pitchFamily="2" charset="-79"/>
              <a:ea typeface="+mn-ea"/>
              <a:cs typeface="Guttman Mantova" panose="02010401010101010101" pitchFamily="2" charset="-79"/>
            </a:rPr>
            <a:t>... יצר לב האדם מתעה לו ומראה לו כי רב מאד מחנהו ושכבר יצא ידי חובה ושחייו קודמין ושהוא עושה צדקה בכל עת במה שזן בניו ובנותיו הקטנים עם הגדולים כמאמר רז"ל. אבל מי שהוא צדיק יבחן אם מביא כדי מעשר לצדקה, ומה שזן בניו ובנותיו אינו עולה לחשבון אלא למאן דדחיקא ליה שעתא טובא כמפורש בפוסקים.                         </a:t>
          </a:r>
          <a:r>
            <a:rPr kumimoji="0" lang="he-IL" sz="1200" b="0" i="0" u="none" strike="noStrike" kern="0" cap="none" spc="0" normalizeH="0" baseline="0" noProof="0">
              <a:ln>
                <a:noFill/>
              </a:ln>
              <a:solidFill>
                <a:prstClr val="black"/>
              </a:solidFill>
              <a:effectLst/>
              <a:uLnTx/>
              <a:uFillTx/>
              <a:latin typeface="Guttman Mantova" panose="02010401010101010101" pitchFamily="2" charset="-79"/>
              <a:ea typeface="+mn-ea"/>
              <a:cs typeface="Guttman Mantova" panose="02010401010101010101" pitchFamily="2" charset="-79"/>
            </a:rPr>
            <a:t>שם  ערך  "צדקה"</a:t>
          </a:r>
          <a:endParaRPr kumimoji="0" lang="en-US" sz="1200" b="0" i="0" u="none" strike="noStrike" kern="0" cap="none" spc="0" normalizeH="0" baseline="0" noProof="0">
            <a:ln>
              <a:noFill/>
            </a:ln>
            <a:solidFill>
              <a:prstClr val="black"/>
            </a:solidFill>
            <a:effectLst/>
            <a:uLnTx/>
            <a:uFillTx/>
            <a:latin typeface="+mn-lt"/>
            <a:ea typeface="+mn-ea"/>
            <a:cs typeface="Guttman Mantova" panose="02010401010101010101" pitchFamily="2" charset="-79"/>
          </a:endParaRPr>
        </a:p>
        <a:p>
          <a:pPr marL="0" marR="0" lvl="0" indent="0" algn="r" defTabSz="914400" rtl="1" eaLnBrk="1" fontAlgn="auto" latinLnBrk="0" hangingPunct="1">
            <a:lnSpc>
              <a:spcPct val="100000"/>
            </a:lnSpc>
            <a:spcBef>
              <a:spcPts val="0"/>
            </a:spcBef>
            <a:spcAft>
              <a:spcPts val="0"/>
            </a:spcAft>
            <a:buClrTx/>
            <a:buSzTx/>
            <a:buFontTx/>
            <a:buNone/>
            <a:tabLst/>
            <a:defRPr/>
          </a:pPr>
          <a:endParaRPr kumimoji="0" lang="he-IL" sz="1600" b="0" i="0" u="none" strike="noStrike" kern="0" cap="none" spc="0" normalizeH="0" baseline="0" noProof="0">
            <a:ln>
              <a:noFill/>
            </a:ln>
            <a:solidFill>
              <a:prstClr val="black"/>
            </a:solidFill>
            <a:effectLst/>
            <a:uLnTx/>
            <a:uFillTx/>
            <a:latin typeface="Guttman Mantova" panose="02010401010101010101" pitchFamily="2" charset="-79"/>
            <a:ea typeface="+mn-ea"/>
            <a:cs typeface="Guttman Mantova" panose="02010401010101010101" pitchFamily="2" charset="-79"/>
          </a:endParaRPr>
        </a:p>
        <a:p>
          <a:pPr algn="r" rtl="1">
            <a:lnSpc>
              <a:spcPct val="107000"/>
            </a:lnSpc>
            <a:spcAft>
              <a:spcPts val="800"/>
            </a:spcAft>
          </a:pPr>
          <a:endParaRPr lang="he-IL" sz="1600">
            <a:effectLst/>
            <a:latin typeface="Times New Roman" panose="02020603050405020304" pitchFamily="18" charset="0"/>
            <a:ea typeface="Calibri" panose="020F0502020204030204" pitchFamily="34" charset="0"/>
            <a:cs typeface="+mn-cs"/>
          </a:endParaRPr>
        </a:p>
        <a:p>
          <a:pPr algn="r" rtl="1">
            <a:lnSpc>
              <a:spcPct val="107000"/>
            </a:lnSpc>
            <a:spcAft>
              <a:spcPts val="800"/>
            </a:spcAft>
          </a:pPr>
          <a:r>
            <a:rPr lang="he-IL" sz="1400">
              <a:effectLst/>
              <a:latin typeface="Times New Roman" panose="02020603050405020304" pitchFamily="18" charset="0"/>
              <a:ea typeface="Calibri" panose="020F0502020204030204" pitchFamily="34" charset="0"/>
              <a:cs typeface="+mn-cs"/>
            </a:rPr>
            <a:t>באחד הערים בארצות הברית היה יהודי פשוט ירא שמים, שהיה נזהר במיוחד במעשר כספים. שאל אותו רב העיר מנין לו הזהירות הגדולה במעשר? הוא סיפר שבצעירותו היה סוחר שוורים ברוסיה ואת מעשרותיו היה מוסר למלמד התינוקות שבעיירה שהיה ת"ח וירא שמים אך עני מרוד. פעם עשה עיסקה גדולה מאוד והרוויח בה ממון רב. כהרגלו הגיש את המעשר למלמד אולם הלה סירב לקבל וטען כי הסכום הוא גדול בהרבה ממה שנצרך לו לפרנסתו. </a:t>
          </a:r>
        </a:p>
        <a:p>
          <a:pPr algn="r" rtl="1">
            <a:lnSpc>
              <a:spcPct val="107000"/>
            </a:lnSpc>
            <a:spcAft>
              <a:spcPts val="800"/>
            </a:spcAft>
          </a:pPr>
          <a:r>
            <a:rPr lang="he-IL" sz="1400">
              <a:effectLst/>
              <a:latin typeface="Times New Roman" panose="02020603050405020304" pitchFamily="18" charset="0"/>
              <a:ea typeface="Calibri" panose="020F0502020204030204" pitchFamily="34" charset="0"/>
              <a:cs typeface="+mn-cs"/>
            </a:rPr>
            <a:t>המלמד הציע לסוחר, שמאחר ובכיתתו יש שני ילדים מוכשרים במיוחד שנראה לו שאם ישלחו אותם ללמוד בישיבה גדולה עדיים לגאון ולתפארת, אלא שהוריהם הם עניים מרודים ואין ידם משגת לההוצאות, על כן יעץ לו שימסור את הכסף להורים על מנת שישלחו את הילדים לישיבה.</a:t>
          </a:r>
          <a:r>
            <a:rPr lang="he-IL" sz="1400" baseline="0">
              <a:effectLst/>
              <a:latin typeface="Times New Roman" panose="02020603050405020304" pitchFamily="18" charset="0"/>
              <a:ea typeface="Calibri" panose="020F0502020204030204" pitchFamily="34" charset="0"/>
              <a:cs typeface="+mn-cs"/>
            </a:rPr>
            <a:t> </a:t>
          </a:r>
          <a:r>
            <a:rPr lang="he-IL" sz="1400">
              <a:effectLst/>
              <a:latin typeface="Times New Roman" panose="02020603050405020304" pitchFamily="18" charset="0"/>
              <a:ea typeface="Calibri" panose="020F0502020204030204" pitchFamily="34" charset="0"/>
              <a:cs typeface="+mn-cs"/>
            </a:rPr>
            <a:t>שמע הסוחר לעצת המלמד ושני הילדים נסעו לישיבה. </a:t>
          </a:r>
          <a:r>
            <a:rPr lang="he-IL" sz="1200" b="1">
              <a:effectLst/>
              <a:latin typeface="Times New Roman" panose="02020603050405020304" pitchFamily="18" charset="0"/>
              <a:ea typeface="Calibri" panose="020F0502020204030204" pitchFamily="34" charset="0"/>
              <a:cs typeface="+mn-cs"/>
            </a:rPr>
            <a:t>לימים התפרסמו בעולם כרבי משה פיינשטיין זצ"ל ורבי יעקב קמינצקי זצ"ל.  </a:t>
          </a:r>
          <a:endParaRPr lang="en-US" sz="1200" b="1">
            <a:effectLst/>
            <a:latin typeface="Times New Roman" panose="02020603050405020304" pitchFamily="18" charset="0"/>
            <a:ea typeface="Calibri" panose="020F0502020204030204" pitchFamily="34" charset="0"/>
            <a:cs typeface="Guttman Frank" panose="02010401010101010101" pitchFamily="2" charset="-79"/>
          </a:endParaRPr>
        </a:p>
        <a:p>
          <a:pPr algn="l" rtl="1">
            <a:lnSpc>
              <a:spcPct val="107000"/>
            </a:lnSpc>
            <a:spcAft>
              <a:spcPts val="800"/>
            </a:spcAft>
          </a:pPr>
          <a:r>
            <a:rPr lang="he-IL" sz="1200" b="0">
              <a:solidFill>
                <a:sysClr val="windowText" lastClr="000000"/>
              </a:solidFill>
              <a:effectLst/>
              <a:latin typeface="Times New Roman" panose="02020603050405020304" pitchFamily="18" charset="0"/>
              <a:ea typeface="Calibri" panose="020F0502020204030204" pitchFamily="34" charset="0"/>
              <a:cs typeface="+mn-cs"/>
            </a:rPr>
            <a:t>בהקדמה לספר "מעשר כספים"</a:t>
          </a:r>
        </a:p>
        <a:p>
          <a:pPr algn="r" rtl="1">
            <a:lnSpc>
              <a:spcPct val="107000"/>
            </a:lnSpc>
            <a:spcAft>
              <a:spcPts val="800"/>
            </a:spcAft>
          </a:pPr>
          <a:endParaRPr lang="he-IL" sz="1400">
            <a:effectLst/>
            <a:latin typeface="Times New Roman" panose="02020603050405020304" pitchFamily="18" charset="0"/>
            <a:ea typeface="Calibri" panose="020F0502020204030204" pitchFamily="34" charset="0"/>
            <a:cs typeface="+mn-cs"/>
          </a:endParaRPr>
        </a:p>
        <a:p>
          <a:pPr algn="r" rtl="1">
            <a:lnSpc>
              <a:spcPct val="107000"/>
            </a:lnSpc>
            <a:spcAft>
              <a:spcPts val="800"/>
            </a:spcAft>
          </a:pPr>
          <a:r>
            <a:rPr lang="he-IL" sz="1400">
              <a:effectLst/>
              <a:latin typeface="Times New Roman" panose="02020603050405020304" pitchFamily="18" charset="0"/>
              <a:ea typeface="Calibri" panose="020F0502020204030204" pitchFamily="34" charset="0"/>
              <a:cs typeface="+mn-cs"/>
            </a:rPr>
            <a:t>סיפר הרה"ק ר' לוי יצחק מברדיטשוב זצ"ל. בהיותי אברך עלה פעם בדעתי לומר את כל התהילים בלי שום הפסק. כשהגעתי לפני הסיום, במזמורים האחרונים הופיע משמשו של מו"ר המגיד הקדוש ממזריטש זצ"ל וביקש ממני להיכנס אליו. מהרתי למלא את בקשת רבי אבל בלבי הצטערתי על ההפסק באמירת התהילים. המגיד הקדוש ציוה עלי ללכת מיד לאסוף סכום כסף עבור יהודי נצרך. סיפרתי לו כי בכוונתי היתה לסיים את התהלים בלי הפסק, ונאלצתי להפסיק לפני הסוף. אמר לי המגיד זצ"ל:  </a:t>
          </a:r>
        </a:p>
        <a:p>
          <a:pPr algn="r" rtl="1">
            <a:lnSpc>
              <a:spcPct val="107000"/>
            </a:lnSpc>
            <a:spcAft>
              <a:spcPts val="800"/>
            </a:spcAft>
          </a:pPr>
          <a:r>
            <a:rPr lang="he-IL" sz="1400" b="1">
              <a:effectLst/>
              <a:latin typeface="Times New Roman" panose="02020603050405020304" pitchFamily="18" charset="0"/>
              <a:ea typeface="Calibri" panose="020F0502020204030204" pitchFamily="34" charset="0"/>
              <a:cs typeface="+mn-cs"/>
            </a:rPr>
            <a:t>"דע לך לוי יצחק, להקדוש ברוך הוא יש אלפי רבואות מלאכים שאומרים לפניו שירות ותשבחות ללא הפסק. אבל לאסוף נדבות עבור יהודי, חשוב לפניו יותר! לאסוף צדקה עבור נצרך רק אתה יכול, שום מלאך אינו יכול לעשות זאת". </a:t>
          </a:r>
          <a:endParaRPr lang="en-US" sz="1400" b="1">
            <a:effectLst/>
            <a:latin typeface="Times New Roman" panose="02020603050405020304" pitchFamily="18" charset="0"/>
            <a:ea typeface="Calibri" panose="020F0502020204030204" pitchFamily="34" charset="0"/>
            <a:cs typeface="Guttman Frank" panose="02010401010101010101" pitchFamily="2" charset="-79"/>
          </a:endParaRPr>
        </a:p>
        <a:p>
          <a:pPr algn="l" rtl="1">
            <a:lnSpc>
              <a:spcPct val="107000"/>
            </a:lnSpc>
            <a:spcAft>
              <a:spcPts val="800"/>
            </a:spcAft>
          </a:pPr>
          <a:r>
            <a:rPr lang="he-IL" sz="1200">
              <a:effectLst/>
              <a:latin typeface="Times New Roman" panose="02020603050405020304" pitchFamily="18" charset="0"/>
              <a:ea typeface="Calibri" panose="020F0502020204030204" pitchFamily="34" charset="0"/>
              <a:cs typeface="+mn-cs"/>
            </a:rPr>
            <a:t>  ליקוטים נחמדים מפז</a:t>
          </a:r>
          <a:endParaRPr lang="en-US" sz="11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200">
              <a:effectLst/>
              <a:latin typeface="Times New Roman" panose="02020603050405020304" pitchFamily="18" charset="0"/>
              <a:ea typeface="Calibri" panose="020F0502020204030204" pitchFamily="34" charset="0"/>
              <a:cs typeface="+mn-cs"/>
            </a:rPr>
            <a:t> </a:t>
          </a:r>
          <a:endParaRPr lang="en-US" sz="11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endParaRPr lang="en-US" sz="1200" b="0">
            <a:solidFill>
              <a:sysClr val="windowText" lastClr="000000"/>
            </a:solidFill>
            <a:effectLst/>
            <a:latin typeface="Times New Roman" panose="02020603050405020304" pitchFamily="18" charset="0"/>
            <a:ea typeface="Calibri" panose="020F0502020204030204" pitchFamily="34" charset="0"/>
            <a:cs typeface="Guttman Frank" panose="02010401010101010101" pitchFamily="2" charset="-79"/>
          </a:endParaRPr>
        </a:p>
        <a:p>
          <a:pPr algn="r" rtl="1"/>
          <a:endParaRPr lang="he-IL" sz="1400">
            <a:latin typeface="Guttman Mantova" panose="02010401010101010101" pitchFamily="2" charset="-79"/>
            <a:cs typeface="Guttman Mantova" panose="02010401010101010101" pitchFamily="2" charset="-79"/>
          </a:endParaRPr>
        </a:p>
      </xdr:txBody>
    </xdr:sp>
    <xdr:clientData/>
  </xdr:twoCellAnchor>
  <xdr:oneCellAnchor>
    <xdr:from>
      <xdr:col>19</xdr:col>
      <xdr:colOff>242919</xdr:colOff>
      <xdr:row>52</xdr:row>
      <xdr:rowOff>9069</xdr:rowOff>
    </xdr:from>
    <xdr:ext cx="184730" cy="357790"/>
    <xdr:sp macro="" textlink="">
      <xdr:nvSpPr>
        <xdr:cNvPr id="11" name="מלבן 10">
          <a:extLst>
            <a:ext uri="{FF2B5EF4-FFF2-40B4-BE49-F238E27FC236}">
              <a16:creationId xmlns:a16="http://schemas.microsoft.com/office/drawing/2014/main" id="{00000000-0008-0000-0A00-00000B000000}"/>
            </a:ext>
          </a:extLst>
        </xdr:cNvPr>
        <xdr:cNvSpPr/>
      </xdr:nvSpPr>
      <xdr:spPr>
        <a:xfrm>
          <a:off x="11055691" y="11941989"/>
          <a:ext cx="184730" cy="357790"/>
        </a:xfrm>
        <a:prstGeom prst="rect">
          <a:avLst/>
        </a:prstGeom>
        <a:noFill/>
      </xdr:spPr>
      <xdr:txBody>
        <a:bodyPr wrap="none" lIns="91440" tIns="45720" rIns="91440" bIns="45720">
          <a:spAutoFit/>
        </a:bodyPr>
        <a:lstStyle/>
        <a:p>
          <a:pPr algn="ctr"/>
          <a:endParaRPr lang="he-IL" sz="1800" b="1" cap="none" spc="50">
            <a:ln w="0"/>
            <a:solidFill>
              <a:schemeClr val="bg2"/>
            </a:solidFill>
            <a:effectLst>
              <a:innerShdw blurRad="63500" dist="50800" dir="13500000">
                <a:srgbClr val="000000">
                  <a:alpha val="50000"/>
                </a:srgbClr>
              </a:innerShdw>
            </a:effectLst>
          </a:endParaRPr>
        </a:p>
      </xdr:txBody>
    </xdr:sp>
    <xdr:clientData/>
  </xdr:oneCellAnchor>
  <xdr:twoCellAnchor>
    <xdr:from>
      <xdr:col>1</xdr:col>
      <xdr:colOff>708660</xdr:colOff>
      <xdr:row>0</xdr:row>
      <xdr:rowOff>106680</xdr:rowOff>
    </xdr:from>
    <xdr:to>
      <xdr:col>6</xdr:col>
      <xdr:colOff>670560</xdr:colOff>
      <xdr:row>0</xdr:row>
      <xdr:rowOff>449580</xdr:rowOff>
    </xdr:to>
    <xdr:sp macro="" textlink="">
      <xdr:nvSpPr>
        <xdr:cNvPr id="12" name="מלבן מעוגל 11">
          <a:hlinkClick xmlns:r="http://schemas.openxmlformats.org/officeDocument/2006/relationships" r:id="rId8" tooltip="לחץ כדי להגיע להוראות מילוי ושימוש בתוכנה"/>
          <a:extLst>
            <a:ext uri="{FF2B5EF4-FFF2-40B4-BE49-F238E27FC236}">
              <a16:creationId xmlns:a16="http://schemas.microsoft.com/office/drawing/2014/main" id="{00000000-0008-0000-0A00-00000C000000}"/>
            </a:ext>
          </a:extLst>
        </xdr:cNvPr>
        <xdr:cNvSpPr/>
      </xdr:nvSpPr>
      <xdr:spPr>
        <a:xfrm>
          <a:off x="19263360" y="106680"/>
          <a:ext cx="4869180" cy="342900"/>
        </a:xfrm>
        <a:prstGeom prst="roundRect">
          <a:avLst/>
        </a:prstGeom>
        <a:solidFill>
          <a:schemeClr val="bg1">
            <a:lumMod val="50000"/>
          </a:schemeClr>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r" rtl="1"/>
          <a:r>
            <a:rPr lang="he-IL" sz="1800" b="1">
              <a:solidFill>
                <a:schemeClr val="bg1">
                  <a:lumMod val="50000"/>
                </a:schemeClr>
              </a:solidFill>
            </a:rPr>
            <a:t>ניהול וחישוב אוטומטי</a:t>
          </a:r>
          <a:r>
            <a:rPr lang="he-IL" sz="1800" b="1" baseline="0">
              <a:solidFill>
                <a:schemeClr val="bg1">
                  <a:lumMod val="50000"/>
                </a:schemeClr>
              </a:solidFill>
            </a:rPr>
            <a:t> של מעשר וחומש    </a:t>
          </a:r>
          <a:r>
            <a:rPr lang="he-IL" sz="1400" b="1" baseline="0">
              <a:solidFill>
                <a:schemeClr val="bg1"/>
              </a:solidFill>
            </a:rPr>
            <a:t>הוראות</a:t>
          </a:r>
          <a:endParaRPr lang="he-IL" sz="1600" b="1">
            <a:solidFill>
              <a:schemeClr val="bg1"/>
            </a:solidFill>
          </a:endParaRPr>
        </a:p>
      </xdr:txBody>
    </xdr:sp>
    <xdr:clientData/>
  </xdr:twoCellAnchor>
  <xdr:twoCellAnchor>
    <xdr:from>
      <xdr:col>6</xdr:col>
      <xdr:colOff>815340</xdr:colOff>
      <xdr:row>0</xdr:row>
      <xdr:rowOff>99060</xdr:rowOff>
    </xdr:from>
    <xdr:to>
      <xdr:col>9</xdr:col>
      <xdr:colOff>236220</xdr:colOff>
      <xdr:row>0</xdr:row>
      <xdr:rowOff>441960</xdr:rowOff>
    </xdr:to>
    <xdr:sp macro="" textlink="">
      <xdr:nvSpPr>
        <xdr:cNvPr id="13" name="מלבן מעוגל 12">
          <a:hlinkClick xmlns:r="http://schemas.openxmlformats.org/officeDocument/2006/relationships" r:id="rId9" tooltip="לחץ כדי להגיע למבוא להלכות מעשר כספים"/>
          <a:extLst>
            <a:ext uri="{FF2B5EF4-FFF2-40B4-BE49-F238E27FC236}">
              <a16:creationId xmlns:a16="http://schemas.microsoft.com/office/drawing/2014/main" id="{00000000-0008-0000-0A00-00000D000000}"/>
            </a:ext>
          </a:extLst>
        </xdr:cNvPr>
        <xdr:cNvSpPr/>
      </xdr:nvSpPr>
      <xdr:spPr>
        <a:xfrm>
          <a:off x="18265140" y="99060"/>
          <a:ext cx="853440" cy="342900"/>
        </a:xfrm>
        <a:prstGeom prst="roundRect">
          <a:avLst/>
        </a:prstGeom>
        <a:solidFill>
          <a:schemeClr val="bg1">
            <a:lumMod val="65000"/>
          </a:schemeClr>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400" b="1"/>
            <a:t>מבוא</a:t>
          </a:r>
          <a:endParaRPr lang="he-IL" sz="1600" b="1"/>
        </a:p>
      </xdr:txBody>
    </xdr:sp>
    <xdr:clientData/>
  </xdr:twoCellAnchor>
  <xdr:twoCellAnchor>
    <xdr:from>
      <xdr:col>9</xdr:col>
      <xdr:colOff>381000</xdr:colOff>
      <xdr:row>0</xdr:row>
      <xdr:rowOff>99060</xdr:rowOff>
    </xdr:from>
    <xdr:to>
      <xdr:col>12</xdr:col>
      <xdr:colOff>167640</xdr:colOff>
      <xdr:row>0</xdr:row>
      <xdr:rowOff>441960</xdr:rowOff>
    </xdr:to>
    <xdr:sp macro="" textlink="">
      <xdr:nvSpPr>
        <xdr:cNvPr id="14" name="מלבן מעוגל 13">
          <a:hlinkClick xmlns:r="http://schemas.openxmlformats.org/officeDocument/2006/relationships" r:id="rId10" tooltip="לחץ כדי להגיע לכללים ויסודות בהלכות מעשר כספים"/>
          <a:extLst>
            <a:ext uri="{FF2B5EF4-FFF2-40B4-BE49-F238E27FC236}">
              <a16:creationId xmlns:a16="http://schemas.microsoft.com/office/drawing/2014/main" id="{00000000-0008-0000-0A00-00000E000000}"/>
            </a:ext>
          </a:extLst>
        </xdr:cNvPr>
        <xdr:cNvSpPr/>
      </xdr:nvSpPr>
      <xdr:spPr>
        <a:xfrm>
          <a:off x="16459200" y="99060"/>
          <a:ext cx="1661160" cy="342900"/>
        </a:xfrm>
        <a:prstGeom prst="roundRect">
          <a:avLst/>
        </a:prstGeom>
        <a:solidFill>
          <a:schemeClr val="bg1">
            <a:lumMod val="65000"/>
          </a:schemeClr>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400" b="1"/>
            <a:t>כללים </a:t>
          </a:r>
          <a:r>
            <a:rPr lang="he-IL" sz="1600" b="1"/>
            <a:t> </a:t>
          </a:r>
          <a:r>
            <a:rPr lang="he-IL" sz="1400" b="1"/>
            <a:t>ויסודות</a:t>
          </a:r>
          <a:endParaRPr lang="he-IL" sz="1600" b="1"/>
        </a:p>
      </xdr:txBody>
    </xdr:sp>
    <xdr:clientData/>
  </xdr:twoCellAnchor>
  <mc:AlternateContent xmlns:mc="http://schemas.openxmlformats.org/markup-compatibility/2006">
    <mc:Choice xmlns:a14="http://schemas.microsoft.com/office/drawing/2010/main" Requires="a14">
      <xdr:twoCellAnchor>
        <xdr:from>
          <xdr:col>16</xdr:col>
          <xdr:colOff>180975</xdr:colOff>
          <xdr:row>50</xdr:row>
          <xdr:rowOff>38100</xdr:rowOff>
        </xdr:from>
        <xdr:to>
          <xdr:col>17</xdr:col>
          <xdr:colOff>514350</xdr:colOff>
          <xdr:row>52</xdr:row>
          <xdr:rowOff>0</xdr:rowOff>
        </xdr:to>
        <xdr:sp macro="" textlink="">
          <xdr:nvSpPr>
            <xdr:cNvPr id="30721" name="Object 1" hidden="1">
              <a:extLst>
                <a:ext uri="{63B3BB69-23CF-44E3-9099-C40C66FF867C}">
                  <a14:compatExt spid="_x0000_s30721"/>
                </a:ext>
                <a:ext uri="{FF2B5EF4-FFF2-40B4-BE49-F238E27FC236}">
                  <a16:creationId xmlns:a16="http://schemas.microsoft.com/office/drawing/2014/main" id="{00000000-0008-0000-0A00-0000017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11</xdr:col>
      <xdr:colOff>195544</xdr:colOff>
      <xdr:row>48</xdr:row>
      <xdr:rowOff>222435</xdr:rowOff>
    </xdr:from>
    <xdr:to>
      <xdr:col>13</xdr:col>
      <xdr:colOff>731520</xdr:colOff>
      <xdr:row>49</xdr:row>
      <xdr:rowOff>191906</xdr:rowOff>
    </xdr:to>
    <xdr:sp macro="" textlink="">
      <xdr:nvSpPr>
        <xdr:cNvPr id="16" name="מלבן מעוגל 15">
          <a:hlinkClick xmlns:r="http://schemas.openxmlformats.org/officeDocument/2006/relationships" r:id="rId11" tooltip="לחץ כדי להגיע לטבלאות המחשה ותירגול לחומש"/>
          <a:extLst>
            <a:ext uri="{FF2B5EF4-FFF2-40B4-BE49-F238E27FC236}">
              <a16:creationId xmlns:a16="http://schemas.microsoft.com/office/drawing/2014/main" id="{00000000-0008-0000-0A00-000010000000}"/>
            </a:ext>
          </a:extLst>
        </xdr:cNvPr>
        <xdr:cNvSpPr/>
      </xdr:nvSpPr>
      <xdr:spPr>
        <a:xfrm>
          <a:off x="15741127" y="11282641"/>
          <a:ext cx="1802241" cy="216000"/>
        </a:xfrm>
        <a:prstGeom prst="roundRect">
          <a:avLst/>
        </a:prstGeom>
        <a:solidFill>
          <a:schemeClr val="bg1">
            <a:lumMod val="85000"/>
          </a:schemeClr>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050">
              <a:solidFill>
                <a:srgbClr val="8C8C8C"/>
              </a:solidFill>
            </a:rPr>
            <a:t>המחשה ותירגול לחומש</a:t>
          </a:r>
        </a:p>
      </xdr:txBody>
    </xdr:sp>
    <xdr:clientData/>
  </xdr:twoCellAnchor>
  <xdr:twoCellAnchor>
    <xdr:from>
      <xdr:col>5</xdr:col>
      <xdr:colOff>167589</xdr:colOff>
      <xdr:row>48</xdr:row>
      <xdr:rowOff>244848</xdr:rowOff>
    </xdr:from>
    <xdr:to>
      <xdr:col>8</xdr:col>
      <xdr:colOff>110818</xdr:colOff>
      <xdr:row>50</xdr:row>
      <xdr:rowOff>1036</xdr:rowOff>
    </xdr:to>
    <xdr:sp macro="" textlink="">
      <xdr:nvSpPr>
        <xdr:cNvPr id="17" name="מלבן מעוגל 16">
          <a:hlinkClick xmlns:r="http://schemas.openxmlformats.org/officeDocument/2006/relationships" r:id="rId12" tooltip="לחץ כדי להגיע לטבלה מיוחדת של &quot;הקלות למפרישי חומש&quot; המשתלבות בחישובים"/>
          <a:extLst>
            <a:ext uri="{FF2B5EF4-FFF2-40B4-BE49-F238E27FC236}">
              <a16:creationId xmlns:a16="http://schemas.microsoft.com/office/drawing/2014/main" id="{00000000-0008-0000-0A00-000011000000}"/>
            </a:ext>
          </a:extLst>
        </xdr:cNvPr>
        <xdr:cNvSpPr/>
      </xdr:nvSpPr>
      <xdr:spPr>
        <a:xfrm>
          <a:off x="19566711" y="11190754"/>
          <a:ext cx="3224311" cy="464400"/>
        </a:xfrm>
        <a:prstGeom prst="roundRect">
          <a:avLst/>
        </a:prstGeom>
        <a:solidFill>
          <a:schemeClr val="bg1">
            <a:lumMod val="85000"/>
          </a:schemeClr>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200" b="1">
              <a:solidFill>
                <a:srgbClr val="8C8C8C"/>
              </a:solidFill>
            </a:rPr>
            <a:t>טבלת הקלות מיוחדות למפרישי חומש</a:t>
          </a:r>
        </a:p>
      </xdr:txBody>
    </xdr:sp>
    <xdr:clientData/>
  </xdr:twoCellAnchor>
  <xdr:twoCellAnchor>
    <xdr:from>
      <xdr:col>26</xdr:col>
      <xdr:colOff>91440</xdr:colOff>
      <xdr:row>47</xdr:row>
      <xdr:rowOff>182880</xdr:rowOff>
    </xdr:from>
    <xdr:to>
      <xdr:col>29</xdr:col>
      <xdr:colOff>381000</xdr:colOff>
      <xdr:row>48</xdr:row>
      <xdr:rowOff>137160</xdr:rowOff>
    </xdr:to>
    <xdr:sp macro="" textlink="">
      <xdr:nvSpPr>
        <xdr:cNvPr id="18" name="מלבן מעוגל 17">
          <a:hlinkClick xmlns:r="http://schemas.openxmlformats.org/officeDocument/2006/relationships" r:id="rId13" tooltip="לחץ כדי לשלוח הערות ושאלות למייל המכון"/>
          <a:extLst>
            <a:ext uri="{FF2B5EF4-FFF2-40B4-BE49-F238E27FC236}">
              <a16:creationId xmlns:a16="http://schemas.microsoft.com/office/drawing/2014/main" id="{00000000-0008-0000-0A00-000012000000}"/>
            </a:ext>
          </a:extLst>
        </xdr:cNvPr>
        <xdr:cNvSpPr/>
      </xdr:nvSpPr>
      <xdr:spPr>
        <a:xfrm>
          <a:off x="4259580" y="10721340"/>
          <a:ext cx="2385060" cy="327660"/>
        </a:xfrm>
        <a:prstGeom prst="roundRect">
          <a:avLst/>
        </a:prstGeom>
        <a:solidFill>
          <a:schemeClr val="bg1">
            <a:lumMod val="75000"/>
          </a:schemeClr>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100" b="1">
              <a:solidFill>
                <a:sysClr val="windowText" lastClr="000000"/>
              </a:solidFill>
            </a:rPr>
            <a:t>הערות ושאלות הלכתיות לרבני המכון</a:t>
          </a:r>
        </a:p>
      </xdr:txBody>
    </xdr:sp>
    <xdr:clientData/>
  </xdr:twoCellAnchor>
  <xdr:twoCellAnchor>
    <xdr:from>
      <xdr:col>1</xdr:col>
      <xdr:colOff>1043940</xdr:colOff>
      <xdr:row>145</xdr:row>
      <xdr:rowOff>333375</xdr:rowOff>
    </xdr:from>
    <xdr:to>
      <xdr:col>16</xdr:col>
      <xdr:colOff>129540</xdr:colOff>
      <xdr:row>151</xdr:row>
      <xdr:rowOff>238125</xdr:rowOff>
    </xdr:to>
    <xdr:sp macro="" textlink="">
      <xdr:nvSpPr>
        <xdr:cNvPr id="19" name="TextBox 18">
          <a:extLst>
            <a:ext uri="{FF2B5EF4-FFF2-40B4-BE49-F238E27FC236}">
              <a16:creationId xmlns:a16="http://schemas.microsoft.com/office/drawing/2014/main" id="{00000000-0008-0000-0A00-000013000000}"/>
            </a:ext>
          </a:extLst>
        </xdr:cNvPr>
        <xdr:cNvSpPr txBox="1"/>
      </xdr:nvSpPr>
      <xdr:spPr>
        <a:xfrm>
          <a:off x="13403580" y="21547455"/>
          <a:ext cx="10393680" cy="1200150"/>
        </a:xfrm>
        <a:prstGeom prst="rect">
          <a:avLst/>
        </a:prstGeom>
        <a:solidFill>
          <a:schemeClr val="bg1">
            <a:lumMod val="9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1" anchor="t"/>
        <a:lstStyle/>
        <a:p>
          <a:pPr algn="r" rtl="1"/>
          <a:r>
            <a:rPr lang="he-IL" sz="1100"/>
            <a:t>כשמחשבים את ההקלות המיוחדות שנאמרו בחומש חייבים לחלק את החומש לשתיים, דהיינו המעשר הראשון, שכלפיו אין שום הקלות, </a:t>
          </a:r>
          <a:r>
            <a:rPr lang="he-IL" sz="1100">
              <a:solidFill>
                <a:sysClr val="windowText" lastClr="000000"/>
              </a:solidFill>
            </a:rPr>
            <a:t>וה</a:t>
          </a:r>
          <a:r>
            <a:rPr lang="he-IL" sz="1100">
              <a:solidFill>
                <a:srgbClr val="FFC000"/>
              </a:solidFill>
            </a:rPr>
            <a:t>מעשר הנוסף </a:t>
          </a:r>
          <a:r>
            <a:rPr lang="he-IL" sz="1100"/>
            <a:t>המשלים לחומש, שכלפיו נאמרו ההקלות השונות. ולכן,  אם נשאר זכות בסכום</a:t>
          </a:r>
          <a:r>
            <a:rPr lang="he-IL" sz="1100" baseline="0"/>
            <a:t> ההקלות בחודש זה, לא יזקף לזכות המעשר, אלא יזקף לזכות </a:t>
          </a:r>
          <a:r>
            <a:rPr lang="he-IL" sz="1100" baseline="0">
              <a:solidFill>
                <a:sysClr val="windowText" lastClr="000000"/>
              </a:solidFill>
            </a:rPr>
            <a:t>ה</a:t>
          </a:r>
          <a:r>
            <a:rPr lang="he-IL" sz="1100" baseline="0">
              <a:solidFill>
                <a:srgbClr val="FFC000"/>
              </a:solidFill>
            </a:rPr>
            <a:t>מעשר הנוסף </a:t>
          </a:r>
          <a:r>
            <a:rPr lang="he-IL" sz="1100" baseline="0"/>
            <a:t>בלבד בחודש הבא.</a:t>
          </a:r>
          <a:endParaRPr lang="he-IL" sz="1100"/>
        </a:p>
        <a:p>
          <a:pPr algn="r" rtl="1"/>
          <a:endParaRPr lang="he-IL" sz="1100" b="1">
            <a:solidFill>
              <a:srgbClr val="FF0000"/>
            </a:solidFill>
          </a:endParaRPr>
        </a:p>
        <a:p>
          <a:pPr algn="r" rtl="1"/>
          <a:r>
            <a:rPr lang="he-IL" sz="1100" b="1">
              <a:solidFill>
                <a:srgbClr val="FF0000"/>
              </a:solidFill>
            </a:rPr>
            <a:t>הוראות שימוש בטבלה:  </a:t>
          </a:r>
          <a:r>
            <a:rPr lang="he-IL" sz="1100" b="1">
              <a:solidFill>
                <a:sysClr val="windowText" lastClr="000000"/>
              </a:solidFill>
            </a:rPr>
            <a:t>הרישום מתנהל בשני שלבים.</a:t>
          </a:r>
          <a:r>
            <a:rPr lang="he-IL" sz="1100" b="1" baseline="0">
              <a:solidFill>
                <a:sysClr val="windowText" lastClr="000000"/>
              </a:solidFill>
            </a:rPr>
            <a:t>  </a:t>
          </a:r>
          <a:r>
            <a:rPr lang="he-IL" sz="1200" b="1">
              <a:solidFill>
                <a:sysClr val="windowText" lastClr="000000"/>
              </a:solidFill>
            </a:rPr>
            <a:t>א. </a:t>
          </a:r>
          <a:r>
            <a:rPr lang="he-IL" sz="1100" b="1">
              <a:solidFill>
                <a:sysClr val="windowText" lastClr="000000"/>
              </a:solidFill>
            </a:rPr>
            <a:t>ממלאים</a:t>
          </a:r>
          <a:r>
            <a:rPr lang="he-IL" sz="1100" b="1" baseline="0">
              <a:solidFill>
                <a:sysClr val="windowText" lastClr="000000"/>
              </a:solidFill>
            </a:rPr>
            <a:t> את הטבלה הראשית בצורה רגילה ורושמים שם את </a:t>
          </a:r>
          <a:r>
            <a:rPr lang="he-IL" sz="1100" b="1" u="sng" baseline="0">
              <a:solidFill>
                <a:sysClr val="windowText" lastClr="000000"/>
              </a:solidFill>
            </a:rPr>
            <a:t>ההכנסות</a:t>
          </a:r>
          <a:r>
            <a:rPr lang="he-IL" sz="1100" b="1" baseline="0">
              <a:solidFill>
                <a:sysClr val="windowText" lastClr="000000"/>
              </a:solidFill>
            </a:rPr>
            <a:t>, </a:t>
          </a:r>
          <a:r>
            <a:rPr lang="he-IL" sz="1100" b="1" u="sng" baseline="0">
              <a:solidFill>
                <a:sysClr val="windowText" lastClr="000000"/>
              </a:solidFill>
            </a:rPr>
            <a:t>ההוצאות</a:t>
          </a:r>
          <a:r>
            <a:rPr lang="he-IL" sz="1100" b="1">
              <a:solidFill>
                <a:sysClr val="windowText" lastClr="000000"/>
              </a:solidFill>
            </a:rPr>
            <a:t> </a:t>
          </a:r>
          <a:r>
            <a:rPr lang="he-IL" sz="1100" b="1" u="sng">
              <a:solidFill>
                <a:sysClr val="windowText" lastClr="000000"/>
              </a:solidFill>
            </a:rPr>
            <a:t>והתרומות</a:t>
          </a:r>
          <a:r>
            <a:rPr lang="he-IL" sz="1100" b="1">
              <a:solidFill>
                <a:sysClr val="windowText" lastClr="000000"/>
              </a:solidFill>
            </a:rPr>
            <a:t> הרגילות.  </a:t>
          </a:r>
          <a:r>
            <a:rPr lang="he-IL" sz="1200" b="1">
              <a:solidFill>
                <a:sysClr val="windowText" lastClr="000000"/>
              </a:solidFill>
            </a:rPr>
            <a:t>ב. </a:t>
          </a:r>
          <a:r>
            <a:rPr lang="he-IL" sz="1100" b="1">
              <a:solidFill>
                <a:sysClr val="windowText" lastClr="000000"/>
              </a:solidFill>
            </a:rPr>
            <a:t>ממלאים טבלה זאת של ההקלות [תאים</a:t>
          </a:r>
          <a:r>
            <a:rPr lang="he-IL" sz="1100" b="1" baseline="0">
              <a:solidFill>
                <a:sysClr val="windowText" lastClr="000000"/>
              </a:solidFill>
            </a:rPr>
            <a:t> לבנים בלבד]</a:t>
          </a:r>
          <a:r>
            <a:rPr lang="he-IL" sz="1100" b="1">
              <a:solidFill>
                <a:sysClr val="windowText" lastClr="000000"/>
              </a:solidFill>
            </a:rPr>
            <a:t>. אותן</a:t>
          </a:r>
          <a:r>
            <a:rPr lang="he-IL" sz="1100" b="1" baseline="0">
              <a:solidFill>
                <a:sysClr val="windowText" lastClr="000000"/>
              </a:solidFill>
            </a:rPr>
            <a:t> הכנסות</a:t>
          </a:r>
          <a:r>
            <a:rPr lang="he-IL" sz="1100" b="1">
              <a:solidFill>
                <a:sysClr val="windowText" lastClr="000000"/>
              </a:solidFill>
            </a:rPr>
            <a:t> שלא רוצים להכליל בחישוב החומש רושמים </a:t>
          </a:r>
          <a:r>
            <a:rPr lang="he-IL" sz="1100" b="1" u="sng">
              <a:solidFill>
                <a:sysClr val="windowText" lastClr="000000"/>
              </a:solidFill>
            </a:rPr>
            <a:t>רק</a:t>
          </a:r>
          <a:r>
            <a:rPr lang="he-IL" sz="1100" b="1">
              <a:solidFill>
                <a:sysClr val="windowText" lastClr="000000"/>
              </a:solidFill>
            </a:rPr>
            <a:t> כאן, גם רושמים כאן הוצאות נוספות</a:t>
          </a:r>
          <a:r>
            <a:rPr lang="he-IL" sz="1100" b="1" baseline="0">
              <a:solidFill>
                <a:sysClr val="windowText" lastClr="000000"/>
              </a:solidFill>
            </a:rPr>
            <a:t> וכן תרומות נוספות שמחשיבים רק לחומש.  במשך כל החודש רושמים כאן לפי הצורך.  </a:t>
          </a:r>
        </a:p>
        <a:p>
          <a:pPr algn="r" rtl="1"/>
          <a:r>
            <a:rPr lang="he-IL" sz="1200" b="1" baseline="0">
              <a:solidFill>
                <a:sysClr val="windowText" lastClr="000000"/>
              </a:solidFill>
            </a:rPr>
            <a:t> </a:t>
          </a:r>
          <a:r>
            <a:rPr lang="he-IL" sz="1600" b="1" baseline="0">
              <a:solidFill>
                <a:srgbClr val="FF0000"/>
              </a:solidFill>
            </a:rPr>
            <a:t>שימו לב!</a:t>
          </a:r>
          <a:r>
            <a:rPr lang="he-IL" sz="1600" b="1">
              <a:solidFill>
                <a:srgbClr val="FF0000"/>
              </a:solidFill>
            </a:rPr>
            <a:t>  </a:t>
          </a:r>
          <a:r>
            <a:rPr lang="he-IL" sz="1400" b="1">
              <a:solidFill>
                <a:srgbClr val="FF0000"/>
              </a:solidFill>
            </a:rPr>
            <a:t> המפרישים חומש לפי ההקלות עליהם להפריש הסכום  של  "סך הכל היתרה להפריש לחומש" הרשום בטבלה זאת ולא בטבלה הראשית</a:t>
          </a:r>
          <a:r>
            <a:rPr lang="he-IL" sz="1400" b="1" baseline="0">
              <a:solidFill>
                <a:srgbClr val="FF0000"/>
              </a:solidFill>
            </a:rPr>
            <a:t>.</a:t>
          </a:r>
          <a:endParaRPr lang="he-IL" sz="1400" b="1">
            <a:solidFill>
              <a:srgbClr val="FF0000"/>
            </a:solidFill>
          </a:endParaRPr>
        </a:p>
      </xdr:txBody>
    </xdr:sp>
    <xdr:clientData/>
  </xdr:twoCellAnchor>
  <xdr:twoCellAnchor>
    <xdr:from>
      <xdr:col>1</xdr:col>
      <xdr:colOff>1260425</xdr:colOff>
      <xdr:row>50</xdr:row>
      <xdr:rowOff>57150</xdr:rowOff>
    </xdr:from>
    <xdr:to>
      <xdr:col>2</xdr:col>
      <xdr:colOff>1036320</xdr:colOff>
      <xdr:row>51</xdr:row>
      <xdr:rowOff>314324</xdr:rowOff>
    </xdr:to>
    <xdr:sp macro="" textlink="">
      <xdr:nvSpPr>
        <xdr:cNvPr id="20" name="מלבן מעוגל 19">
          <a:hlinkClick xmlns:r="http://schemas.openxmlformats.org/officeDocument/2006/relationships" r:id="rId14" tooltip="לחץ כאן כדי להזמין"/>
          <a:extLst>
            <a:ext uri="{FF2B5EF4-FFF2-40B4-BE49-F238E27FC236}">
              <a16:creationId xmlns:a16="http://schemas.microsoft.com/office/drawing/2014/main" id="{00000000-0008-0000-0A00-000014000000}"/>
            </a:ext>
          </a:extLst>
        </xdr:cNvPr>
        <xdr:cNvSpPr/>
      </xdr:nvSpPr>
      <xdr:spPr>
        <a:xfrm>
          <a:off x="22174200" y="11426190"/>
          <a:ext cx="1406575" cy="379094"/>
        </a:xfrm>
        <a:prstGeom prst="roundRect">
          <a:avLst>
            <a:gd name="adj" fmla="val 22697"/>
          </a:avLst>
        </a:prstGeom>
        <a:solidFill>
          <a:schemeClr val="bg1"/>
        </a:solidFill>
        <a:ln>
          <a:solidFill>
            <a:schemeClr val="bg1">
              <a:lumMod val="75000"/>
            </a:schemeClr>
          </a:solid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400" b="1">
              <a:solidFill>
                <a:sysClr val="windowText" lastClr="000000"/>
              </a:solidFill>
            </a:rPr>
            <a:t>להזמנה </a:t>
          </a:r>
          <a:r>
            <a:rPr lang="he-IL" sz="1400" b="1" baseline="0">
              <a:solidFill>
                <a:sysClr val="windowText" lastClr="000000"/>
              </a:solidFill>
            </a:rPr>
            <a:t> חוזרת</a:t>
          </a:r>
          <a:endParaRPr lang="he-IL" sz="1400" b="1">
            <a:solidFill>
              <a:sysClr val="windowText" lastClr="000000"/>
            </a:solidFill>
          </a:endParaRPr>
        </a:p>
      </xdr:txBody>
    </xdr:sp>
    <xdr:clientData/>
  </xdr:twoCellAnchor>
  <xdr:twoCellAnchor>
    <xdr:from>
      <xdr:col>8</xdr:col>
      <xdr:colOff>205740</xdr:colOff>
      <xdr:row>41</xdr:row>
      <xdr:rowOff>22860</xdr:rowOff>
    </xdr:from>
    <xdr:to>
      <xdr:col>12</xdr:col>
      <xdr:colOff>102870</xdr:colOff>
      <xdr:row>41</xdr:row>
      <xdr:rowOff>260985</xdr:rowOff>
    </xdr:to>
    <xdr:sp macro="" textlink="">
      <xdr:nvSpPr>
        <xdr:cNvPr id="22" name="מלבן מעוגל 21">
          <a:hlinkClick xmlns:r="http://schemas.openxmlformats.org/officeDocument/2006/relationships" r:id="rId15" tooltip="לחץ כאן כדי להגיע לטבלת סיכום שנתית ותרשים המחשה"/>
          <a:extLst>
            <a:ext uri="{FF2B5EF4-FFF2-40B4-BE49-F238E27FC236}">
              <a16:creationId xmlns:a16="http://schemas.microsoft.com/office/drawing/2014/main" id="{00000000-0008-0000-0A00-000016000000}"/>
            </a:ext>
          </a:extLst>
        </xdr:cNvPr>
        <xdr:cNvSpPr/>
      </xdr:nvSpPr>
      <xdr:spPr>
        <a:xfrm>
          <a:off x="16889730" y="9220200"/>
          <a:ext cx="2053590" cy="238125"/>
        </a:xfrm>
        <a:prstGeom prst="roundRect">
          <a:avLst/>
        </a:prstGeom>
        <a:solidFill>
          <a:schemeClr val="bg1">
            <a:lumMod val="75000"/>
          </a:schemeClr>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100">
              <a:solidFill>
                <a:srgbClr val="FF0000"/>
              </a:solidFill>
            </a:rPr>
            <a:t>מעקב  ותרשים  שנתי  </a:t>
          </a:r>
          <a:endParaRPr lang="he-IL" sz="1100" baseline="0">
            <a:solidFill>
              <a:srgbClr val="FF0000"/>
            </a:solidFill>
          </a:endParaRPr>
        </a:p>
      </xdr:txBody>
    </xdr:sp>
    <xdr:clientData/>
  </xdr:twoCellAnchor>
  <xdr:twoCellAnchor>
    <xdr:from>
      <xdr:col>26</xdr:col>
      <xdr:colOff>171450</xdr:colOff>
      <xdr:row>32</xdr:row>
      <xdr:rowOff>0</xdr:rowOff>
    </xdr:from>
    <xdr:to>
      <xdr:col>27</xdr:col>
      <xdr:colOff>85725</xdr:colOff>
      <xdr:row>36</xdr:row>
      <xdr:rowOff>133350</xdr:rowOff>
    </xdr:to>
    <xdr:sp macro="" textlink="">
      <xdr:nvSpPr>
        <xdr:cNvPr id="15" name="מלבן: פינות מעוגלות 14">
          <a:hlinkClick xmlns:r="http://schemas.openxmlformats.org/officeDocument/2006/relationships" r:id="rId16" tooltip="וצדקה, מעבירין את רוע הגזירה."/>
          <a:extLst>
            <a:ext uri="{FF2B5EF4-FFF2-40B4-BE49-F238E27FC236}">
              <a16:creationId xmlns:a16="http://schemas.microsoft.com/office/drawing/2014/main" id="{00000000-0008-0000-0A00-00000F000000}"/>
            </a:ext>
          </a:extLst>
        </xdr:cNvPr>
        <xdr:cNvSpPr/>
      </xdr:nvSpPr>
      <xdr:spPr>
        <a:xfrm>
          <a:off x="6019800" y="7181850"/>
          <a:ext cx="581025" cy="933450"/>
        </a:xfrm>
        <a:prstGeom prst="roundRect">
          <a:avLst/>
        </a:prstGeom>
        <a:solidFill>
          <a:schemeClr val="accent6">
            <a:lumMod val="20000"/>
            <a:lumOff val="80000"/>
          </a:schemeClr>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t"/>
        <a:lstStyle/>
        <a:p>
          <a:pPr algn="ctr" rtl="1"/>
          <a:endParaRPr lang="he-IL" sz="1100" b="1">
            <a:solidFill>
              <a:schemeClr val="accent6">
                <a:lumMod val="50000"/>
              </a:schemeClr>
            </a:solidFill>
          </a:endParaRPr>
        </a:p>
        <a:p>
          <a:pPr algn="ctr" rtl="1"/>
          <a:r>
            <a:rPr lang="he-IL" sz="1100" b="1">
              <a:solidFill>
                <a:srgbClr val="FF0000"/>
              </a:solidFill>
            </a:rPr>
            <a:t>תרום</a:t>
          </a:r>
        </a:p>
        <a:p>
          <a:pPr algn="ctr" rtl="1"/>
          <a:r>
            <a:rPr lang="he-IL" sz="1100" b="1">
              <a:solidFill>
                <a:srgbClr val="FF0000"/>
              </a:solidFill>
            </a:rPr>
            <a:t>עכשיו</a:t>
          </a:r>
        </a:p>
      </xdr:txBody>
    </xdr:sp>
    <xdr:clientData/>
  </xdr:twoCellAnchor>
  <xdr:twoCellAnchor>
    <xdr:from>
      <xdr:col>14</xdr:col>
      <xdr:colOff>815340</xdr:colOff>
      <xdr:row>35</xdr:row>
      <xdr:rowOff>22860</xdr:rowOff>
    </xdr:from>
    <xdr:to>
      <xdr:col>18</xdr:col>
      <xdr:colOff>76200</xdr:colOff>
      <xdr:row>36</xdr:row>
      <xdr:rowOff>22860</xdr:rowOff>
    </xdr:to>
    <xdr:sp macro="" textlink="">
      <xdr:nvSpPr>
        <xdr:cNvPr id="24" name="מלבן מעוגל 23">
          <a:hlinkClick xmlns:r="http://schemas.openxmlformats.org/officeDocument/2006/relationships" r:id="rId17" tooltip="לחץ כדי להגיע לסקירה"/>
          <a:extLst>
            <a:ext uri="{FF2B5EF4-FFF2-40B4-BE49-F238E27FC236}">
              <a16:creationId xmlns:a16="http://schemas.microsoft.com/office/drawing/2014/main" id="{00000000-0008-0000-0A00-000018000000}"/>
            </a:ext>
          </a:extLst>
        </xdr:cNvPr>
        <xdr:cNvSpPr/>
      </xdr:nvSpPr>
      <xdr:spPr>
        <a:xfrm>
          <a:off x="12374880" y="7795260"/>
          <a:ext cx="2103120" cy="205740"/>
        </a:xfrm>
        <a:prstGeom prst="roundRect">
          <a:avLst/>
        </a:prstGeom>
        <a:solidFill>
          <a:srgbClr val="5B9BD5"/>
        </a:solidFill>
        <a:ln w="12700" cap="flat" cmpd="sng" algn="ctr">
          <a:noFill/>
          <a:prstDash val="solid"/>
          <a:miter lim="800000"/>
        </a:ln>
        <a:effectLst/>
        <a:scene3d>
          <a:camera prst="orthographicFront">
            <a:rot lat="0" lon="0" rev="0"/>
          </a:camera>
          <a:lightRig rig="chilly" dir="t">
            <a:rot lat="0" lon="0" rev="18480000"/>
          </a:lightRig>
        </a:scene3d>
        <a:sp3d prstMaterial="clear">
          <a:bevelT h="63500"/>
        </a:sp3d>
      </xdr:spPr>
      <xdr:txBody>
        <a:bodyPr vertOverflow="clip" horzOverflow="clip" rtlCol="1" anchor="ctr"/>
        <a:lstStyle/>
        <a:p>
          <a:pPr marL="0" marR="0" lvl="0" indent="0" algn="ctr" defTabSz="914400" rtl="1" eaLnBrk="1" fontAlgn="auto" latinLnBrk="0" hangingPunct="1">
            <a:lnSpc>
              <a:spcPct val="100000"/>
            </a:lnSpc>
            <a:spcBef>
              <a:spcPts val="0"/>
            </a:spcBef>
            <a:spcAft>
              <a:spcPts val="0"/>
            </a:spcAft>
            <a:buClrTx/>
            <a:buSzTx/>
            <a:buFontTx/>
            <a:buNone/>
            <a:tabLst/>
            <a:defRPr/>
          </a:pPr>
          <a:r>
            <a:rPr kumimoji="0" lang="he-IL" sz="1100" b="1" i="0" u="none" strike="noStrike" kern="0" cap="none" spc="0" normalizeH="0" baseline="0" noProof="0">
              <a:ln>
                <a:noFill/>
              </a:ln>
              <a:solidFill>
                <a:srgbClr val="70AD47">
                  <a:lumMod val="75000"/>
                </a:srgbClr>
              </a:solidFill>
              <a:effectLst/>
              <a:uLnTx/>
              <a:uFillTx/>
              <a:latin typeface="Calibri" panose="020F0502020204030204"/>
              <a:ea typeface="+mn-ea"/>
              <a:cs typeface="Arial" panose="020B0604020202020204" pitchFamily="34" charset="0"/>
            </a:rPr>
            <a:t>סקירה  קצרה על המכון</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52</xdr:row>
      <xdr:rowOff>5715</xdr:rowOff>
    </xdr:from>
    <xdr:to>
      <xdr:col>12</xdr:col>
      <xdr:colOff>396240</xdr:colOff>
      <xdr:row>62</xdr:row>
      <xdr:rowOff>7620</xdr:rowOff>
    </xdr:to>
    <xdr:sp macro="" textlink="">
      <xdr:nvSpPr>
        <xdr:cNvPr id="2" name="TextBox 1">
          <a:extLst>
            <a:ext uri="{FF2B5EF4-FFF2-40B4-BE49-F238E27FC236}">
              <a16:creationId xmlns:a16="http://schemas.microsoft.com/office/drawing/2014/main" id="{00000000-0008-0000-0B00-000002000000}"/>
            </a:ext>
          </a:extLst>
        </xdr:cNvPr>
        <xdr:cNvSpPr txBox="1"/>
      </xdr:nvSpPr>
      <xdr:spPr>
        <a:xfrm>
          <a:off x="16230600" y="11938635"/>
          <a:ext cx="8808720" cy="1762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1" anchor="t"/>
        <a:lstStyle/>
        <a:p>
          <a:pPr rtl="1"/>
          <a:r>
            <a:rPr lang="he-IL" sz="1100" b="1">
              <a:solidFill>
                <a:srgbClr val="FF0000"/>
              </a:solidFill>
              <a:effectLst/>
              <a:latin typeface="+mn-lt"/>
              <a:ea typeface="+mn-ea"/>
              <a:cs typeface="+mn-cs"/>
            </a:rPr>
            <a:t>הוראות:    </a:t>
          </a:r>
          <a:r>
            <a:rPr lang="he-IL" sz="1100">
              <a:solidFill>
                <a:schemeClr val="dk1"/>
              </a:solidFill>
              <a:effectLst/>
              <a:latin typeface="+mn-lt"/>
              <a:ea typeface="+mn-ea"/>
              <a:cs typeface="+mn-cs"/>
            </a:rPr>
            <a:t>התאים</a:t>
          </a:r>
          <a:r>
            <a:rPr lang="he-IL" sz="1100" baseline="0">
              <a:solidFill>
                <a:schemeClr val="dk1"/>
              </a:solidFill>
              <a:effectLst/>
              <a:latin typeface="+mn-lt"/>
              <a:ea typeface="+mn-ea"/>
              <a:cs typeface="+mn-cs"/>
            </a:rPr>
            <a:t> </a:t>
          </a:r>
          <a:r>
            <a:rPr lang="he-IL" sz="1100">
              <a:solidFill>
                <a:schemeClr val="dk1"/>
              </a:solidFill>
              <a:effectLst/>
              <a:latin typeface="+mn-lt"/>
              <a:ea typeface="+mn-ea"/>
              <a:cs typeface="+mn-cs"/>
            </a:rPr>
            <a:t>ברקע לבן יש למלאות ידנית, אבל התאים בעלי רקע צבעוני או אפור נעולים</a:t>
          </a:r>
          <a:r>
            <a:rPr lang="he-IL" sz="1100" baseline="0">
              <a:solidFill>
                <a:schemeClr val="dk1"/>
              </a:solidFill>
              <a:effectLst/>
              <a:latin typeface="+mn-lt"/>
              <a:ea typeface="+mn-ea"/>
              <a:cs typeface="+mn-cs"/>
            </a:rPr>
            <a:t> </a:t>
          </a:r>
          <a:r>
            <a:rPr lang="he-IL" sz="1100">
              <a:solidFill>
                <a:schemeClr val="dk1"/>
              </a:solidFill>
              <a:effectLst/>
              <a:latin typeface="+mn-lt"/>
              <a:ea typeface="+mn-ea"/>
              <a:cs typeface="+mn-cs"/>
            </a:rPr>
            <a:t>והם מתעדכנים</a:t>
          </a:r>
          <a:r>
            <a:rPr lang="he-IL" sz="1100" baseline="0">
              <a:solidFill>
                <a:schemeClr val="dk1"/>
              </a:solidFill>
              <a:effectLst/>
              <a:latin typeface="+mn-lt"/>
              <a:ea typeface="+mn-ea"/>
              <a:cs typeface="+mn-cs"/>
            </a:rPr>
            <a:t> </a:t>
          </a:r>
          <a:r>
            <a:rPr lang="he-IL" sz="1100">
              <a:solidFill>
                <a:schemeClr val="dk1"/>
              </a:solidFill>
              <a:effectLst/>
              <a:latin typeface="+mn-lt"/>
              <a:ea typeface="+mn-ea"/>
              <a:cs typeface="+mn-cs"/>
            </a:rPr>
            <a:t>אוטומטית. התאים באיזור הקבוע המסומנים ברשת גם מתעדכנים אוטומטית</a:t>
          </a:r>
          <a:r>
            <a:rPr lang="he-IL" sz="1100" baseline="0">
              <a:solidFill>
                <a:schemeClr val="dk1"/>
              </a:solidFill>
              <a:effectLst/>
              <a:latin typeface="+mn-lt"/>
              <a:ea typeface="+mn-ea"/>
              <a:cs typeface="+mn-cs"/>
            </a:rPr>
            <a:t> אולם ניתן לשנות בעת הצורך.</a:t>
          </a:r>
          <a:r>
            <a:rPr lang="he-IL" sz="1100">
              <a:solidFill>
                <a:schemeClr val="dk1"/>
              </a:solidFill>
              <a:effectLst/>
              <a:latin typeface="+mn-lt"/>
              <a:ea typeface="+mn-ea"/>
              <a:cs typeface="+mn-cs"/>
            </a:rPr>
            <a:t> יש לזכור שכל סכום שנכנס באיזור הקבוע עובר  גם לחודשים הבאים, ולכן בתחילת כל חודש יש לעבור</a:t>
          </a:r>
          <a:r>
            <a:rPr lang="he-IL" sz="1100" baseline="0">
              <a:solidFill>
                <a:schemeClr val="dk1"/>
              </a:solidFill>
              <a:effectLst/>
              <a:latin typeface="+mn-lt"/>
              <a:ea typeface="+mn-ea"/>
              <a:cs typeface="+mn-cs"/>
            </a:rPr>
            <a:t> על איזור זה ולעדכן את הסכומים לחודש הנוכחי.</a:t>
          </a:r>
        </a:p>
        <a:p>
          <a:pPr rtl="1"/>
          <a:r>
            <a:rPr lang="he-IL" sz="1100" baseline="0">
              <a:solidFill>
                <a:schemeClr val="bg1">
                  <a:lumMod val="65000"/>
                </a:schemeClr>
              </a:solidFill>
              <a:effectLst/>
              <a:latin typeface="+mn-lt"/>
              <a:ea typeface="+mn-ea"/>
              <a:cs typeface="+mn-cs"/>
            </a:rPr>
            <a:t>       לבקשת רבים, הוספנו את החישובים ל"חומש" וגם את החישובים להנוהגים להפריש מעשר אבל מוסיפים "חומש חלקי" דהיינו שמפרישים חומש רק מהכנסות מסויימות. כמו"כ הוספנו טבלה מיוחדת למפרישי חומש הסומכים על הקלות מסויימות. </a:t>
          </a:r>
        </a:p>
        <a:p>
          <a:pPr rtl="1"/>
          <a:r>
            <a:rPr lang="he-IL" sz="1100">
              <a:solidFill>
                <a:schemeClr val="dk1"/>
              </a:solidFill>
              <a:effectLst/>
              <a:latin typeface="+mn-lt"/>
              <a:ea typeface="+mn-ea"/>
              <a:cs typeface="+mn-cs"/>
            </a:rPr>
            <a:t> </a:t>
          </a:r>
        </a:p>
        <a:p>
          <a:pPr rtl="1"/>
          <a:r>
            <a:rPr lang="he-IL" sz="1100">
              <a:solidFill>
                <a:schemeClr val="dk1"/>
              </a:solidFill>
              <a:effectLst/>
              <a:latin typeface="+mn-lt"/>
              <a:ea typeface="+mn-ea"/>
              <a:cs typeface="+mn-cs"/>
            </a:rPr>
            <a:t>בתאים "יתרת החוב למעשר", מספר בצבע ירוק המסומן במינוס - מראה על זכות ונתינה יותר מהמעשר או מהחומש. בסוף כל חודש יש להשלים את החסר או שהיתרה תעבור אוטומטית לחודש הבא בשדה המתאים. לזכות או לחובה. בחודש הראשון של השנה יש למלאות משבצת</a:t>
          </a:r>
          <a:r>
            <a:rPr lang="he-IL" sz="1100" baseline="0">
              <a:solidFill>
                <a:schemeClr val="dk1"/>
              </a:solidFill>
              <a:effectLst/>
              <a:latin typeface="+mn-lt"/>
              <a:ea typeface="+mn-ea"/>
              <a:cs typeface="+mn-cs"/>
            </a:rPr>
            <a:t> זו ידנית, גם במשך השנה </a:t>
          </a:r>
          <a:r>
            <a:rPr lang="he-IL" sz="1100">
              <a:solidFill>
                <a:schemeClr val="dk1"/>
              </a:solidFill>
              <a:effectLst/>
              <a:latin typeface="+mn-lt"/>
              <a:ea typeface="+mn-ea"/>
              <a:cs typeface="+mn-cs"/>
            </a:rPr>
            <a:t>ניתן למחוק משבצת זו אם רוצים להתחיל בחודש מסוים מההתחלה.      </a:t>
          </a:r>
          <a:r>
            <a:rPr lang="he-IL" sz="1100" b="1">
              <a:solidFill>
                <a:srgbClr val="FF0000"/>
              </a:solidFill>
              <a:effectLst/>
              <a:latin typeface="+mn-lt"/>
              <a:ea typeface="+mn-ea"/>
              <a:cs typeface="+mn-cs"/>
            </a:rPr>
            <a:t>אחרי כל פעולה יש לזכור ללחוץ על אנטר, אחד</a:t>
          </a:r>
          <a:r>
            <a:rPr lang="he-IL" sz="1100" b="1" baseline="0">
              <a:solidFill>
                <a:srgbClr val="FF0000"/>
              </a:solidFill>
              <a:effectLst/>
              <a:latin typeface="+mn-lt"/>
              <a:ea typeface="+mn-ea"/>
              <a:cs typeface="+mn-cs"/>
            </a:rPr>
            <a:t> החיצים</a:t>
          </a:r>
          <a:r>
            <a:rPr lang="he-IL" sz="1100" b="1">
              <a:solidFill>
                <a:srgbClr val="FF0000"/>
              </a:solidFill>
              <a:effectLst/>
              <a:latin typeface="+mn-lt"/>
              <a:ea typeface="+mn-ea"/>
              <a:cs typeface="+mn-cs"/>
            </a:rPr>
            <a:t> או על תא אחר כדי שהשינוי יחול,</a:t>
          </a:r>
          <a:r>
            <a:rPr lang="he-IL" sz="1100" b="1" baseline="0">
              <a:solidFill>
                <a:srgbClr val="FF0000"/>
              </a:solidFill>
              <a:effectLst/>
              <a:latin typeface="+mn-lt"/>
              <a:ea typeface="+mn-ea"/>
              <a:cs typeface="+mn-cs"/>
            </a:rPr>
            <a:t> ובעת היציאה מהתוכנה לשמור את השינויים.</a:t>
          </a:r>
          <a:r>
            <a:rPr lang="he-IL" sz="1100" b="1">
              <a:solidFill>
                <a:srgbClr val="FF0000"/>
              </a:solidFill>
              <a:effectLst/>
              <a:latin typeface="+mn-lt"/>
              <a:ea typeface="+mn-ea"/>
              <a:cs typeface="+mn-cs"/>
            </a:rPr>
            <a:t>                                                                                  </a:t>
          </a:r>
        </a:p>
        <a:p>
          <a:pPr algn="r" rtl="1"/>
          <a:r>
            <a:rPr lang="he-IL" sz="1100"/>
            <a:t> </a:t>
          </a:r>
        </a:p>
      </xdr:txBody>
    </xdr:sp>
    <xdr:clientData/>
  </xdr:twoCellAnchor>
  <xdr:twoCellAnchor>
    <xdr:from>
      <xdr:col>1</xdr:col>
      <xdr:colOff>1402079</xdr:colOff>
      <xdr:row>1</xdr:row>
      <xdr:rowOff>89534</xdr:rowOff>
    </xdr:from>
    <xdr:to>
      <xdr:col>2</xdr:col>
      <xdr:colOff>952499</xdr:colOff>
      <xdr:row>1</xdr:row>
      <xdr:rowOff>342900</xdr:rowOff>
    </xdr:to>
    <xdr:sp macro="" textlink="">
      <xdr:nvSpPr>
        <xdr:cNvPr id="3" name="מלבן מעוגל 2">
          <a:hlinkClick xmlns:r="http://schemas.openxmlformats.org/officeDocument/2006/relationships" r:id="rId1" tooltip="לחץ כאן כדי להגיע למדריך ההלכתי - ההכנסות "/>
          <a:extLst>
            <a:ext uri="{FF2B5EF4-FFF2-40B4-BE49-F238E27FC236}">
              <a16:creationId xmlns:a16="http://schemas.microsoft.com/office/drawing/2014/main" id="{00000000-0008-0000-0B00-000003000000}"/>
            </a:ext>
          </a:extLst>
        </xdr:cNvPr>
        <xdr:cNvSpPr/>
      </xdr:nvSpPr>
      <xdr:spPr>
        <a:xfrm>
          <a:off x="22258021" y="607694"/>
          <a:ext cx="1181100" cy="253366"/>
        </a:xfrm>
        <a:prstGeom prst="roundRect">
          <a:avLst/>
        </a:prstGeom>
        <a:solidFill>
          <a:srgbClr val="3B87CD"/>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200"/>
            <a:t>למדריך </a:t>
          </a:r>
          <a:r>
            <a:rPr lang="he-IL" sz="1200" b="1"/>
            <a:t>הכנסות</a:t>
          </a:r>
          <a:r>
            <a:rPr lang="he-IL" sz="1200"/>
            <a:t> </a:t>
          </a:r>
        </a:p>
      </xdr:txBody>
    </xdr:sp>
    <xdr:clientData/>
  </xdr:twoCellAnchor>
  <xdr:twoCellAnchor>
    <xdr:from>
      <xdr:col>12</xdr:col>
      <xdr:colOff>481964</xdr:colOff>
      <xdr:row>152</xdr:row>
      <xdr:rowOff>135255</xdr:rowOff>
    </xdr:from>
    <xdr:to>
      <xdr:col>17</xdr:col>
      <xdr:colOff>474344</xdr:colOff>
      <xdr:row>154</xdr:row>
      <xdr:rowOff>41910</xdr:rowOff>
    </xdr:to>
    <xdr:sp macro="" textlink="">
      <xdr:nvSpPr>
        <xdr:cNvPr id="4" name="מלבן מעוגל 3">
          <a:hlinkClick xmlns:r="http://schemas.openxmlformats.org/officeDocument/2006/relationships" r:id="rId2" tooltip="לחץ כדי להגיע בחזרה לגליון החודש"/>
          <a:extLst>
            <a:ext uri="{FF2B5EF4-FFF2-40B4-BE49-F238E27FC236}">
              <a16:creationId xmlns:a16="http://schemas.microsoft.com/office/drawing/2014/main" id="{00000000-0008-0000-0B00-000004000000}"/>
            </a:ext>
          </a:extLst>
        </xdr:cNvPr>
        <xdr:cNvSpPr/>
      </xdr:nvSpPr>
      <xdr:spPr>
        <a:xfrm>
          <a:off x="12715876" y="28877895"/>
          <a:ext cx="3429000" cy="264795"/>
        </a:xfrm>
        <a:prstGeom prst="roundRect">
          <a:avLst/>
        </a:prstGeom>
        <a:solidFill>
          <a:schemeClr val="bg1">
            <a:lumMod val="95000"/>
          </a:schemeClr>
        </a:solidFill>
        <a:ln>
          <a:solidFill>
            <a:schemeClr val="bg1">
              <a:lumMod val="75000"/>
            </a:schemeClr>
          </a:solid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200" b="1">
              <a:solidFill>
                <a:sysClr val="windowText" lastClr="000000"/>
              </a:solidFill>
            </a:rPr>
            <a:t>חזרה</a:t>
          </a:r>
          <a:r>
            <a:rPr lang="he-IL" sz="1200" b="1"/>
            <a:t> </a:t>
          </a:r>
          <a:r>
            <a:rPr lang="he-IL" sz="1200" b="1" baseline="0"/>
            <a:t> </a:t>
          </a:r>
          <a:r>
            <a:rPr lang="he-IL" sz="1200" b="1" baseline="0">
              <a:solidFill>
                <a:sysClr val="windowText" lastClr="000000"/>
              </a:solidFill>
            </a:rPr>
            <a:t>לטבלה</a:t>
          </a:r>
          <a:r>
            <a:rPr lang="he-IL" sz="1200" b="1" baseline="0"/>
            <a:t>  </a:t>
          </a:r>
          <a:r>
            <a:rPr lang="he-IL" sz="1200" b="1" baseline="0">
              <a:solidFill>
                <a:sysClr val="windowText" lastClr="000000"/>
              </a:solidFill>
            </a:rPr>
            <a:t>הראשית</a:t>
          </a:r>
          <a:endParaRPr lang="he-IL" sz="1200" b="1">
            <a:solidFill>
              <a:sysClr val="windowText" lastClr="000000"/>
            </a:solidFill>
          </a:endParaRPr>
        </a:p>
      </xdr:txBody>
    </xdr:sp>
    <xdr:clientData/>
  </xdr:twoCellAnchor>
  <xdr:twoCellAnchor>
    <xdr:from>
      <xdr:col>17</xdr:col>
      <xdr:colOff>390525</xdr:colOff>
      <xdr:row>38</xdr:row>
      <xdr:rowOff>129540</xdr:rowOff>
    </xdr:from>
    <xdr:to>
      <xdr:col>20</xdr:col>
      <xdr:colOff>259081</xdr:colOff>
      <xdr:row>39</xdr:row>
      <xdr:rowOff>114300</xdr:rowOff>
    </xdr:to>
    <xdr:sp macro="" textlink="">
      <xdr:nvSpPr>
        <xdr:cNvPr id="5" name="מלבן מעוגל 4">
          <a:hlinkClick xmlns:r="http://schemas.openxmlformats.org/officeDocument/2006/relationships" r:id="rId3" tooltip="לחץ כאן כדי להגיע למדריך ההלכתי - טבלת ההמחשה"/>
          <a:extLst>
            <a:ext uri="{FF2B5EF4-FFF2-40B4-BE49-F238E27FC236}">
              <a16:creationId xmlns:a16="http://schemas.microsoft.com/office/drawing/2014/main" id="{00000000-0008-0000-0B00-000005000000}"/>
            </a:ext>
          </a:extLst>
        </xdr:cNvPr>
        <xdr:cNvSpPr/>
      </xdr:nvSpPr>
      <xdr:spPr>
        <a:xfrm>
          <a:off x="10119359" y="8519160"/>
          <a:ext cx="2680336" cy="350520"/>
        </a:xfrm>
        <a:prstGeom prst="roundRect">
          <a:avLst/>
        </a:prstGeom>
        <a:solidFill>
          <a:schemeClr val="accent6">
            <a:lumMod val="60000"/>
            <a:lumOff val="40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400" b="1"/>
            <a:t>להמחשה   ותירגול  בסיסי</a:t>
          </a:r>
          <a:endParaRPr lang="he-IL" sz="1100" b="1"/>
        </a:p>
      </xdr:txBody>
    </xdr:sp>
    <xdr:clientData/>
  </xdr:twoCellAnchor>
  <xdr:twoCellAnchor>
    <xdr:from>
      <xdr:col>22</xdr:col>
      <xdr:colOff>424815</xdr:colOff>
      <xdr:row>1</xdr:row>
      <xdr:rowOff>66674</xdr:rowOff>
    </xdr:from>
    <xdr:to>
      <xdr:col>24</xdr:col>
      <xdr:colOff>24765</xdr:colOff>
      <xdr:row>1</xdr:row>
      <xdr:rowOff>361949</xdr:rowOff>
    </xdr:to>
    <xdr:sp macro="" textlink="">
      <xdr:nvSpPr>
        <xdr:cNvPr id="6" name="מלבן מעוגל 5">
          <a:hlinkClick xmlns:r="http://schemas.openxmlformats.org/officeDocument/2006/relationships" r:id="rId4" tooltip="לחץ כאן כדי להגיע למדריך ההלכתי - תרומות"/>
          <a:extLst>
            <a:ext uri="{FF2B5EF4-FFF2-40B4-BE49-F238E27FC236}">
              <a16:creationId xmlns:a16="http://schemas.microsoft.com/office/drawing/2014/main" id="{00000000-0008-0000-0B00-000006000000}"/>
            </a:ext>
          </a:extLst>
        </xdr:cNvPr>
        <xdr:cNvSpPr/>
      </xdr:nvSpPr>
      <xdr:spPr>
        <a:xfrm>
          <a:off x="7884795" y="584834"/>
          <a:ext cx="1253490" cy="295275"/>
        </a:xfrm>
        <a:prstGeom prst="roundRect">
          <a:avLst/>
        </a:prstGeom>
        <a:solidFill>
          <a:srgbClr val="6AA343"/>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200"/>
            <a:t>למדריך</a:t>
          </a:r>
          <a:r>
            <a:rPr lang="he-IL" sz="1100"/>
            <a:t> </a:t>
          </a:r>
          <a:r>
            <a:rPr lang="he-IL" sz="1200" b="1"/>
            <a:t>תרומות</a:t>
          </a:r>
          <a:endParaRPr lang="he-IL" sz="1100" b="1"/>
        </a:p>
      </xdr:txBody>
    </xdr:sp>
    <xdr:clientData/>
  </xdr:twoCellAnchor>
  <xdr:twoCellAnchor>
    <xdr:from>
      <xdr:col>5</xdr:col>
      <xdr:colOff>1714500</xdr:colOff>
      <xdr:row>1</xdr:row>
      <xdr:rowOff>72389</xdr:rowOff>
    </xdr:from>
    <xdr:to>
      <xdr:col>6</xdr:col>
      <xdr:colOff>975361</xdr:colOff>
      <xdr:row>1</xdr:row>
      <xdr:rowOff>342900</xdr:rowOff>
    </xdr:to>
    <xdr:sp macro="" textlink="">
      <xdr:nvSpPr>
        <xdr:cNvPr id="7" name="מלבן מעוגל 6">
          <a:hlinkClick xmlns:r="http://schemas.openxmlformats.org/officeDocument/2006/relationships" r:id="rId5" tooltip="לחץ כאן כדי להגיע למדריך ההלכתי - הוצאות"/>
          <a:extLst>
            <a:ext uri="{FF2B5EF4-FFF2-40B4-BE49-F238E27FC236}">
              <a16:creationId xmlns:a16="http://schemas.microsoft.com/office/drawing/2014/main" id="{00000000-0008-0000-0B00-000007000000}"/>
            </a:ext>
          </a:extLst>
        </xdr:cNvPr>
        <xdr:cNvSpPr/>
      </xdr:nvSpPr>
      <xdr:spPr>
        <a:xfrm>
          <a:off x="18958559" y="590549"/>
          <a:ext cx="1143001" cy="270511"/>
        </a:xfrm>
        <a:prstGeom prst="roundRect">
          <a:avLst/>
        </a:prstGeom>
        <a:solidFill>
          <a:srgbClr val="FF5B5B"/>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200"/>
            <a:t>למדריך </a:t>
          </a:r>
          <a:r>
            <a:rPr lang="he-IL" sz="1200" b="1"/>
            <a:t>הוצאות</a:t>
          </a:r>
        </a:p>
      </xdr:txBody>
    </xdr:sp>
    <xdr:clientData/>
  </xdr:twoCellAnchor>
  <xdr:twoCellAnchor>
    <xdr:from>
      <xdr:col>11</xdr:col>
      <xdr:colOff>203499</xdr:colOff>
      <xdr:row>49</xdr:row>
      <xdr:rowOff>238125</xdr:rowOff>
    </xdr:from>
    <xdr:to>
      <xdr:col>13</xdr:col>
      <xdr:colOff>739475</xdr:colOff>
      <xdr:row>49</xdr:row>
      <xdr:rowOff>454125</xdr:rowOff>
    </xdr:to>
    <xdr:sp macro="" textlink="">
      <xdr:nvSpPr>
        <xdr:cNvPr id="8" name="מלבן מעוגל 7">
          <a:hlinkClick xmlns:r="http://schemas.openxmlformats.org/officeDocument/2006/relationships" r:id="rId6" tooltip="לחץ כאן כדי להגיע לכללי הפרשת חומש לצדקה"/>
          <a:extLst>
            <a:ext uri="{FF2B5EF4-FFF2-40B4-BE49-F238E27FC236}">
              <a16:creationId xmlns:a16="http://schemas.microsoft.com/office/drawing/2014/main" id="{00000000-0008-0000-0B00-000008000000}"/>
            </a:ext>
          </a:extLst>
        </xdr:cNvPr>
        <xdr:cNvSpPr/>
      </xdr:nvSpPr>
      <xdr:spPr>
        <a:xfrm>
          <a:off x="15603183" y="11435043"/>
          <a:ext cx="1800000" cy="216000"/>
        </a:xfrm>
        <a:prstGeom prst="roundRect">
          <a:avLst/>
        </a:prstGeom>
        <a:solidFill>
          <a:schemeClr val="bg1"/>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100">
              <a:solidFill>
                <a:srgbClr val="8C8C8C"/>
              </a:solidFill>
            </a:rPr>
            <a:t>מדריך כללי חומש</a:t>
          </a:r>
        </a:p>
      </xdr:txBody>
    </xdr:sp>
    <xdr:clientData/>
  </xdr:twoCellAnchor>
  <xdr:twoCellAnchor>
    <xdr:from>
      <xdr:col>27</xdr:col>
      <xdr:colOff>765809</xdr:colOff>
      <xdr:row>1</xdr:row>
      <xdr:rowOff>0</xdr:rowOff>
    </xdr:from>
    <xdr:to>
      <xdr:col>30</xdr:col>
      <xdr:colOff>464819</xdr:colOff>
      <xdr:row>1</xdr:row>
      <xdr:rowOff>367665</xdr:rowOff>
    </xdr:to>
    <xdr:sp macro="" textlink="">
      <xdr:nvSpPr>
        <xdr:cNvPr id="9" name="מלבן מעוגל 8">
          <a:hlinkClick xmlns:r="http://schemas.openxmlformats.org/officeDocument/2006/relationships" r:id="rId7" tooltip="לחץ כאן לאפשרות הוספת דינים והערות"/>
          <a:extLst>
            <a:ext uri="{FF2B5EF4-FFF2-40B4-BE49-F238E27FC236}">
              <a16:creationId xmlns:a16="http://schemas.microsoft.com/office/drawing/2014/main" id="{00000000-0008-0000-0B00-000009000000}"/>
            </a:ext>
          </a:extLst>
        </xdr:cNvPr>
        <xdr:cNvSpPr/>
      </xdr:nvSpPr>
      <xdr:spPr>
        <a:xfrm>
          <a:off x="3512821" y="518160"/>
          <a:ext cx="1794510" cy="367665"/>
        </a:xfrm>
        <a:prstGeom prst="roundRect">
          <a:avLst/>
        </a:prstGeom>
        <a:solidFill>
          <a:srgbClr val="F9F9F9"/>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400" b="1">
              <a:solidFill>
                <a:sysClr val="windowText" lastClr="000000"/>
              </a:solidFill>
            </a:rPr>
            <a:t>רישומים  והוספות</a:t>
          </a:r>
        </a:p>
      </xdr:txBody>
    </xdr:sp>
    <xdr:clientData/>
  </xdr:twoCellAnchor>
  <xdr:twoCellAnchor>
    <xdr:from>
      <xdr:col>12</xdr:col>
      <xdr:colOff>678180</xdr:colOff>
      <xdr:row>52</xdr:row>
      <xdr:rowOff>5714</xdr:rowOff>
    </xdr:from>
    <xdr:to>
      <xdr:col>26</xdr:col>
      <xdr:colOff>7620</xdr:colOff>
      <xdr:row>102</xdr:row>
      <xdr:rowOff>123265</xdr:rowOff>
    </xdr:to>
    <xdr:sp macro="" textlink="">
      <xdr:nvSpPr>
        <xdr:cNvPr id="10" name="TextBox 9">
          <a:extLst>
            <a:ext uri="{FF2B5EF4-FFF2-40B4-BE49-F238E27FC236}">
              <a16:creationId xmlns:a16="http://schemas.microsoft.com/office/drawing/2014/main" id="{00000000-0008-0000-0B00-00000A000000}"/>
            </a:ext>
          </a:extLst>
        </xdr:cNvPr>
        <xdr:cNvSpPr txBox="1"/>
      </xdr:nvSpPr>
      <xdr:spPr>
        <a:xfrm>
          <a:off x="6816762" y="12052038"/>
          <a:ext cx="9918999" cy="9407227"/>
        </a:xfrm>
        <a:prstGeom prst="rect">
          <a:avLst/>
        </a:prstGeom>
        <a:solidFill>
          <a:schemeClr val="bg1">
            <a:lumMod val="9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1" anchor="t"/>
        <a:lstStyle/>
        <a:p>
          <a:pPr algn="ctr" rtl="1"/>
          <a:endParaRPr lang="he-IL" sz="300">
            <a:latin typeface="Guttman Mantova" panose="02010401010101010101" pitchFamily="2" charset="-79"/>
            <a:cs typeface="Guttman Mantova" panose="02010401010101010101" pitchFamily="2" charset="-79"/>
          </a:endParaRPr>
        </a:p>
        <a:p>
          <a:pPr algn="r" rtl="1"/>
          <a:endParaRPr lang="he-IL" sz="600">
            <a:latin typeface="Guttman Mantova" panose="02010401010101010101" pitchFamily="2" charset="-79"/>
            <a:cs typeface="Guttman Mantova" panose="02010401010101010101" pitchFamily="2" charset="-79"/>
          </a:endParaRPr>
        </a:p>
        <a:p>
          <a:pPr algn="r" rtl="1"/>
          <a:r>
            <a:rPr lang="he-IL" sz="1100" b="0">
              <a:latin typeface="Guttman Mantova" panose="02010401010101010101" pitchFamily="2" charset="-79"/>
              <a:cs typeface="Guttman Mantova" panose="02010401010101010101" pitchFamily="2" charset="-79"/>
            </a:rPr>
            <a:t> </a:t>
          </a:r>
        </a:p>
        <a:p>
          <a:pPr algn="r" rtl="1"/>
          <a:r>
            <a:rPr lang="he-IL" sz="1400" b="0">
              <a:latin typeface="Guttman Mantova" panose="02010401010101010101" pitchFamily="2" charset="-79"/>
              <a:cs typeface="Guttman Mantova" panose="02010401010101010101" pitchFamily="2" charset="-79"/>
            </a:rPr>
            <a:t>... ואם הזמין לו השי"ת ריוח אז תיכף ומיד יפריש מעשר, כמו שכתוב: "עשר תעשר את כל תבואת זרעך" אמרו רז"ל "את" לרבות [-סוחרים] מפרשי הים והולכי מדברות והולכי בסחורות [-שחייבים להפריש מעשר מהרווחים]... ואם אין עתה לנו תבואת מעשר זרעים, חייב אדם לעשר מכל הבא לידו. ויהיה לאדם כיס מיוחד למעות מעשר שלו, וממנו יתן לעניים קרובים ורחוקים וכו'.   </a:t>
          </a:r>
        </a:p>
        <a:p>
          <a:pPr algn="l" rtl="1"/>
          <a:r>
            <a:rPr lang="he-IL" sz="1200" b="0">
              <a:latin typeface="Guttman Mantova" panose="02010401010101010101" pitchFamily="2" charset="-79"/>
              <a:cs typeface="Guttman Mantova" panose="02010401010101010101" pitchFamily="2" charset="-79"/>
            </a:rPr>
            <a:t> </a:t>
          </a:r>
        </a:p>
        <a:p>
          <a:pPr algn="l" rtl="1"/>
          <a:r>
            <a:rPr lang="he-IL" sz="1200" b="0">
              <a:latin typeface="Guttman Mantova" panose="02010401010101010101" pitchFamily="2" charset="-79"/>
              <a:cs typeface="Guttman Mantova" panose="02010401010101010101" pitchFamily="2" charset="-79"/>
            </a:rPr>
            <a:t>של"ה הקדוש חלק א' מסכת חולין, ענין משא ומתן באמונה.</a:t>
          </a:r>
        </a:p>
        <a:p>
          <a:pPr algn="r" rtl="1"/>
          <a:r>
            <a:rPr lang="he-IL" sz="1400" b="0">
              <a:latin typeface="Guttman Mantova" panose="02010401010101010101" pitchFamily="2" charset="-79"/>
              <a:cs typeface="Guttman Mantova" panose="02010401010101010101" pitchFamily="2" charset="-79"/>
            </a:rPr>
            <a:t> </a:t>
          </a:r>
        </a:p>
        <a:p>
          <a:pPr algn="r" rtl="1"/>
          <a:r>
            <a:rPr lang="he-IL" sz="1400" b="0">
              <a:latin typeface="Guttman Mantova" panose="02010401010101010101" pitchFamily="2" charset="-79"/>
              <a:cs typeface="Guttman Mantova" panose="02010401010101010101" pitchFamily="2" charset="-79"/>
            </a:rPr>
            <a:t>...על כן באתי להזהיר אתכם על המעשר. כתיב והעשירי יהיה קודש לה'. למען השם האחזו במצוה זו לחשוב חשבונות שלכם, כדי שתתנו מעשר... וכן אני נוהג וראיתי לדקדק מאדוני אבי מורי ורבי ז"ל [-השל"ה הקדוש] על כן אל תניחו ואשריכם בעולם הזה וטוב לכם לעולם הבא. ואל תאמרו שאני נותן בשנה הרבה יותר ממעשר, לא כן, דוקא ליתן את המעשר. ולא תפטרו מחמת נתינת המעשר ליתן לצדקה, אמנם לא כן, צדקה לחוד ומעשר לחוד כידוע בפוסקים. ואחזו בזה, ומזה אל תניחו ידכם.             </a:t>
          </a:r>
        </a:p>
        <a:p>
          <a:pPr algn="l" rtl="1"/>
          <a:endParaRPr lang="he-IL" sz="1200" b="0">
            <a:latin typeface="Guttman Mantova" panose="02010401010101010101" pitchFamily="2" charset="-79"/>
            <a:cs typeface="Guttman Mantova" panose="02010401010101010101" pitchFamily="2" charset="-79"/>
          </a:endParaRPr>
        </a:p>
        <a:p>
          <a:pPr algn="l" rtl="1"/>
          <a:r>
            <a:rPr lang="he-IL" sz="1200" b="0">
              <a:latin typeface="Guttman Mantova" panose="02010401010101010101" pitchFamily="2" charset="-79"/>
              <a:cs typeface="Guttman Mantova" panose="02010401010101010101" pitchFamily="2" charset="-79"/>
            </a:rPr>
            <a:t>מוהר"ר שעפטיל זצ"ל, בנו של השל"ה הקדוש, בצוואתו סימן י'</a:t>
          </a:r>
        </a:p>
        <a:p>
          <a:pPr algn="r" rtl="1"/>
          <a:r>
            <a:rPr lang="he-IL" sz="1400" b="0">
              <a:latin typeface="Guttman Mantova" panose="02010401010101010101" pitchFamily="2" charset="-79"/>
              <a:cs typeface="Guttman Mantova" panose="02010401010101010101" pitchFamily="2" charset="-79"/>
            </a:rPr>
            <a:t> </a:t>
          </a:r>
        </a:p>
        <a:p>
          <a:pPr algn="r" rtl="1"/>
          <a:r>
            <a:rPr lang="he-IL" sz="1400" b="0">
              <a:latin typeface="Guttman Mantova" panose="02010401010101010101" pitchFamily="2" charset="-79"/>
              <a:cs typeface="Guttman Mantova" panose="02010401010101010101" pitchFamily="2" charset="-79"/>
            </a:rPr>
            <a:t>...והוא דבר הנראה לעין שבמקום שנהגו ונזהרין במעשרותיהן כראוי, נתעשרו הרבה ועשרם שמור בידם ויש נוחלין ומנחילין אותו לבניהם אחריהן. ובמקום שאין נזהרין בזה, יורדין מנכסיהן ואבד העושר ההיא בענין רע והוליד בן ואין בידו מאומה, ערום יצא מבטן אמו וערום ישוב שמה. ודע שסגולת זו המצוה ליתן ולהפריש דוקא אחד מעשרה, ודלא כמו ששמעתי האומרים מהרבה בני אדם אף המדקדקים, שאינן מפרישין לפי שמתנות עניים שהם נותנים לצדקה הוא יותר ממעשר שלהם... </a:t>
          </a:r>
        </a:p>
        <a:p>
          <a:pPr algn="l" rtl="1"/>
          <a:r>
            <a:rPr lang="he-IL" sz="1200" b="0">
              <a:latin typeface="Guttman Mantova" panose="02010401010101010101" pitchFamily="2" charset="-79"/>
              <a:cs typeface="Guttman Mantova" panose="02010401010101010101" pitchFamily="2" charset="-79"/>
            </a:rPr>
            <a:t>  </a:t>
          </a:r>
        </a:p>
        <a:p>
          <a:pPr algn="l" rtl="1"/>
          <a:r>
            <a:rPr lang="he-IL" sz="1200" b="0">
              <a:latin typeface="Guttman Mantova" panose="02010401010101010101" pitchFamily="2" charset="-79"/>
              <a:cs typeface="Guttman Mantova" panose="02010401010101010101" pitchFamily="2" charset="-79"/>
            </a:rPr>
            <a:t>אחיו של השל"ה מוהר"ר יעקב זצ"ל בהגהותיו לצוואת יש נוחלין אזהרות הצדקה </a:t>
          </a:r>
        </a:p>
        <a:p>
          <a:pPr algn="l" rtl="1"/>
          <a:endParaRPr lang="he-IL" sz="1200" b="0">
            <a:latin typeface="Guttman Mantova" panose="02010401010101010101" pitchFamily="2" charset="-79"/>
            <a:cs typeface="Guttman Mantova" panose="02010401010101010101" pitchFamily="2" charset="-79"/>
          </a:endParaRPr>
        </a:p>
        <a:p>
          <a:pPr algn="r" rtl="1"/>
          <a:endParaRPr lang="he-IL" sz="1200" b="0">
            <a:latin typeface="Guttman Mantova" panose="02010401010101010101" pitchFamily="2" charset="-79"/>
            <a:cs typeface="Guttman Mantova" panose="02010401010101010101" pitchFamily="2" charset="-79"/>
          </a:endParaRPr>
        </a:p>
        <a:p>
          <a:pPr algn="r" rtl="1"/>
          <a:r>
            <a:rPr lang="he-IL" sz="1400" b="0">
              <a:latin typeface="Guttman Mantova" panose="02010401010101010101" pitchFamily="2" charset="-79"/>
              <a:cs typeface="Guttman Mantova" panose="02010401010101010101" pitchFamily="2" charset="-79"/>
            </a:rPr>
            <a:t> </a:t>
          </a:r>
        </a:p>
        <a:p>
          <a:pPr algn="r" rtl="1">
            <a:lnSpc>
              <a:spcPct val="107000"/>
            </a:lnSpc>
            <a:spcAft>
              <a:spcPts val="800"/>
            </a:spcAft>
          </a:pPr>
          <a:r>
            <a:rPr lang="he-IL" sz="1400">
              <a:effectLst/>
              <a:latin typeface="Times New Roman" panose="02020603050405020304" pitchFamily="18" charset="0"/>
              <a:ea typeface="Calibri" panose="020F0502020204030204" pitchFamily="34" charset="0"/>
              <a:cs typeface="+mn-cs"/>
            </a:rPr>
            <a:t>הגביר ר' ברוך מרדכי טשארני מוורשא היה מופלג בהכנסת אורחים והיה מקיים מאמר חז"ל "יהא ביתך פתוח לרווחה, ויהיו עניים בני ביתך" כפשוטו. עניים עשו בדירתו כבשלהם והוא לא הקפיד. פעם התעכב עני בביתו אכל שם וישן כמה שבועות ואפילו לא הכיר בו בר' ברוך מרדכי שהוא בעל הבית. עני זה פנה אליו ושאלו בתמימות: רואה אני שאתה נמצא פה כבר זמן רב, כמה זמן אפשר להישאר כאן עד שמגרשים מהבית? משך ר' ברוך מרדכי בכתפיו והשיב: "חושבני שאתה יכול להישאר כאן עוד. ראה גם אני שוהה כאן כבר תקופה ארוכה, אוכל על חשבונם וישן במיטה ואיש אינו מעיר לי...  </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l" rtl="1">
            <a:lnSpc>
              <a:spcPct val="107000"/>
            </a:lnSpc>
            <a:spcAft>
              <a:spcPts val="800"/>
            </a:spcAft>
          </a:pPr>
          <a:r>
            <a:rPr lang="he-IL" sz="1100">
              <a:effectLst/>
              <a:latin typeface="Times New Roman" panose="02020603050405020304" pitchFamily="18" charset="0"/>
              <a:ea typeface="Calibri" panose="020F0502020204030204" pitchFamily="34" charset="0"/>
              <a:cs typeface="+mn-cs"/>
            </a:rPr>
            <a:t>סדרת המידות "עולם חסד יבנה" [ויש מספרים סיפור זה על צדיקים אחרים]</a:t>
          </a:r>
        </a:p>
        <a:p>
          <a:pPr algn="r" rtl="1">
            <a:lnSpc>
              <a:spcPct val="107000"/>
            </a:lnSpc>
            <a:spcAft>
              <a:spcPts val="800"/>
            </a:spcAft>
          </a:pPr>
          <a:endParaRPr lang="he-IL" sz="1100">
            <a:effectLst/>
            <a:latin typeface="Times New Roman" panose="02020603050405020304" pitchFamily="18" charset="0"/>
            <a:ea typeface="Calibri" panose="020F0502020204030204" pitchFamily="34" charset="0"/>
            <a:cs typeface="+mn-cs"/>
          </a:endParaRPr>
        </a:p>
        <a:p>
          <a:pPr algn="r" rtl="1">
            <a:lnSpc>
              <a:spcPct val="107000"/>
            </a:lnSpc>
            <a:spcAft>
              <a:spcPts val="800"/>
            </a:spcAft>
          </a:pPr>
          <a:r>
            <a:rPr lang="he-IL" sz="1400">
              <a:effectLst/>
              <a:latin typeface="Times New Roman" panose="02020603050405020304" pitchFamily="18" charset="0"/>
              <a:ea typeface="Calibri" panose="020F0502020204030204" pitchFamily="34" charset="0"/>
              <a:cs typeface="+mn-cs"/>
            </a:rPr>
            <a:t>בתקופה ששהה האדמו"ר מסקולען זצ"ל ברומניה היה שנה אחת מחסור במצות לפסח. כששלחו להאדמו"ר כמה חבילות של מצות לחלק, נתן מצה אחת לכל אחד לליל הסדר. בין אלו שקיבלו היה האדמו"ר מויזניץ ה"אמרי חיים" זצ"ל. לאחר זמן שלח האמרי חיים זצ"ל את בנו ה"ישועות משה" זצ"ל שיבקש עוד מצה, וגם לו נתן האדמו"ר מסקולען. בערב פסח לאחר חצות שלח האמרי חיים את המצה השניה בחזרה, כי הבין שמגודל אהבת ישראל,  ישכח הסקולענר לדאוג לעצמו וישאר בלי כלום. ולכן ביקש מצה נוספת כדי להחזירה בערב פסח. וכך באמת היה. האדמו"ר מסקולען זצ"ל הודה להאמרי חיים זצ"ל שע"י חכמתו היה לו מצה לליל הסדר.</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l" rtl="1">
            <a:lnSpc>
              <a:spcPct val="107000"/>
            </a:lnSpc>
            <a:spcAft>
              <a:spcPts val="800"/>
            </a:spcAft>
          </a:pPr>
          <a:endParaRPr lang="en-US" sz="16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050">
              <a:effectLst/>
              <a:latin typeface="Times New Roman" panose="02020603050405020304" pitchFamily="18" charset="0"/>
              <a:ea typeface="Calibri" panose="020F0502020204030204" pitchFamily="34" charset="0"/>
              <a:cs typeface="+mn-cs"/>
            </a:rPr>
            <a:t> </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endParaRPr lang="he-IL" sz="1400" b="0">
            <a:latin typeface="Guttman Mantova" panose="02010401010101010101" pitchFamily="2" charset="-79"/>
            <a:cs typeface="Guttman Mantova" panose="02010401010101010101" pitchFamily="2" charset="-79"/>
          </a:endParaRPr>
        </a:p>
      </xdr:txBody>
    </xdr:sp>
    <xdr:clientData/>
  </xdr:twoCellAnchor>
  <xdr:oneCellAnchor>
    <xdr:from>
      <xdr:col>19</xdr:col>
      <xdr:colOff>242919</xdr:colOff>
      <xdr:row>52</xdr:row>
      <xdr:rowOff>9069</xdr:rowOff>
    </xdr:from>
    <xdr:ext cx="184730" cy="357790"/>
    <xdr:sp macro="" textlink="">
      <xdr:nvSpPr>
        <xdr:cNvPr id="11" name="מלבן 10">
          <a:extLst>
            <a:ext uri="{FF2B5EF4-FFF2-40B4-BE49-F238E27FC236}">
              <a16:creationId xmlns:a16="http://schemas.microsoft.com/office/drawing/2014/main" id="{00000000-0008-0000-0B00-00000B000000}"/>
            </a:ext>
          </a:extLst>
        </xdr:cNvPr>
        <xdr:cNvSpPr/>
      </xdr:nvSpPr>
      <xdr:spPr>
        <a:xfrm>
          <a:off x="11055691" y="11941989"/>
          <a:ext cx="184730" cy="357790"/>
        </a:xfrm>
        <a:prstGeom prst="rect">
          <a:avLst/>
        </a:prstGeom>
        <a:noFill/>
      </xdr:spPr>
      <xdr:txBody>
        <a:bodyPr wrap="none" lIns="91440" tIns="45720" rIns="91440" bIns="45720">
          <a:spAutoFit/>
        </a:bodyPr>
        <a:lstStyle/>
        <a:p>
          <a:pPr algn="ctr"/>
          <a:endParaRPr lang="he-IL" sz="1800" b="1" cap="none" spc="50">
            <a:ln w="0"/>
            <a:solidFill>
              <a:schemeClr val="bg2"/>
            </a:solidFill>
            <a:effectLst>
              <a:innerShdw blurRad="63500" dist="50800" dir="13500000">
                <a:srgbClr val="000000">
                  <a:alpha val="50000"/>
                </a:srgbClr>
              </a:innerShdw>
            </a:effectLst>
          </a:endParaRPr>
        </a:p>
      </xdr:txBody>
    </xdr:sp>
    <xdr:clientData/>
  </xdr:oneCellAnchor>
  <xdr:twoCellAnchor>
    <xdr:from>
      <xdr:col>1</xdr:col>
      <xdr:colOff>708660</xdr:colOff>
      <xdr:row>0</xdr:row>
      <xdr:rowOff>106680</xdr:rowOff>
    </xdr:from>
    <xdr:to>
      <xdr:col>6</xdr:col>
      <xdr:colOff>670560</xdr:colOff>
      <xdr:row>0</xdr:row>
      <xdr:rowOff>449580</xdr:rowOff>
    </xdr:to>
    <xdr:sp macro="" textlink="">
      <xdr:nvSpPr>
        <xdr:cNvPr id="12" name="מלבן מעוגל 11">
          <a:hlinkClick xmlns:r="http://schemas.openxmlformats.org/officeDocument/2006/relationships" r:id="rId8" tooltip="לחץ כדי להגיע להוראות מילוי ושימוש בתוכנה"/>
          <a:extLst>
            <a:ext uri="{FF2B5EF4-FFF2-40B4-BE49-F238E27FC236}">
              <a16:creationId xmlns:a16="http://schemas.microsoft.com/office/drawing/2014/main" id="{00000000-0008-0000-0B00-00000C000000}"/>
            </a:ext>
          </a:extLst>
        </xdr:cNvPr>
        <xdr:cNvSpPr/>
      </xdr:nvSpPr>
      <xdr:spPr>
        <a:xfrm>
          <a:off x="19263360" y="106680"/>
          <a:ext cx="4869180" cy="342900"/>
        </a:xfrm>
        <a:prstGeom prst="roundRect">
          <a:avLst/>
        </a:prstGeom>
        <a:solidFill>
          <a:schemeClr val="bg1">
            <a:lumMod val="50000"/>
          </a:schemeClr>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r" rtl="1"/>
          <a:r>
            <a:rPr lang="he-IL" sz="1800" b="1">
              <a:solidFill>
                <a:schemeClr val="bg1">
                  <a:lumMod val="50000"/>
                </a:schemeClr>
              </a:solidFill>
            </a:rPr>
            <a:t>ניהול וחישוב אוטומטי</a:t>
          </a:r>
          <a:r>
            <a:rPr lang="he-IL" sz="1800" b="1" baseline="0">
              <a:solidFill>
                <a:schemeClr val="bg1">
                  <a:lumMod val="50000"/>
                </a:schemeClr>
              </a:solidFill>
            </a:rPr>
            <a:t> של מעשר וחומש    </a:t>
          </a:r>
          <a:r>
            <a:rPr lang="he-IL" sz="1400" b="1" baseline="0">
              <a:solidFill>
                <a:schemeClr val="bg1"/>
              </a:solidFill>
            </a:rPr>
            <a:t>הוראות</a:t>
          </a:r>
          <a:endParaRPr lang="he-IL" sz="1600" b="1">
            <a:solidFill>
              <a:schemeClr val="bg1"/>
            </a:solidFill>
          </a:endParaRPr>
        </a:p>
      </xdr:txBody>
    </xdr:sp>
    <xdr:clientData/>
  </xdr:twoCellAnchor>
  <xdr:twoCellAnchor>
    <xdr:from>
      <xdr:col>6</xdr:col>
      <xdr:colOff>815340</xdr:colOff>
      <xdr:row>0</xdr:row>
      <xdr:rowOff>99060</xdr:rowOff>
    </xdr:from>
    <xdr:to>
      <xdr:col>9</xdr:col>
      <xdr:colOff>236220</xdr:colOff>
      <xdr:row>0</xdr:row>
      <xdr:rowOff>441960</xdr:rowOff>
    </xdr:to>
    <xdr:sp macro="" textlink="">
      <xdr:nvSpPr>
        <xdr:cNvPr id="13" name="מלבן מעוגל 12">
          <a:hlinkClick xmlns:r="http://schemas.openxmlformats.org/officeDocument/2006/relationships" r:id="rId9" tooltip="לחץ כדי להגיע למבוא להלכות מעשר כספים"/>
          <a:extLst>
            <a:ext uri="{FF2B5EF4-FFF2-40B4-BE49-F238E27FC236}">
              <a16:creationId xmlns:a16="http://schemas.microsoft.com/office/drawing/2014/main" id="{00000000-0008-0000-0B00-00000D000000}"/>
            </a:ext>
          </a:extLst>
        </xdr:cNvPr>
        <xdr:cNvSpPr/>
      </xdr:nvSpPr>
      <xdr:spPr>
        <a:xfrm>
          <a:off x="18265140" y="99060"/>
          <a:ext cx="853440" cy="342900"/>
        </a:xfrm>
        <a:prstGeom prst="roundRect">
          <a:avLst/>
        </a:prstGeom>
        <a:solidFill>
          <a:schemeClr val="bg1">
            <a:lumMod val="65000"/>
          </a:schemeClr>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400" b="1"/>
            <a:t>מבוא</a:t>
          </a:r>
          <a:endParaRPr lang="he-IL" sz="1600" b="1"/>
        </a:p>
      </xdr:txBody>
    </xdr:sp>
    <xdr:clientData/>
  </xdr:twoCellAnchor>
  <xdr:twoCellAnchor>
    <xdr:from>
      <xdr:col>9</xdr:col>
      <xdr:colOff>381000</xdr:colOff>
      <xdr:row>0</xdr:row>
      <xdr:rowOff>99060</xdr:rowOff>
    </xdr:from>
    <xdr:to>
      <xdr:col>12</xdr:col>
      <xdr:colOff>167640</xdr:colOff>
      <xdr:row>0</xdr:row>
      <xdr:rowOff>441960</xdr:rowOff>
    </xdr:to>
    <xdr:sp macro="" textlink="">
      <xdr:nvSpPr>
        <xdr:cNvPr id="14" name="מלבן מעוגל 13">
          <a:hlinkClick xmlns:r="http://schemas.openxmlformats.org/officeDocument/2006/relationships" r:id="rId10" tooltip="לחץ כדי להגיע לכללים ויסודות בהלכות מעשר כספים"/>
          <a:extLst>
            <a:ext uri="{FF2B5EF4-FFF2-40B4-BE49-F238E27FC236}">
              <a16:creationId xmlns:a16="http://schemas.microsoft.com/office/drawing/2014/main" id="{00000000-0008-0000-0B00-00000E000000}"/>
            </a:ext>
          </a:extLst>
        </xdr:cNvPr>
        <xdr:cNvSpPr/>
      </xdr:nvSpPr>
      <xdr:spPr>
        <a:xfrm>
          <a:off x="16459200" y="99060"/>
          <a:ext cx="1661160" cy="342900"/>
        </a:xfrm>
        <a:prstGeom prst="roundRect">
          <a:avLst/>
        </a:prstGeom>
        <a:solidFill>
          <a:schemeClr val="bg1">
            <a:lumMod val="65000"/>
          </a:schemeClr>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400" b="1"/>
            <a:t>כללים </a:t>
          </a:r>
          <a:r>
            <a:rPr lang="he-IL" sz="1600" b="1"/>
            <a:t> </a:t>
          </a:r>
          <a:r>
            <a:rPr lang="he-IL" sz="1400" b="1"/>
            <a:t>ויסודות</a:t>
          </a:r>
          <a:endParaRPr lang="he-IL" sz="1600" b="1"/>
        </a:p>
      </xdr:txBody>
    </xdr:sp>
    <xdr:clientData/>
  </xdr:twoCellAnchor>
  <mc:AlternateContent xmlns:mc="http://schemas.openxmlformats.org/markup-compatibility/2006">
    <mc:Choice xmlns:a14="http://schemas.microsoft.com/office/drawing/2010/main" Requires="a14">
      <xdr:twoCellAnchor>
        <xdr:from>
          <xdr:col>16</xdr:col>
          <xdr:colOff>114300</xdr:colOff>
          <xdr:row>50</xdr:row>
          <xdr:rowOff>38100</xdr:rowOff>
        </xdr:from>
        <xdr:to>
          <xdr:col>17</xdr:col>
          <xdr:colOff>476250</xdr:colOff>
          <xdr:row>52</xdr:row>
          <xdr:rowOff>0</xdr:rowOff>
        </xdr:to>
        <xdr:sp macro="" textlink="">
          <xdr:nvSpPr>
            <xdr:cNvPr id="31745" name="Object 1" hidden="1">
              <a:extLst>
                <a:ext uri="{63B3BB69-23CF-44E3-9099-C40C66FF867C}">
                  <a14:compatExt spid="_x0000_s31745"/>
                </a:ext>
                <a:ext uri="{FF2B5EF4-FFF2-40B4-BE49-F238E27FC236}">
                  <a16:creationId xmlns:a16="http://schemas.microsoft.com/office/drawing/2014/main" id="{00000000-0008-0000-0B00-0000017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11</xdr:col>
      <xdr:colOff>205070</xdr:colOff>
      <xdr:row>48</xdr:row>
      <xdr:rowOff>238126</xdr:rowOff>
    </xdr:from>
    <xdr:to>
      <xdr:col>13</xdr:col>
      <xdr:colOff>741046</xdr:colOff>
      <xdr:row>49</xdr:row>
      <xdr:rowOff>203114</xdr:rowOff>
    </xdr:to>
    <xdr:sp macro="" textlink="">
      <xdr:nvSpPr>
        <xdr:cNvPr id="16" name="מלבן מעוגל 15">
          <a:hlinkClick xmlns:r="http://schemas.openxmlformats.org/officeDocument/2006/relationships" r:id="rId11" tooltip="לחץ כדי להגיע לטבלאות המחשה ותירגול לחומש"/>
          <a:extLst>
            <a:ext uri="{FF2B5EF4-FFF2-40B4-BE49-F238E27FC236}">
              <a16:creationId xmlns:a16="http://schemas.microsoft.com/office/drawing/2014/main" id="{00000000-0008-0000-0B00-000010000000}"/>
            </a:ext>
          </a:extLst>
        </xdr:cNvPr>
        <xdr:cNvSpPr/>
      </xdr:nvSpPr>
      <xdr:spPr>
        <a:xfrm>
          <a:off x="15601612" y="11184032"/>
          <a:ext cx="1800000" cy="216000"/>
        </a:xfrm>
        <a:prstGeom prst="roundRect">
          <a:avLst/>
        </a:prstGeom>
        <a:solidFill>
          <a:schemeClr val="bg1">
            <a:lumMod val="85000"/>
          </a:schemeClr>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050">
              <a:solidFill>
                <a:srgbClr val="8C8C8C"/>
              </a:solidFill>
            </a:rPr>
            <a:t>המחשה ותירגול לחומש</a:t>
          </a:r>
        </a:p>
      </xdr:txBody>
    </xdr:sp>
    <xdr:clientData/>
  </xdr:twoCellAnchor>
  <xdr:twoCellAnchor>
    <xdr:from>
      <xdr:col>5</xdr:col>
      <xdr:colOff>128929</xdr:colOff>
      <xdr:row>48</xdr:row>
      <xdr:rowOff>245746</xdr:rowOff>
    </xdr:from>
    <xdr:to>
      <xdr:col>8</xdr:col>
      <xdr:colOff>72158</xdr:colOff>
      <xdr:row>50</xdr:row>
      <xdr:rowOff>1</xdr:rowOff>
    </xdr:to>
    <xdr:sp macro="" textlink="">
      <xdr:nvSpPr>
        <xdr:cNvPr id="17" name="מלבן מעוגל 16">
          <a:hlinkClick xmlns:r="http://schemas.openxmlformats.org/officeDocument/2006/relationships" r:id="rId12" tooltip="לחץ כדי להגיע לטבלה מיוחדת של &quot;הקלות למפרישי חומש&quot; המשתלבות בחישובים"/>
          <a:extLst>
            <a:ext uri="{FF2B5EF4-FFF2-40B4-BE49-F238E27FC236}">
              <a16:creationId xmlns:a16="http://schemas.microsoft.com/office/drawing/2014/main" id="{00000000-0008-0000-0B00-000011000000}"/>
            </a:ext>
          </a:extLst>
        </xdr:cNvPr>
        <xdr:cNvSpPr/>
      </xdr:nvSpPr>
      <xdr:spPr>
        <a:xfrm>
          <a:off x="19605371" y="11191652"/>
          <a:ext cx="3224311" cy="462467"/>
        </a:xfrm>
        <a:prstGeom prst="roundRect">
          <a:avLst/>
        </a:prstGeom>
        <a:solidFill>
          <a:schemeClr val="bg1">
            <a:lumMod val="85000"/>
          </a:schemeClr>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400" b="1">
              <a:solidFill>
                <a:srgbClr val="8C8C8C"/>
              </a:solidFill>
            </a:rPr>
            <a:t>טבלת הקלות מיוחדות למפרישי חומש</a:t>
          </a:r>
        </a:p>
      </xdr:txBody>
    </xdr:sp>
    <xdr:clientData/>
  </xdr:twoCellAnchor>
  <xdr:twoCellAnchor>
    <xdr:from>
      <xdr:col>26</xdr:col>
      <xdr:colOff>167640</xdr:colOff>
      <xdr:row>47</xdr:row>
      <xdr:rowOff>175260</xdr:rowOff>
    </xdr:from>
    <xdr:to>
      <xdr:col>29</xdr:col>
      <xdr:colOff>495300</xdr:colOff>
      <xdr:row>48</xdr:row>
      <xdr:rowOff>91440</xdr:rowOff>
    </xdr:to>
    <xdr:sp macro="" textlink="">
      <xdr:nvSpPr>
        <xdr:cNvPr id="18" name="מלבן מעוגל 17">
          <a:hlinkClick xmlns:r="http://schemas.openxmlformats.org/officeDocument/2006/relationships" r:id="rId13" tooltip="לחץ  כדי לשלוח למייל המכון הערות ושאלות הלכתיות"/>
          <a:extLst>
            <a:ext uri="{FF2B5EF4-FFF2-40B4-BE49-F238E27FC236}">
              <a16:creationId xmlns:a16="http://schemas.microsoft.com/office/drawing/2014/main" id="{00000000-0008-0000-0B00-000012000000}"/>
            </a:ext>
          </a:extLst>
        </xdr:cNvPr>
        <xdr:cNvSpPr/>
      </xdr:nvSpPr>
      <xdr:spPr>
        <a:xfrm>
          <a:off x="4171950" y="10738485"/>
          <a:ext cx="2432685" cy="287655"/>
        </a:xfrm>
        <a:prstGeom prst="roundRect">
          <a:avLst/>
        </a:prstGeom>
        <a:solidFill>
          <a:schemeClr val="bg1">
            <a:lumMod val="75000"/>
          </a:schemeClr>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100" b="1">
              <a:solidFill>
                <a:sysClr val="windowText" lastClr="000000"/>
              </a:solidFill>
            </a:rPr>
            <a:t>הערות ושאלות הלכתיות לרבני המכון</a:t>
          </a:r>
        </a:p>
      </xdr:txBody>
    </xdr:sp>
    <xdr:clientData/>
  </xdr:twoCellAnchor>
  <xdr:twoCellAnchor>
    <xdr:from>
      <xdr:col>1</xdr:col>
      <xdr:colOff>1043940</xdr:colOff>
      <xdr:row>145</xdr:row>
      <xdr:rowOff>333375</xdr:rowOff>
    </xdr:from>
    <xdr:to>
      <xdr:col>16</xdr:col>
      <xdr:colOff>129540</xdr:colOff>
      <xdr:row>151</xdr:row>
      <xdr:rowOff>238125</xdr:rowOff>
    </xdr:to>
    <xdr:sp macro="" textlink="">
      <xdr:nvSpPr>
        <xdr:cNvPr id="19" name="TextBox 18">
          <a:extLst>
            <a:ext uri="{FF2B5EF4-FFF2-40B4-BE49-F238E27FC236}">
              <a16:creationId xmlns:a16="http://schemas.microsoft.com/office/drawing/2014/main" id="{00000000-0008-0000-0B00-000013000000}"/>
            </a:ext>
          </a:extLst>
        </xdr:cNvPr>
        <xdr:cNvSpPr txBox="1"/>
      </xdr:nvSpPr>
      <xdr:spPr>
        <a:xfrm>
          <a:off x="13403580" y="21547455"/>
          <a:ext cx="10393680" cy="1200150"/>
        </a:xfrm>
        <a:prstGeom prst="rect">
          <a:avLst/>
        </a:prstGeom>
        <a:solidFill>
          <a:schemeClr val="bg1">
            <a:lumMod val="9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1" anchor="t"/>
        <a:lstStyle/>
        <a:p>
          <a:pPr algn="r" rtl="1"/>
          <a:r>
            <a:rPr lang="he-IL" sz="1100"/>
            <a:t>כשמחשבים את ההקלות המיוחדות שנאמרו בחומש חייבים לחלק את החומש לשתיים, דהיינו המעשר הראשון, שכלפיו אין שום הקלות, </a:t>
          </a:r>
          <a:r>
            <a:rPr lang="he-IL" sz="1100">
              <a:solidFill>
                <a:sysClr val="windowText" lastClr="000000"/>
              </a:solidFill>
            </a:rPr>
            <a:t>וה</a:t>
          </a:r>
          <a:r>
            <a:rPr lang="he-IL" sz="1100">
              <a:solidFill>
                <a:srgbClr val="FFC000"/>
              </a:solidFill>
            </a:rPr>
            <a:t>מעשר הנוסף </a:t>
          </a:r>
          <a:r>
            <a:rPr lang="he-IL" sz="1100"/>
            <a:t>המשלים לחומש, שכלפיו נאמרו ההקלות השונות. ולכן,  אם נשאר זכות בסכום</a:t>
          </a:r>
          <a:r>
            <a:rPr lang="he-IL" sz="1100" baseline="0"/>
            <a:t> ההקלות בחודש זה, לא יזקף לזכות המעשר, אלא יזקף לזכות </a:t>
          </a:r>
          <a:r>
            <a:rPr lang="he-IL" sz="1100" baseline="0">
              <a:solidFill>
                <a:sysClr val="windowText" lastClr="000000"/>
              </a:solidFill>
            </a:rPr>
            <a:t>ה</a:t>
          </a:r>
          <a:r>
            <a:rPr lang="he-IL" sz="1100" baseline="0">
              <a:solidFill>
                <a:srgbClr val="FFC000"/>
              </a:solidFill>
            </a:rPr>
            <a:t>מעשר הנוסף </a:t>
          </a:r>
          <a:r>
            <a:rPr lang="he-IL" sz="1100" baseline="0"/>
            <a:t>בלבד בחודש הבא.</a:t>
          </a:r>
          <a:endParaRPr lang="he-IL" sz="1100"/>
        </a:p>
        <a:p>
          <a:pPr algn="r" rtl="1"/>
          <a:endParaRPr lang="he-IL" sz="1100" b="1">
            <a:solidFill>
              <a:srgbClr val="FF0000"/>
            </a:solidFill>
          </a:endParaRPr>
        </a:p>
        <a:p>
          <a:pPr algn="r" rtl="1"/>
          <a:r>
            <a:rPr lang="he-IL" sz="1100" b="1">
              <a:solidFill>
                <a:srgbClr val="FF0000"/>
              </a:solidFill>
            </a:rPr>
            <a:t>הוראות שימוש בטבלה:  </a:t>
          </a:r>
          <a:r>
            <a:rPr lang="he-IL" sz="1100" b="1">
              <a:solidFill>
                <a:sysClr val="windowText" lastClr="000000"/>
              </a:solidFill>
            </a:rPr>
            <a:t>הרישום מתנהל בשני שלבים.</a:t>
          </a:r>
          <a:r>
            <a:rPr lang="he-IL" sz="1100" b="1" baseline="0">
              <a:solidFill>
                <a:sysClr val="windowText" lastClr="000000"/>
              </a:solidFill>
            </a:rPr>
            <a:t>  </a:t>
          </a:r>
          <a:r>
            <a:rPr lang="he-IL" sz="1200" b="1">
              <a:solidFill>
                <a:sysClr val="windowText" lastClr="000000"/>
              </a:solidFill>
            </a:rPr>
            <a:t>א. </a:t>
          </a:r>
          <a:r>
            <a:rPr lang="he-IL" sz="1100" b="1">
              <a:solidFill>
                <a:sysClr val="windowText" lastClr="000000"/>
              </a:solidFill>
            </a:rPr>
            <a:t>ממלאים</a:t>
          </a:r>
          <a:r>
            <a:rPr lang="he-IL" sz="1100" b="1" baseline="0">
              <a:solidFill>
                <a:sysClr val="windowText" lastClr="000000"/>
              </a:solidFill>
            </a:rPr>
            <a:t> את הטבלה הראשית בצורה רגילה ורושמים שם את </a:t>
          </a:r>
          <a:r>
            <a:rPr lang="he-IL" sz="1100" b="1" u="sng" baseline="0">
              <a:solidFill>
                <a:sysClr val="windowText" lastClr="000000"/>
              </a:solidFill>
            </a:rPr>
            <a:t>ההכנסות</a:t>
          </a:r>
          <a:r>
            <a:rPr lang="he-IL" sz="1100" b="1" baseline="0">
              <a:solidFill>
                <a:sysClr val="windowText" lastClr="000000"/>
              </a:solidFill>
            </a:rPr>
            <a:t>, </a:t>
          </a:r>
          <a:r>
            <a:rPr lang="he-IL" sz="1100" b="1" u="sng" baseline="0">
              <a:solidFill>
                <a:sysClr val="windowText" lastClr="000000"/>
              </a:solidFill>
            </a:rPr>
            <a:t>ההוצאות</a:t>
          </a:r>
          <a:r>
            <a:rPr lang="he-IL" sz="1100" b="1">
              <a:solidFill>
                <a:sysClr val="windowText" lastClr="000000"/>
              </a:solidFill>
            </a:rPr>
            <a:t> </a:t>
          </a:r>
          <a:r>
            <a:rPr lang="he-IL" sz="1100" b="1" u="sng">
              <a:solidFill>
                <a:sysClr val="windowText" lastClr="000000"/>
              </a:solidFill>
            </a:rPr>
            <a:t>והתרומות</a:t>
          </a:r>
          <a:r>
            <a:rPr lang="he-IL" sz="1100" b="1">
              <a:solidFill>
                <a:sysClr val="windowText" lastClr="000000"/>
              </a:solidFill>
            </a:rPr>
            <a:t> הרגילות.  </a:t>
          </a:r>
          <a:r>
            <a:rPr lang="he-IL" sz="1200" b="1">
              <a:solidFill>
                <a:sysClr val="windowText" lastClr="000000"/>
              </a:solidFill>
            </a:rPr>
            <a:t>ב. </a:t>
          </a:r>
          <a:r>
            <a:rPr lang="he-IL" sz="1100" b="1">
              <a:solidFill>
                <a:sysClr val="windowText" lastClr="000000"/>
              </a:solidFill>
            </a:rPr>
            <a:t>ממלאים טבלה זאת של ההקלות [תאים</a:t>
          </a:r>
          <a:r>
            <a:rPr lang="he-IL" sz="1100" b="1" baseline="0">
              <a:solidFill>
                <a:sysClr val="windowText" lastClr="000000"/>
              </a:solidFill>
            </a:rPr>
            <a:t> לבנים בלבד]</a:t>
          </a:r>
          <a:r>
            <a:rPr lang="he-IL" sz="1100" b="1">
              <a:solidFill>
                <a:sysClr val="windowText" lastClr="000000"/>
              </a:solidFill>
            </a:rPr>
            <a:t>. אותן</a:t>
          </a:r>
          <a:r>
            <a:rPr lang="he-IL" sz="1100" b="1" baseline="0">
              <a:solidFill>
                <a:sysClr val="windowText" lastClr="000000"/>
              </a:solidFill>
            </a:rPr>
            <a:t> הכנסות</a:t>
          </a:r>
          <a:r>
            <a:rPr lang="he-IL" sz="1100" b="1">
              <a:solidFill>
                <a:sysClr val="windowText" lastClr="000000"/>
              </a:solidFill>
            </a:rPr>
            <a:t> שלא רוצים להכליל בחישוב החומש רושמים </a:t>
          </a:r>
          <a:r>
            <a:rPr lang="he-IL" sz="1100" b="1" u="sng">
              <a:solidFill>
                <a:sysClr val="windowText" lastClr="000000"/>
              </a:solidFill>
            </a:rPr>
            <a:t>רק</a:t>
          </a:r>
          <a:r>
            <a:rPr lang="he-IL" sz="1100" b="1">
              <a:solidFill>
                <a:sysClr val="windowText" lastClr="000000"/>
              </a:solidFill>
            </a:rPr>
            <a:t> כאן, גם רושמים כאן הוצאות נוספות</a:t>
          </a:r>
          <a:r>
            <a:rPr lang="he-IL" sz="1100" b="1" baseline="0">
              <a:solidFill>
                <a:sysClr val="windowText" lastClr="000000"/>
              </a:solidFill>
            </a:rPr>
            <a:t> וכן תרומות נוספות שמחשיבים רק לחומש.  במשך כל החודש רושמים כאן לפי הצורך.   </a:t>
          </a:r>
        </a:p>
        <a:p>
          <a:pPr algn="r" rtl="1"/>
          <a:r>
            <a:rPr lang="he-IL" sz="1600" b="1" baseline="0">
              <a:solidFill>
                <a:srgbClr val="FF0000"/>
              </a:solidFill>
            </a:rPr>
            <a:t>שימו לב!</a:t>
          </a:r>
          <a:r>
            <a:rPr lang="he-IL" sz="1600" b="1">
              <a:solidFill>
                <a:srgbClr val="FF0000"/>
              </a:solidFill>
            </a:rPr>
            <a:t> </a:t>
          </a:r>
          <a:r>
            <a:rPr lang="he-IL" sz="1400" b="1">
              <a:solidFill>
                <a:srgbClr val="FF0000"/>
              </a:solidFill>
            </a:rPr>
            <a:t>   המפרישים חומש לפי ההקלות עליהם להפריש הסכום  של  "סך הכל היתרה להפריש לחומש" הרשום בטבלה זאת ולא בטבלה הראשית</a:t>
          </a:r>
          <a:r>
            <a:rPr lang="he-IL" sz="1400" b="1" baseline="0">
              <a:solidFill>
                <a:srgbClr val="FF0000"/>
              </a:solidFill>
            </a:rPr>
            <a:t>.</a:t>
          </a:r>
          <a:endParaRPr lang="he-IL" sz="1400" b="1">
            <a:solidFill>
              <a:srgbClr val="FF0000"/>
            </a:solidFill>
          </a:endParaRPr>
        </a:p>
      </xdr:txBody>
    </xdr:sp>
    <xdr:clientData/>
  </xdr:twoCellAnchor>
  <xdr:twoCellAnchor>
    <xdr:from>
      <xdr:col>1</xdr:col>
      <xdr:colOff>1214705</xdr:colOff>
      <xdr:row>50</xdr:row>
      <xdr:rowOff>57150</xdr:rowOff>
    </xdr:from>
    <xdr:to>
      <xdr:col>2</xdr:col>
      <xdr:colOff>982980</xdr:colOff>
      <xdr:row>51</xdr:row>
      <xdr:rowOff>314324</xdr:rowOff>
    </xdr:to>
    <xdr:sp macro="" textlink="">
      <xdr:nvSpPr>
        <xdr:cNvPr id="20" name="מלבן מעוגל 19">
          <a:hlinkClick xmlns:r="http://schemas.openxmlformats.org/officeDocument/2006/relationships" r:id="rId14" tooltip="לחץ כאן כדי להזמין"/>
          <a:extLst>
            <a:ext uri="{FF2B5EF4-FFF2-40B4-BE49-F238E27FC236}">
              <a16:creationId xmlns:a16="http://schemas.microsoft.com/office/drawing/2014/main" id="{00000000-0008-0000-0B00-000014000000}"/>
            </a:ext>
          </a:extLst>
        </xdr:cNvPr>
        <xdr:cNvSpPr/>
      </xdr:nvSpPr>
      <xdr:spPr>
        <a:xfrm>
          <a:off x="22227540" y="11426190"/>
          <a:ext cx="1398955" cy="379094"/>
        </a:xfrm>
        <a:prstGeom prst="roundRect">
          <a:avLst>
            <a:gd name="adj" fmla="val 24707"/>
          </a:avLst>
        </a:prstGeom>
        <a:solidFill>
          <a:schemeClr val="bg1"/>
        </a:solidFill>
        <a:ln>
          <a:solidFill>
            <a:schemeClr val="bg1">
              <a:lumMod val="75000"/>
            </a:schemeClr>
          </a:solid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400" b="1">
              <a:solidFill>
                <a:sysClr val="windowText" lastClr="000000"/>
              </a:solidFill>
            </a:rPr>
            <a:t>להזמנה </a:t>
          </a:r>
          <a:r>
            <a:rPr lang="he-IL" sz="1400" b="1" baseline="0">
              <a:solidFill>
                <a:sysClr val="windowText" lastClr="000000"/>
              </a:solidFill>
            </a:rPr>
            <a:t> חוזרת</a:t>
          </a:r>
          <a:endParaRPr lang="he-IL" sz="1400" b="1">
            <a:solidFill>
              <a:sysClr val="windowText" lastClr="000000"/>
            </a:solidFill>
          </a:endParaRPr>
        </a:p>
      </xdr:txBody>
    </xdr:sp>
    <xdr:clientData/>
  </xdr:twoCellAnchor>
  <xdr:twoCellAnchor>
    <xdr:from>
      <xdr:col>9</xdr:col>
      <xdr:colOff>0</xdr:colOff>
      <xdr:row>41</xdr:row>
      <xdr:rowOff>15240</xdr:rowOff>
    </xdr:from>
    <xdr:to>
      <xdr:col>12</xdr:col>
      <xdr:colOff>140970</xdr:colOff>
      <xdr:row>41</xdr:row>
      <xdr:rowOff>247650</xdr:rowOff>
    </xdr:to>
    <xdr:sp macro="" textlink="">
      <xdr:nvSpPr>
        <xdr:cNvPr id="22" name="מלבן מעוגל 21">
          <a:hlinkClick xmlns:r="http://schemas.openxmlformats.org/officeDocument/2006/relationships" r:id="rId15" tooltip="לחץ כאן כדי להגיע לטבלת סיכום שנתית ותרשים המחשה"/>
          <a:extLst>
            <a:ext uri="{FF2B5EF4-FFF2-40B4-BE49-F238E27FC236}">
              <a16:creationId xmlns:a16="http://schemas.microsoft.com/office/drawing/2014/main" id="{00000000-0008-0000-0B00-000016000000}"/>
            </a:ext>
          </a:extLst>
        </xdr:cNvPr>
        <xdr:cNvSpPr/>
      </xdr:nvSpPr>
      <xdr:spPr>
        <a:xfrm>
          <a:off x="16851630" y="9212580"/>
          <a:ext cx="2061210" cy="232410"/>
        </a:xfrm>
        <a:prstGeom prst="roundRect">
          <a:avLst/>
        </a:prstGeom>
        <a:solidFill>
          <a:schemeClr val="bg1">
            <a:lumMod val="75000"/>
          </a:schemeClr>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100">
              <a:solidFill>
                <a:srgbClr val="FF0000"/>
              </a:solidFill>
            </a:rPr>
            <a:t>מעקב  ותרשים  שנתי  </a:t>
          </a:r>
          <a:endParaRPr lang="he-IL" sz="1100" baseline="0">
            <a:solidFill>
              <a:srgbClr val="FF0000"/>
            </a:solidFill>
          </a:endParaRPr>
        </a:p>
      </xdr:txBody>
    </xdr:sp>
    <xdr:clientData/>
  </xdr:twoCellAnchor>
  <xdr:twoCellAnchor>
    <xdr:from>
      <xdr:col>26</xdr:col>
      <xdr:colOff>180975</xdr:colOff>
      <xdr:row>31</xdr:row>
      <xdr:rowOff>190500</xdr:rowOff>
    </xdr:from>
    <xdr:to>
      <xdr:col>27</xdr:col>
      <xdr:colOff>95250</xdr:colOff>
      <xdr:row>36</xdr:row>
      <xdr:rowOff>123825</xdr:rowOff>
    </xdr:to>
    <xdr:sp macro="" textlink="">
      <xdr:nvSpPr>
        <xdr:cNvPr id="15" name="מלבן: פינות מעוגלות 14">
          <a:hlinkClick xmlns:r="http://schemas.openxmlformats.org/officeDocument/2006/relationships" r:id="rId16" tooltip="בזכות הצדקה נזכה לגאולה, תרום עכשיו."/>
          <a:extLst>
            <a:ext uri="{FF2B5EF4-FFF2-40B4-BE49-F238E27FC236}">
              <a16:creationId xmlns:a16="http://schemas.microsoft.com/office/drawing/2014/main" id="{00000000-0008-0000-0B00-00000F000000}"/>
            </a:ext>
          </a:extLst>
        </xdr:cNvPr>
        <xdr:cNvSpPr/>
      </xdr:nvSpPr>
      <xdr:spPr>
        <a:xfrm>
          <a:off x="5977890" y="7147560"/>
          <a:ext cx="577215" cy="946785"/>
        </a:xfrm>
        <a:prstGeom prst="roundRect">
          <a:avLst/>
        </a:prstGeom>
        <a:solidFill>
          <a:schemeClr val="accent6">
            <a:lumMod val="20000"/>
            <a:lumOff val="80000"/>
          </a:schemeClr>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t"/>
        <a:lstStyle/>
        <a:p>
          <a:pPr algn="ctr" rtl="1"/>
          <a:endParaRPr lang="he-IL" sz="1100" b="1">
            <a:solidFill>
              <a:schemeClr val="accent6">
                <a:lumMod val="50000"/>
              </a:schemeClr>
            </a:solidFill>
          </a:endParaRPr>
        </a:p>
        <a:p>
          <a:pPr algn="ctr" rtl="1"/>
          <a:r>
            <a:rPr lang="he-IL" sz="1100" b="1">
              <a:solidFill>
                <a:srgbClr val="FF0000"/>
              </a:solidFill>
            </a:rPr>
            <a:t>תרום</a:t>
          </a:r>
        </a:p>
        <a:p>
          <a:pPr algn="ctr" rtl="1"/>
          <a:r>
            <a:rPr lang="he-IL" sz="1100" b="1">
              <a:solidFill>
                <a:srgbClr val="FF0000"/>
              </a:solidFill>
            </a:rPr>
            <a:t>עכשיו</a:t>
          </a:r>
        </a:p>
      </xdr:txBody>
    </xdr:sp>
    <xdr:clientData/>
  </xdr:twoCellAnchor>
  <xdr:twoCellAnchor>
    <xdr:from>
      <xdr:col>14</xdr:col>
      <xdr:colOff>784860</xdr:colOff>
      <xdr:row>35</xdr:row>
      <xdr:rowOff>22860</xdr:rowOff>
    </xdr:from>
    <xdr:to>
      <xdr:col>18</xdr:col>
      <xdr:colOff>45720</xdr:colOff>
      <xdr:row>36</xdr:row>
      <xdr:rowOff>22860</xdr:rowOff>
    </xdr:to>
    <xdr:sp macro="" textlink="">
      <xdr:nvSpPr>
        <xdr:cNvPr id="24" name="מלבן מעוגל 23">
          <a:hlinkClick xmlns:r="http://schemas.openxmlformats.org/officeDocument/2006/relationships" r:id="rId17" tooltip="לחץ כדי להגיע לסקירה"/>
          <a:extLst>
            <a:ext uri="{FF2B5EF4-FFF2-40B4-BE49-F238E27FC236}">
              <a16:creationId xmlns:a16="http://schemas.microsoft.com/office/drawing/2014/main" id="{00000000-0008-0000-0B00-000018000000}"/>
            </a:ext>
          </a:extLst>
        </xdr:cNvPr>
        <xdr:cNvSpPr/>
      </xdr:nvSpPr>
      <xdr:spPr>
        <a:xfrm>
          <a:off x="12405360" y="7795260"/>
          <a:ext cx="2103120" cy="205740"/>
        </a:xfrm>
        <a:prstGeom prst="roundRect">
          <a:avLst/>
        </a:prstGeom>
        <a:solidFill>
          <a:srgbClr val="5B9BD5"/>
        </a:solidFill>
        <a:ln w="12700" cap="flat" cmpd="sng" algn="ctr">
          <a:noFill/>
          <a:prstDash val="solid"/>
          <a:miter lim="800000"/>
        </a:ln>
        <a:effectLst/>
        <a:scene3d>
          <a:camera prst="orthographicFront">
            <a:rot lat="0" lon="0" rev="0"/>
          </a:camera>
          <a:lightRig rig="chilly" dir="t">
            <a:rot lat="0" lon="0" rev="18480000"/>
          </a:lightRig>
        </a:scene3d>
        <a:sp3d prstMaterial="clear">
          <a:bevelT h="63500"/>
        </a:sp3d>
      </xdr:spPr>
      <xdr:txBody>
        <a:bodyPr vertOverflow="clip" horzOverflow="clip" rtlCol="1" anchor="ctr"/>
        <a:lstStyle/>
        <a:p>
          <a:pPr marL="0" marR="0" lvl="0" indent="0" algn="ctr" defTabSz="914400" rtl="1" eaLnBrk="1" fontAlgn="auto" latinLnBrk="0" hangingPunct="1">
            <a:lnSpc>
              <a:spcPct val="100000"/>
            </a:lnSpc>
            <a:spcBef>
              <a:spcPts val="0"/>
            </a:spcBef>
            <a:spcAft>
              <a:spcPts val="0"/>
            </a:spcAft>
            <a:buClrTx/>
            <a:buSzTx/>
            <a:buFontTx/>
            <a:buNone/>
            <a:tabLst/>
            <a:defRPr/>
          </a:pPr>
          <a:r>
            <a:rPr kumimoji="0" lang="he-IL" sz="1100" b="1" i="0" u="none" strike="noStrike" kern="0" cap="none" spc="0" normalizeH="0" baseline="0" noProof="0">
              <a:ln>
                <a:noFill/>
              </a:ln>
              <a:solidFill>
                <a:srgbClr val="70AD47">
                  <a:lumMod val="75000"/>
                </a:srgbClr>
              </a:solidFill>
              <a:effectLst/>
              <a:uLnTx/>
              <a:uFillTx/>
              <a:latin typeface="Calibri" panose="020F0502020204030204"/>
              <a:ea typeface="+mn-ea"/>
              <a:cs typeface="Arial" panose="020B0604020202020204" pitchFamily="34" charset="0"/>
            </a:rPr>
            <a:t>סקירה  קצרה על המכון</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52</xdr:row>
      <xdr:rowOff>5715</xdr:rowOff>
    </xdr:from>
    <xdr:to>
      <xdr:col>12</xdr:col>
      <xdr:colOff>396240</xdr:colOff>
      <xdr:row>62</xdr:row>
      <xdr:rowOff>7620</xdr:rowOff>
    </xdr:to>
    <xdr:sp macro="" textlink="">
      <xdr:nvSpPr>
        <xdr:cNvPr id="2" name="TextBox 1">
          <a:extLst>
            <a:ext uri="{FF2B5EF4-FFF2-40B4-BE49-F238E27FC236}">
              <a16:creationId xmlns:a16="http://schemas.microsoft.com/office/drawing/2014/main" id="{00000000-0008-0000-0C00-000002000000}"/>
            </a:ext>
          </a:extLst>
        </xdr:cNvPr>
        <xdr:cNvSpPr txBox="1"/>
      </xdr:nvSpPr>
      <xdr:spPr>
        <a:xfrm>
          <a:off x="16230600" y="11938635"/>
          <a:ext cx="8808720" cy="1762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1" anchor="t"/>
        <a:lstStyle/>
        <a:p>
          <a:pPr rtl="1"/>
          <a:r>
            <a:rPr lang="he-IL" sz="1100" b="1">
              <a:solidFill>
                <a:srgbClr val="FF0000"/>
              </a:solidFill>
              <a:effectLst/>
              <a:latin typeface="+mn-lt"/>
              <a:ea typeface="+mn-ea"/>
              <a:cs typeface="+mn-cs"/>
            </a:rPr>
            <a:t>הוראות:    </a:t>
          </a:r>
          <a:r>
            <a:rPr lang="he-IL" sz="1100">
              <a:solidFill>
                <a:schemeClr val="dk1"/>
              </a:solidFill>
              <a:effectLst/>
              <a:latin typeface="+mn-lt"/>
              <a:ea typeface="+mn-ea"/>
              <a:cs typeface="+mn-cs"/>
            </a:rPr>
            <a:t>התאים</a:t>
          </a:r>
          <a:r>
            <a:rPr lang="he-IL" sz="1100" baseline="0">
              <a:solidFill>
                <a:schemeClr val="dk1"/>
              </a:solidFill>
              <a:effectLst/>
              <a:latin typeface="+mn-lt"/>
              <a:ea typeface="+mn-ea"/>
              <a:cs typeface="+mn-cs"/>
            </a:rPr>
            <a:t> </a:t>
          </a:r>
          <a:r>
            <a:rPr lang="he-IL" sz="1100">
              <a:solidFill>
                <a:schemeClr val="dk1"/>
              </a:solidFill>
              <a:effectLst/>
              <a:latin typeface="+mn-lt"/>
              <a:ea typeface="+mn-ea"/>
              <a:cs typeface="+mn-cs"/>
            </a:rPr>
            <a:t>ברקע לבן יש למלאות ידנית, אבל התאים בעלי רקע צבעוני או אפור נעולים</a:t>
          </a:r>
          <a:r>
            <a:rPr lang="he-IL" sz="1100" baseline="0">
              <a:solidFill>
                <a:schemeClr val="dk1"/>
              </a:solidFill>
              <a:effectLst/>
              <a:latin typeface="+mn-lt"/>
              <a:ea typeface="+mn-ea"/>
              <a:cs typeface="+mn-cs"/>
            </a:rPr>
            <a:t> </a:t>
          </a:r>
          <a:r>
            <a:rPr lang="he-IL" sz="1100">
              <a:solidFill>
                <a:schemeClr val="dk1"/>
              </a:solidFill>
              <a:effectLst/>
              <a:latin typeface="+mn-lt"/>
              <a:ea typeface="+mn-ea"/>
              <a:cs typeface="+mn-cs"/>
            </a:rPr>
            <a:t>והם מתעדכנים</a:t>
          </a:r>
          <a:r>
            <a:rPr lang="he-IL" sz="1100" baseline="0">
              <a:solidFill>
                <a:schemeClr val="dk1"/>
              </a:solidFill>
              <a:effectLst/>
              <a:latin typeface="+mn-lt"/>
              <a:ea typeface="+mn-ea"/>
              <a:cs typeface="+mn-cs"/>
            </a:rPr>
            <a:t> </a:t>
          </a:r>
          <a:r>
            <a:rPr lang="he-IL" sz="1100">
              <a:solidFill>
                <a:schemeClr val="dk1"/>
              </a:solidFill>
              <a:effectLst/>
              <a:latin typeface="+mn-lt"/>
              <a:ea typeface="+mn-ea"/>
              <a:cs typeface="+mn-cs"/>
            </a:rPr>
            <a:t>אוטומטית. התאים באיזור הקבוע המסומנים ברשת גם מתעדכנים אוטומטית</a:t>
          </a:r>
          <a:r>
            <a:rPr lang="he-IL" sz="1100" baseline="0">
              <a:solidFill>
                <a:schemeClr val="dk1"/>
              </a:solidFill>
              <a:effectLst/>
              <a:latin typeface="+mn-lt"/>
              <a:ea typeface="+mn-ea"/>
              <a:cs typeface="+mn-cs"/>
            </a:rPr>
            <a:t> אולם ניתן לשנות בעת הצורך.</a:t>
          </a:r>
          <a:r>
            <a:rPr lang="he-IL" sz="1100">
              <a:solidFill>
                <a:schemeClr val="dk1"/>
              </a:solidFill>
              <a:effectLst/>
              <a:latin typeface="+mn-lt"/>
              <a:ea typeface="+mn-ea"/>
              <a:cs typeface="+mn-cs"/>
            </a:rPr>
            <a:t> יש לזכור שכל סכום שנכנס באיזור הקבוע עובר  גם לחודשים הבאים, ולכן בתחילת כל חודש יש לעבור</a:t>
          </a:r>
          <a:r>
            <a:rPr lang="he-IL" sz="1100" baseline="0">
              <a:solidFill>
                <a:schemeClr val="dk1"/>
              </a:solidFill>
              <a:effectLst/>
              <a:latin typeface="+mn-lt"/>
              <a:ea typeface="+mn-ea"/>
              <a:cs typeface="+mn-cs"/>
            </a:rPr>
            <a:t> על איזור זה ולעדכן את הסכומים לחודש הנוכחי.</a:t>
          </a:r>
        </a:p>
        <a:p>
          <a:pPr rtl="1"/>
          <a:r>
            <a:rPr lang="he-IL" sz="1100" baseline="0">
              <a:solidFill>
                <a:schemeClr val="bg1">
                  <a:lumMod val="65000"/>
                </a:schemeClr>
              </a:solidFill>
              <a:effectLst/>
              <a:latin typeface="+mn-lt"/>
              <a:ea typeface="+mn-ea"/>
              <a:cs typeface="+mn-cs"/>
            </a:rPr>
            <a:t>       לבקשת רבים, הוספנו את החישובים ל"חומש" וגם את החישובים להנוהגים להפריש מעשר אבל מוסיפים "חומש חלקי" דהיינו שמפרישים חומש רק מהכנסות מסויימות. כמו"כ הוספנו טבלה מיוחדת למפרישי חומש הסומכים על הקלות מסויימות. </a:t>
          </a:r>
        </a:p>
        <a:p>
          <a:pPr rtl="1"/>
          <a:r>
            <a:rPr lang="he-IL" sz="1100">
              <a:solidFill>
                <a:schemeClr val="dk1"/>
              </a:solidFill>
              <a:effectLst/>
              <a:latin typeface="+mn-lt"/>
              <a:ea typeface="+mn-ea"/>
              <a:cs typeface="+mn-cs"/>
            </a:rPr>
            <a:t> </a:t>
          </a:r>
        </a:p>
        <a:p>
          <a:pPr rtl="1"/>
          <a:r>
            <a:rPr lang="he-IL" sz="1100">
              <a:solidFill>
                <a:schemeClr val="dk1"/>
              </a:solidFill>
              <a:effectLst/>
              <a:latin typeface="+mn-lt"/>
              <a:ea typeface="+mn-ea"/>
              <a:cs typeface="+mn-cs"/>
            </a:rPr>
            <a:t>בתאים "יתרת החוב למעשר", מספר בצבע ירוק המסומן במינוס - מראה על זכות ונתינה יותר מהמעשר או מהחומש. בסוף כל חודש יש להשלים את החסר או שהיתרה תעבור אוטומטית לחודש הבא בשדה המתאים. לזכות או לחובה. בחודש הראשון של השנה יש למלאות משבצת</a:t>
          </a:r>
          <a:r>
            <a:rPr lang="he-IL" sz="1100" baseline="0">
              <a:solidFill>
                <a:schemeClr val="dk1"/>
              </a:solidFill>
              <a:effectLst/>
              <a:latin typeface="+mn-lt"/>
              <a:ea typeface="+mn-ea"/>
              <a:cs typeface="+mn-cs"/>
            </a:rPr>
            <a:t> זו ידנית, גם במשך השנה </a:t>
          </a:r>
          <a:r>
            <a:rPr lang="he-IL" sz="1100">
              <a:solidFill>
                <a:schemeClr val="dk1"/>
              </a:solidFill>
              <a:effectLst/>
              <a:latin typeface="+mn-lt"/>
              <a:ea typeface="+mn-ea"/>
              <a:cs typeface="+mn-cs"/>
            </a:rPr>
            <a:t>ניתן למחוק משבצת זו אם רוצים להתחיל בחודש מסוים מההתחלה.      </a:t>
          </a:r>
          <a:r>
            <a:rPr lang="he-IL" sz="1100" b="1">
              <a:solidFill>
                <a:srgbClr val="FF0000"/>
              </a:solidFill>
              <a:effectLst/>
              <a:latin typeface="+mn-lt"/>
              <a:ea typeface="+mn-ea"/>
              <a:cs typeface="+mn-cs"/>
            </a:rPr>
            <a:t>אחרי כל פעולה יש לזכור ללחוץ על אנטר, אחד</a:t>
          </a:r>
          <a:r>
            <a:rPr lang="he-IL" sz="1100" b="1" baseline="0">
              <a:solidFill>
                <a:srgbClr val="FF0000"/>
              </a:solidFill>
              <a:effectLst/>
              <a:latin typeface="+mn-lt"/>
              <a:ea typeface="+mn-ea"/>
              <a:cs typeface="+mn-cs"/>
            </a:rPr>
            <a:t> החיצים</a:t>
          </a:r>
          <a:r>
            <a:rPr lang="he-IL" sz="1100" b="1">
              <a:solidFill>
                <a:srgbClr val="FF0000"/>
              </a:solidFill>
              <a:effectLst/>
              <a:latin typeface="+mn-lt"/>
              <a:ea typeface="+mn-ea"/>
              <a:cs typeface="+mn-cs"/>
            </a:rPr>
            <a:t> או על תא אחר כדי שהשינוי יחול,</a:t>
          </a:r>
          <a:r>
            <a:rPr lang="he-IL" sz="1100" b="1" baseline="0">
              <a:solidFill>
                <a:srgbClr val="FF0000"/>
              </a:solidFill>
              <a:effectLst/>
              <a:latin typeface="+mn-lt"/>
              <a:ea typeface="+mn-ea"/>
              <a:cs typeface="+mn-cs"/>
            </a:rPr>
            <a:t> ובעת היציאה מהתוכנה לשמור את השינויים.</a:t>
          </a:r>
          <a:r>
            <a:rPr lang="he-IL" sz="1100" b="1">
              <a:solidFill>
                <a:srgbClr val="FF0000"/>
              </a:solidFill>
              <a:effectLst/>
              <a:latin typeface="+mn-lt"/>
              <a:ea typeface="+mn-ea"/>
              <a:cs typeface="+mn-cs"/>
            </a:rPr>
            <a:t>                                                                                  </a:t>
          </a:r>
        </a:p>
        <a:p>
          <a:pPr algn="r" rtl="1"/>
          <a:r>
            <a:rPr lang="he-IL" sz="1100" b="1"/>
            <a:t> </a:t>
          </a:r>
        </a:p>
      </xdr:txBody>
    </xdr:sp>
    <xdr:clientData/>
  </xdr:twoCellAnchor>
  <xdr:twoCellAnchor>
    <xdr:from>
      <xdr:col>1</xdr:col>
      <xdr:colOff>1402079</xdr:colOff>
      <xdr:row>1</xdr:row>
      <xdr:rowOff>89534</xdr:rowOff>
    </xdr:from>
    <xdr:to>
      <xdr:col>2</xdr:col>
      <xdr:colOff>952499</xdr:colOff>
      <xdr:row>1</xdr:row>
      <xdr:rowOff>342900</xdr:rowOff>
    </xdr:to>
    <xdr:sp macro="" textlink="">
      <xdr:nvSpPr>
        <xdr:cNvPr id="3" name="מלבן מעוגל 2">
          <a:hlinkClick xmlns:r="http://schemas.openxmlformats.org/officeDocument/2006/relationships" r:id="rId1" tooltip="לחץ כאן כדי להגיע למדריך ההלכתי - ההכנסות "/>
          <a:extLst>
            <a:ext uri="{FF2B5EF4-FFF2-40B4-BE49-F238E27FC236}">
              <a16:creationId xmlns:a16="http://schemas.microsoft.com/office/drawing/2014/main" id="{00000000-0008-0000-0C00-000003000000}"/>
            </a:ext>
          </a:extLst>
        </xdr:cNvPr>
        <xdr:cNvSpPr/>
      </xdr:nvSpPr>
      <xdr:spPr>
        <a:xfrm>
          <a:off x="22258021" y="607694"/>
          <a:ext cx="1181100" cy="253366"/>
        </a:xfrm>
        <a:prstGeom prst="roundRect">
          <a:avLst/>
        </a:prstGeom>
        <a:solidFill>
          <a:srgbClr val="3B87CD"/>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200"/>
            <a:t>למדריך </a:t>
          </a:r>
          <a:r>
            <a:rPr lang="he-IL" sz="1200" b="1"/>
            <a:t>הכנסות</a:t>
          </a:r>
          <a:r>
            <a:rPr lang="he-IL" sz="1200"/>
            <a:t> </a:t>
          </a:r>
        </a:p>
      </xdr:txBody>
    </xdr:sp>
    <xdr:clientData/>
  </xdr:twoCellAnchor>
  <xdr:twoCellAnchor>
    <xdr:from>
      <xdr:col>12</xdr:col>
      <xdr:colOff>481964</xdr:colOff>
      <xdr:row>152</xdr:row>
      <xdr:rowOff>150495</xdr:rowOff>
    </xdr:from>
    <xdr:to>
      <xdr:col>17</xdr:col>
      <xdr:colOff>474344</xdr:colOff>
      <xdr:row>154</xdr:row>
      <xdr:rowOff>57150</xdr:rowOff>
    </xdr:to>
    <xdr:sp macro="" textlink="">
      <xdr:nvSpPr>
        <xdr:cNvPr id="4" name="מלבן מעוגל 3">
          <a:hlinkClick xmlns:r="http://schemas.openxmlformats.org/officeDocument/2006/relationships" r:id="rId2" tooltip="לחץ כדי להגיע בחזרה לגליון החודש"/>
          <a:extLst>
            <a:ext uri="{FF2B5EF4-FFF2-40B4-BE49-F238E27FC236}">
              <a16:creationId xmlns:a16="http://schemas.microsoft.com/office/drawing/2014/main" id="{00000000-0008-0000-0C00-000004000000}"/>
            </a:ext>
          </a:extLst>
        </xdr:cNvPr>
        <xdr:cNvSpPr/>
      </xdr:nvSpPr>
      <xdr:spPr>
        <a:xfrm>
          <a:off x="12715876" y="28893135"/>
          <a:ext cx="3429000" cy="264795"/>
        </a:xfrm>
        <a:prstGeom prst="roundRect">
          <a:avLst/>
        </a:prstGeom>
        <a:solidFill>
          <a:schemeClr val="bg1">
            <a:lumMod val="95000"/>
          </a:schemeClr>
        </a:solidFill>
        <a:ln>
          <a:solidFill>
            <a:schemeClr val="bg1">
              <a:lumMod val="75000"/>
            </a:schemeClr>
          </a:solid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200" b="1">
              <a:solidFill>
                <a:sysClr val="windowText" lastClr="000000"/>
              </a:solidFill>
            </a:rPr>
            <a:t>חזרה</a:t>
          </a:r>
          <a:r>
            <a:rPr lang="he-IL" sz="1200" b="1"/>
            <a:t> </a:t>
          </a:r>
          <a:r>
            <a:rPr lang="he-IL" sz="1200" b="1" baseline="0"/>
            <a:t> </a:t>
          </a:r>
          <a:r>
            <a:rPr lang="he-IL" sz="1200" b="1" baseline="0">
              <a:solidFill>
                <a:sysClr val="windowText" lastClr="000000"/>
              </a:solidFill>
            </a:rPr>
            <a:t>לטבלה</a:t>
          </a:r>
          <a:r>
            <a:rPr lang="he-IL" sz="1200" b="1" baseline="0"/>
            <a:t>  </a:t>
          </a:r>
          <a:r>
            <a:rPr lang="he-IL" sz="1200" b="1" baseline="0">
              <a:solidFill>
                <a:sysClr val="windowText" lastClr="000000"/>
              </a:solidFill>
            </a:rPr>
            <a:t>הראשית</a:t>
          </a:r>
          <a:endParaRPr lang="he-IL" sz="1200" b="1">
            <a:solidFill>
              <a:sysClr val="windowText" lastClr="000000"/>
            </a:solidFill>
          </a:endParaRPr>
        </a:p>
      </xdr:txBody>
    </xdr:sp>
    <xdr:clientData/>
  </xdr:twoCellAnchor>
  <xdr:twoCellAnchor>
    <xdr:from>
      <xdr:col>17</xdr:col>
      <xdr:colOff>390525</xdr:colOff>
      <xdr:row>38</xdr:row>
      <xdr:rowOff>129540</xdr:rowOff>
    </xdr:from>
    <xdr:to>
      <xdr:col>20</xdr:col>
      <xdr:colOff>259081</xdr:colOff>
      <xdr:row>39</xdr:row>
      <xdr:rowOff>114300</xdr:rowOff>
    </xdr:to>
    <xdr:sp macro="" textlink="">
      <xdr:nvSpPr>
        <xdr:cNvPr id="5" name="מלבן מעוגל 4">
          <a:hlinkClick xmlns:r="http://schemas.openxmlformats.org/officeDocument/2006/relationships" r:id="rId3" tooltip="לחץ כאן כדי להגיע למדריך ההלכתי - טבלת ההמחשה"/>
          <a:extLst>
            <a:ext uri="{FF2B5EF4-FFF2-40B4-BE49-F238E27FC236}">
              <a16:creationId xmlns:a16="http://schemas.microsoft.com/office/drawing/2014/main" id="{00000000-0008-0000-0C00-000005000000}"/>
            </a:ext>
          </a:extLst>
        </xdr:cNvPr>
        <xdr:cNvSpPr/>
      </xdr:nvSpPr>
      <xdr:spPr>
        <a:xfrm>
          <a:off x="10119359" y="8519160"/>
          <a:ext cx="2680336" cy="350520"/>
        </a:xfrm>
        <a:prstGeom prst="roundRect">
          <a:avLst/>
        </a:prstGeom>
        <a:solidFill>
          <a:schemeClr val="accent6">
            <a:lumMod val="60000"/>
            <a:lumOff val="40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400" b="1"/>
            <a:t>להמחשה   ותירגול  בסיסי</a:t>
          </a:r>
          <a:endParaRPr lang="he-IL" sz="1100" b="1"/>
        </a:p>
      </xdr:txBody>
    </xdr:sp>
    <xdr:clientData/>
  </xdr:twoCellAnchor>
  <xdr:twoCellAnchor>
    <xdr:from>
      <xdr:col>22</xdr:col>
      <xdr:colOff>424815</xdr:colOff>
      <xdr:row>1</xdr:row>
      <xdr:rowOff>66674</xdr:rowOff>
    </xdr:from>
    <xdr:to>
      <xdr:col>24</xdr:col>
      <xdr:colOff>24765</xdr:colOff>
      <xdr:row>1</xdr:row>
      <xdr:rowOff>361949</xdr:rowOff>
    </xdr:to>
    <xdr:sp macro="" textlink="">
      <xdr:nvSpPr>
        <xdr:cNvPr id="6" name="מלבן מעוגל 5">
          <a:hlinkClick xmlns:r="http://schemas.openxmlformats.org/officeDocument/2006/relationships" r:id="rId4" tooltip="לחץ כאן כדי להגיע למדריך ההלכתי - תרומות"/>
          <a:extLst>
            <a:ext uri="{FF2B5EF4-FFF2-40B4-BE49-F238E27FC236}">
              <a16:creationId xmlns:a16="http://schemas.microsoft.com/office/drawing/2014/main" id="{00000000-0008-0000-0C00-000006000000}"/>
            </a:ext>
          </a:extLst>
        </xdr:cNvPr>
        <xdr:cNvSpPr/>
      </xdr:nvSpPr>
      <xdr:spPr>
        <a:xfrm>
          <a:off x="7884795" y="584834"/>
          <a:ext cx="1253490" cy="295275"/>
        </a:xfrm>
        <a:prstGeom prst="roundRect">
          <a:avLst/>
        </a:prstGeom>
        <a:solidFill>
          <a:srgbClr val="6AA343"/>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200"/>
            <a:t>למדריך</a:t>
          </a:r>
          <a:r>
            <a:rPr lang="he-IL" sz="1100"/>
            <a:t> </a:t>
          </a:r>
          <a:r>
            <a:rPr lang="he-IL" sz="1200" b="1"/>
            <a:t>תרומות</a:t>
          </a:r>
          <a:endParaRPr lang="he-IL" sz="1100" b="1"/>
        </a:p>
      </xdr:txBody>
    </xdr:sp>
    <xdr:clientData/>
  </xdr:twoCellAnchor>
  <xdr:twoCellAnchor>
    <xdr:from>
      <xdr:col>5</xdr:col>
      <xdr:colOff>1714500</xdr:colOff>
      <xdr:row>1</xdr:row>
      <xdr:rowOff>72389</xdr:rowOff>
    </xdr:from>
    <xdr:to>
      <xdr:col>6</xdr:col>
      <xdr:colOff>975361</xdr:colOff>
      <xdr:row>1</xdr:row>
      <xdr:rowOff>342900</xdr:rowOff>
    </xdr:to>
    <xdr:sp macro="" textlink="">
      <xdr:nvSpPr>
        <xdr:cNvPr id="7" name="מלבן מעוגל 6">
          <a:hlinkClick xmlns:r="http://schemas.openxmlformats.org/officeDocument/2006/relationships" r:id="rId5" tooltip="לחץ כאן כדי להגיע למדריך ההלכתי - הוצאות"/>
          <a:extLst>
            <a:ext uri="{FF2B5EF4-FFF2-40B4-BE49-F238E27FC236}">
              <a16:creationId xmlns:a16="http://schemas.microsoft.com/office/drawing/2014/main" id="{00000000-0008-0000-0C00-000007000000}"/>
            </a:ext>
          </a:extLst>
        </xdr:cNvPr>
        <xdr:cNvSpPr/>
      </xdr:nvSpPr>
      <xdr:spPr>
        <a:xfrm>
          <a:off x="18958559" y="590549"/>
          <a:ext cx="1143001" cy="270511"/>
        </a:xfrm>
        <a:prstGeom prst="roundRect">
          <a:avLst/>
        </a:prstGeom>
        <a:solidFill>
          <a:srgbClr val="FF5B5B"/>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200"/>
            <a:t>למדריך </a:t>
          </a:r>
          <a:r>
            <a:rPr lang="he-IL" sz="1200" b="1"/>
            <a:t>הוצאות</a:t>
          </a:r>
        </a:p>
      </xdr:txBody>
    </xdr:sp>
    <xdr:clientData/>
  </xdr:twoCellAnchor>
  <xdr:twoCellAnchor>
    <xdr:from>
      <xdr:col>11</xdr:col>
      <xdr:colOff>184449</xdr:colOff>
      <xdr:row>49</xdr:row>
      <xdr:rowOff>202266</xdr:rowOff>
    </xdr:from>
    <xdr:to>
      <xdr:col>13</xdr:col>
      <xdr:colOff>720425</xdr:colOff>
      <xdr:row>49</xdr:row>
      <xdr:rowOff>487743</xdr:rowOff>
    </xdr:to>
    <xdr:sp macro="" textlink="">
      <xdr:nvSpPr>
        <xdr:cNvPr id="8" name="מלבן מעוגל 7">
          <a:hlinkClick xmlns:r="http://schemas.openxmlformats.org/officeDocument/2006/relationships" r:id="rId6" tooltip="לחץ כאן כדי להגיע לכללי הפרשת חומש לצדקה"/>
          <a:extLst>
            <a:ext uri="{FF2B5EF4-FFF2-40B4-BE49-F238E27FC236}">
              <a16:creationId xmlns:a16="http://schemas.microsoft.com/office/drawing/2014/main" id="{00000000-0008-0000-0C00-000008000000}"/>
            </a:ext>
          </a:extLst>
        </xdr:cNvPr>
        <xdr:cNvSpPr/>
      </xdr:nvSpPr>
      <xdr:spPr>
        <a:xfrm>
          <a:off x="15752222" y="11509001"/>
          <a:ext cx="1802241" cy="285477"/>
        </a:xfrm>
        <a:prstGeom prst="roundRect">
          <a:avLst/>
        </a:prstGeom>
        <a:solidFill>
          <a:schemeClr val="bg1"/>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100">
              <a:solidFill>
                <a:srgbClr val="8C8C8C"/>
              </a:solidFill>
            </a:rPr>
            <a:t>מדריך כללי חומש</a:t>
          </a:r>
        </a:p>
      </xdr:txBody>
    </xdr:sp>
    <xdr:clientData/>
  </xdr:twoCellAnchor>
  <xdr:twoCellAnchor>
    <xdr:from>
      <xdr:col>27</xdr:col>
      <xdr:colOff>765809</xdr:colOff>
      <xdr:row>1</xdr:row>
      <xdr:rowOff>0</xdr:rowOff>
    </xdr:from>
    <xdr:to>
      <xdr:col>30</xdr:col>
      <xdr:colOff>464819</xdr:colOff>
      <xdr:row>1</xdr:row>
      <xdr:rowOff>367665</xdr:rowOff>
    </xdr:to>
    <xdr:sp macro="" textlink="">
      <xdr:nvSpPr>
        <xdr:cNvPr id="9" name="מלבן מעוגל 8">
          <a:hlinkClick xmlns:r="http://schemas.openxmlformats.org/officeDocument/2006/relationships" r:id="rId7" tooltip="לחץ כאן לאפשרות הוספת דינים והערות"/>
          <a:extLst>
            <a:ext uri="{FF2B5EF4-FFF2-40B4-BE49-F238E27FC236}">
              <a16:creationId xmlns:a16="http://schemas.microsoft.com/office/drawing/2014/main" id="{00000000-0008-0000-0C00-000009000000}"/>
            </a:ext>
          </a:extLst>
        </xdr:cNvPr>
        <xdr:cNvSpPr/>
      </xdr:nvSpPr>
      <xdr:spPr>
        <a:xfrm>
          <a:off x="3512821" y="518160"/>
          <a:ext cx="1794510" cy="367665"/>
        </a:xfrm>
        <a:prstGeom prst="roundRect">
          <a:avLst/>
        </a:prstGeom>
        <a:solidFill>
          <a:srgbClr val="F9F9F9"/>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400" b="1">
              <a:solidFill>
                <a:sysClr val="windowText" lastClr="000000"/>
              </a:solidFill>
            </a:rPr>
            <a:t>רישומים  והוספות</a:t>
          </a:r>
        </a:p>
      </xdr:txBody>
    </xdr:sp>
    <xdr:clientData/>
  </xdr:twoCellAnchor>
  <xdr:twoCellAnchor>
    <xdr:from>
      <xdr:col>12</xdr:col>
      <xdr:colOff>678180</xdr:colOff>
      <xdr:row>52</xdr:row>
      <xdr:rowOff>5715</xdr:rowOff>
    </xdr:from>
    <xdr:to>
      <xdr:col>26</xdr:col>
      <xdr:colOff>7620</xdr:colOff>
      <xdr:row>112</xdr:row>
      <xdr:rowOff>137160</xdr:rowOff>
    </xdr:to>
    <xdr:sp macro="" textlink="">
      <xdr:nvSpPr>
        <xdr:cNvPr id="10" name="TextBox 9">
          <a:extLst>
            <a:ext uri="{FF2B5EF4-FFF2-40B4-BE49-F238E27FC236}">
              <a16:creationId xmlns:a16="http://schemas.microsoft.com/office/drawing/2014/main" id="{00000000-0008-0000-0C00-00000A000000}"/>
            </a:ext>
          </a:extLst>
        </xdr:cNvPr>
        <xdr:cNvSpPr txBox="1"/>
      </xdr:nvSpPr>
      <xdr:spPr>
        <a:xfrm>
          <a:off x="6728460" y="11938635"/>
          <a:ext cx="9220200" cy="9625965"/>
        </a:xfrm>
        <a:prstGeom prst="rect">
          <a:avLst/>
        </a:prstGeom>
        <a:solidFill>
          <a:schemeClr val="bg1">
            <a:lumMod val="9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1" anchor="t"/>
        <a:lstStyle/>
        <a:p>
          <a:pPr algn="ctr" rtl="1"/>
          <a:endParaRPr lang="he-IL" sz="300">
            <a:latin typeface="Guttman Mantova" panose="02010401010101010101" pitchFamily="2" charset="-79"/>
            <a:cs typeface="Guttman Mantova" panose="02010401010101010101" pitchFamily="2" charset="-79"/>
          </a:endParaRPr>
        </a:p>
        <a:p>
          <a:pPr algn="r" rtl="1"/>
          <a:endParaRPr lang="he-IL" sz="600" b="0">
            <a:latin typeface="Guttman Mantova" panose="02010401010101010101" pitchFamily="2" charset="-79"/>
            <a:cs typeface="Guttman Mantova" panose="02010401010101010101" pitchFamily="2" charset="-79"/>
          </a:endParaRPr>
        </a:p>
        <a:p>
          <a:pPr algn="r" rtl="1">
            <a:lnSpc>
              <a:spcPct val="107000"/>
            </a:lnSpc>
            <a:spcAft>
              <a:spcPts val="800"/>
            </a:spcAft>
          </a:pPr>
          <a:r>
            <a:rPr lang="he-IL" sz="1050" b="0">
              <a:effectLst/>
              <a:latin typeface="Times New Roman" panose="02020603050405020304" pitchFamily="18" charset="0"/>
              <a:ea typeface="Calibri" panose="020F0502020204030204" pitchFamily="34" charset="0"/>
              <a:cs typeface="+mn-cs"/>
            </a:rPr>
            <a:t> </a:t>
          </a:r>
          <a:r>
            <a:rPr lang="he-IL" sz="1400" b="0">
              <a:solidFill>
                <a:srgbClr val="00B0F0"/>
              </a:solidFill>
              <a:effectLst/>
              <a:latin typeface="Guttman Mantova" panose="02010401010101010101" pitchFamily="2" charset="-79"/>
              <a:ea typeface="Calibri" panose="020F0502020204030204" pitchFamily="34" charset="0"/>
              <a:cs typeface="Guttman Mantova" panose="02010401010101010101" pitchFamily="2" charset="-79"/>
            </a:rPr>
            <a:t>הֲל֨וֹא פָרֹ֤ס לָֽרָעֵב֙ לַחְמֶ֔ךָ וַעֲנִיִּ֥ים מְרוּדִ֖ים תָּ֣בִיא בָ֑יִת </a:t>
          </a:r>
          <a:r>
            <a:rPr lang="he-IL" sz="1400" b="0">
              <a:effectLst/>
              <a:latin typeface="Guttman Mantova" panose="02010401010101010101" pitchFamily="2" charset="-79"/>
              <a:ea typeface="Calibri" panose="020F0502020204030204" pitchFamily="34" charset="0"/>
              <a:cs typeface="Guttman Mantova" panose="02010401010101010101" pitchFamily="2" charset="-79"/>
            </a:rPr>
            <a:t>כִּֽי־תִרְאֶ֤ה </a:t>
          </a:r>
          <a:r>
            <a:rPr lang="he-IL" sz="1400">
              <a:effectLst/>
              <a:latin typeface="Guttman Mantova" panose="02010401010101010101" pitchFamily="2" charset="-79"/>
              <a:ea typeface="Calibri" panose="020F0502020204030204" pitchFamily="34" charset="0"/>
              <a:cs typeface="Guttman Mantova" panose="02010401010101010101" pitchFamily="2" charset="-79"/>
            </a:rPr>
            <a:t>עָרֹם֙ וְכִסִּית֔וֹ וּמִבְּשָׂרְךָ֖ לֹ֥א תִתְעַלָּֽם:</a:t>
          </a:r>
          <a:endParaRPr lang="en-US" sz="1400">
            <a:effectLst/>
            <a:latin typeface="Times New Roman" panose="02020603050405020304" pitchFamily="18" charset="0"/>
            <a:ea typeface="Calibri" panose="020F0502020204030204" pitchFamily="34" charset="0"/>
            <a:cs typeface="Guttman Mantova" panose="02010401010101010101" pitchFamily="2" charset="-79"/>
          </a:endParaRPr>
        </a:p>
        <a:p>
          <a:pPr algn="r" rtl="1">
            <a:lnSpc>
              <a:spcPct val="107000"/>
            </a:lnSpc>
            <a:spcAft>
              <a:spcPts val="800"/>
            </a:spcAft>
          </a:pPr>
          <a:r>
            <a:rPr lang="he-IL" sz="1400">
              <a:effectLst/>
              <a:latin typeface="Guttman Mantova" panose="02010401010101010101" pitchFamily="2" charset="-79"/>
              <a:ea typeface="Calibri" panose="020F0502020204030204" pitchFamily="34" charset="0"/>
              <a:cs typeface="Guttman Mantova" panose="02010401010101010101" pitchFamily="2" charset="-79"/>
            </a:rPr>
            <a:t>אָ֣ז יִבָּקַ֤ע כַּשַּׁ֙חַר֙ אוֹרֶ֔ךָ וַאֲרֻכָתְךָ֖ מְהֵרָ֣ה תִצְמָ֑ח וְהָלַ֤ךְ לְפָנֶ֙יךָ֙ צִדְקֶ֔ךָ כְּב֥וֹד יְדֹוָ֖ד יַאַסְפֶֽךָ:</a:t>
          </a:r>
          <a:endParaRPr lang="en-US" sz="1400">
            <a:effectLst/>
            <a:latin typeface="Times New Roman" panose="02020603050405020304" pitchFamily="18" charset="0"/>
            <a:ea typeface="Calibri" panose="020F0502020204030204" pitchFamily="34" charset="0"/>
            <a:cs typeface="Guttman Mantova" panose="02010401010101010101" pitchFamily="2" charset="-79"/>
          </a:endParaRPr>
        </a:p>
        <a:p>
          <a:pPr algn="r" rtl="1">
            <a:lnSpc>
              <a:spcPct val="107000"/>
            </a:lnSpc>
            <a:spcAft>
              <a:spcPts val="800"/>
            </a:spcAft>
          </a:pPr>
          <a:r>
            <a:rPr lang="he-IL" sz="1400">
              <a:effectLst/>
              <a:latin typeface="Guttman Mantova" panose="02010401010101010101" pitchFamily="2" charset="-79"/>
              <a:ea typeface="Calibri" panose="020F0502020204030204" pitchFamily="34" charset="0"/>
              <a:cs typeface="Guttman Mantova" panose="02010401010101010101" pitchFamily="2" charset="-79"/>
            </a:rPr>
            <a:t>אָ֤ז תִּקְרָא֙ וַידֹוָ֣ד יַעֲנֶ֔ה תְּשַׁוַּ֖ע וְיֹאמַ֣ר הִנֵּ֑נִי ...</a:t>
          </a:r>
          <a:endParaRPr lang="en-US" sz="1400">
            <a:effectLst/>
            <a:latin typeface="Times New Roman" panose="02020603050405020304" pitchFamily="18" charset="0"/>
            <a:ea typeface="Calibri" panose="020F0502020204030204" pitchFamily="34" charset="0"/>
            <a:cs typeface="Guttman Mantova" panose="02010401010101010101" pitchFamily="2" charset="-79"/>
          </a:endParaRPr>
        </a:p>
        <a:p>
          <a:pPr algn="r" rtl="1">
            <a:lnSpc>
              <a:spcPct val="107000"/>
            </a:lnSpc>
            <a:spcAft>
              <a:spcPts val="800"/>
            </a:spcAft>
          </a:pPr>
          <a:r>
            <a:rPr lang="he-IL" sz="1400">
              <a:effectLst/>
              <a:latin typeface="Guttman Mantova" panose="02010401010101010101" pitchFamily="2" charset="-79"/>
              <a:ea typeface="Calibri" panose="020F0502020204030204" pitchFamily="34" charset="0"/>
              <a:cs typeface="Guttman Mantova" panose="02010401010101010101" pitchFamily="2" charset="-79"/>
            </a:rPr>
            <a:t>וְתָפֵ֤ק לָֽרָעֵב֙ נַפְשֶׁ֔ךָ וְנֶ֥פֶשׁ נַעֲנָ֖ה תַּשְׂבִּ֑יעַ וְזָרַ֤ח בַּחֹ֙שֶׁךְ֙ אוֹרֶ֔ךָ וַאֲפֵלָתְךָ֖ כַּֽצָּהֳרָֽיִם:</a:t>
          </a:r>
          <a:endParaRPr lang="en-US" sz="1400">
            <a:effectLst/>
            <a:latin typeface="Times New Roman" panose="02020603050405020304" pitchFamily="18" charset="0"/>
            <a:ea typeface="Calibri" panose="020F0502020204030204" pitchFamily="34" charset="0"/>
            <a:cs typeface="Guttman Mantova" panose="02010401010101010101" pitchFamily="2" charset="-79"/>
          </a:endParaRPr>
        </a:p>
        <a:p>
          <a:pPr algn="r" rtl="1">
            <a:lnSpc>
              <a:spcPct val="107000"/>
            </a:lnSpc>
            <a:spcAft>
              <a:spcPts val="800"/>
            </a:spcAft>
          </a:pPr>
          <a:r>
            <a:rPr lang="he-IL" sz="1400">
              <a:effectLst/>
              <a:latin typeface="Guttman Mantova" panose="02010401010101010101" pitchFamily="2" charset="-79"/>
              <a:ea typeface="Calibri" panose="020F0502020204030204" pitchFamily="34" charset="0"/>
              <a:cs typeface="Guttman Mantova" panose="02010401010101010101" pitchFamily="2" charset="-79"/>
            </a:rPr>
            <a:t>וְנָחֲךָ֣ יְדֹוָד֘ תָּמִיד֒ וְהִשְׂבִּ֤יעַ בְּצַחְצָחוֹת֙ נַפְשֶׁ֔ךָ וְעַצְמֹתֶ֖יךָ יַחֲלִ֑יץ וְהָיִ֙יתָ֙ כְּגַ֣ן רָוֶ֔ה וּכְמוֹצָ֣א מַ֔יִם אֲשֶׁ֥ר לֹא־יְכַזְּב֖וּ מֵימָֽיו:</a:t>
          </a:r>
          <a:endParaRPr lang="en-US" sz="1400">
            <a:effectLst/>
            <a:latin typeface="Times New Roman" panose="02020603050405020304" pitchFamily="18" charset="0"/>
            <a:ea typeface="Calibri" panose="020F0502020204030204" pitchFamily="34" charset="0"/>
            <a:cs typeface="Guttman Mantova" panose="02010401010101010101" pitchFamily="2" charset="-79"/>
          </a:endParaRPr>
        </a:p>
        <a:p>
          <a:pPr algn="r" rtl="1">
            <a:lnSpc>
              <a:spcPct val="107000"/>
            </a:lnSpc>
            <a:spcAft>
              <a:spcPts val="800"/>
            </a:spcAft>
          </a:pPr>
          <a:r>
            <a:rPr lang="he-IL" sz="1400">
              <a:effectLst/>
              <a:latin typeface="Guttman Mantova" panose="02010401010101010101" pitchFamily="2" charset="-79"/>
              <a:ea typeface="Calibri" panose="020F0502020204030204" pitchFamily="34" charset="0"/>
              <a:cs typeface="Guttman Mantova" panose="02010401010101010101" pitchFamily="2" charset="-79"/>
            </a:rPr>
            <a:t>וּבָנ֤וּ מִמְּךָ֙ חָרְב֣וֹת עוֹלָ֔ם מוֹסְדֵ֥י דוֹר־וָד֖וֹר תְּקוֹמֵ֑ם וְקֹרָ֤א לְךָ֙ גֹּדֵ֣ר פֶּ֔רֶץ מְשֹׁבֵ֥ב נְתִיב֖וֹת לָשָֽׁבֶת:</a:t>
          </a:r>
          <a:endParaRPr lang="en-US" sz="1400">
            <a:effectLst/>
            <a:latin typeface="Times New Roman" panose="02020603050405020304" pitchFamily="18" charset="0"/>
            <a:ea typeface="Calibri" panose="020F0502020204030204" pitchFamily="34" charset="0"/>
            <a:cs typeface="Guttman Mantova" panose="02010401010101010101" pitchFamily="2" charset="-79"/>
          </a:endParaRPr>
        </a:p>
        <a:p>
          <a:pPr algn="l" rtl="1">
            <a:lnSpc>
              <a:spcPct val="107000"/>
            </a:lnSpc>
            <a:spcAft>
              <a:spcPts val="800"/>
            </a:spcAft>
          </a:pPr>
          <a:r>
            <a:rPr lang="he-IL" sz="1400">
              <a:effectLst/>
              <a:latin typeface="Guttman Mantova" panose="02010401010101010101" pitchFamily="2" charset="-79"/>
              <a:ea typeface="Calibri" panose="020F0502020204030204" pitchFamily="34" charset="0"/>
              <a:cs typeface="Guttman Mantova" panose="02010401010101010101" pitchFamily="2" charset="-79"/>
            </a:rPr>
            <a:t>ישעיהו פרק נח פסוקים ז-יב</a:t>
          </a:r>
          <a:endParaRPr lang="en-US" sz="1400">
            <a:effectLst/>
            <a:latin typeface="Times New Roman" panose="02020603050405020304" pitchFamily="18" charset="0"/>
            <a:ea typeface="Calibri" panose="020F0502020204030204" pitchFamily="34" charset="0"/>
            <a:cs typeface="Guttman Mantova" panose="02010401010101010101" pitchFamily="2" charset="-79"/>
          </a:endParaRPr>
        </a:p>
        <a:p>
          <a:pPr algn="r" rtl="1">
            <a:lnSpc>
              <a:spcPct val="107000"/>
            </a:lnSpc>
            <a:spcAft>
              <a:spcPts val="800"/>
            </a:spcAft>
          </a:pPr>
          <a:r>
            <a:rPr lang="he-IL" sz="1400">
              <a:effectLst/>
              <a:latin typeface="Times New Roman" panose="02020603050405020304" pitchFamily="18" charset="0"/>
              <a:ea typeface="Calibri" panose="020F0502020204030204" pitchFamily="34" charset="0"/>
              <a:cs typeface="+mn-cs"/>
            </a:rPr>
            <a:t> </a:t>
          </a:r>
          <a:endParaRPr lang="en-US" sz="12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a:effectLst/>
              <a:latin typeface="Guttman Mantova" panose="02010401010101010101" pitchFamily="2" charset="-79"/>
              <a:ea typeface="Calibri" panose="020F0502020204030204" pitchFamily="34" charset="0"/>
              <a:cs typeface="Guttman Mantova" panose="02010401010101010101" pitchFamily="2" charset="-79"/>
            </a:rPr>
            <a:t>זכה – "הלא פרוס לרעב לחמך" [- הוא מוציא את הכסף לצדקה], לא זכה – "ועניים מרודים תביא בית" [- גובי המיסים של הממשלה יחרימו את הכסף].  אמר להם רבא לבני העיר מחוזא, בבקשה, תוציאו כסף לצדקה כדי שהממשלה לא תטריד אותכם ולא יקחו כספכם. </a:t>
          </a:r>
          <a:endParaRPr lang="en-US" sz="1400">
            <a:effectLst/>
            <a:latin typeface="Times New Roman" panose="02020603050405020304" pitchFamily="18" charset="0"/>
            <a:ea typeface="Calibri" panose="020F0502020204030204" pitchFamily="34" charset="0"/>
            <a:cs typeface="Guttman Mantova" panose="02010401010101010101" pitchFamily="2" charset="-79"/>
          </a:endParaRPr>
        </a:p>
        <a:p>
          <a:pPr algn="r" rtl="1">
            <a:lnSpc>
              <a:spcPct val="107000"/>
            </a:lnSpc>
            <a:spcAft>
              <a:spcPts val="800"/>
            </a:spcAft>
          </a:pPr>
          <a:r>
            <a:rPr lang="he-IL" sz="1400">
              <a:effectLst/>
              <a:latin typeface="Guttman Mantova" panose="02010401010101010101" pitchFamily="2" charset="-79"/>
              <a:ea typeface="Calibri" panose="020F0502020204030204" pitchFamily="34" charset="0"/>
              <a:cs typeface="Guttman Mantova" panose="02010401010101010101" pitchFamily="2" charset="-79"/>
            </a:rPr>
            <a:t>כשם שמזונותיו של אדם קצובין לו מראש השנה, כך חסרונותיו של אדם קצובין לו מראש השנה, זכה - הלא פרוס לרעב לחמך, לא זכה - ועניים מרודים</a:t>
          </a:r>
          <a:r>
            <a:rPr lang="he-IL" sz="1400" baseline="0">
              <a:effectLst/>
              <a:latin typeface="Guttman Mantova" panose="02010401010101010101" pitchFamily="2" charset="-79"/>
              <a:ea typeface="Calibri" panose="020F0502020204030204" pitchFamily="34" charset="0"/>
              <a:cs typeface="Guttman Mantova" panose="02010401010101010101" pitchFamily="2" charset="-79"/>
            </a:rPr>
            <a:t> </a:t>
          </a:r>
          <a:r>
            <a:rPr lang="he-IL" sz="1400">
              <a:effectLst/>
              <a:latin typeface="Guttman Mantova" panose="02010401010101010101" pitchFamily="2" charset="-79"/>
              <a:ea typeface="Calibri" panose="020F0502020204030204" pitchFamily="34" charset="0"/>
              <a:cs typeface="Guttman Mantova" panose="02010401010101010101" pitchFamily="2" charset="-79"/>
            </a:rPr>
            <a:t>תביא בית. </a:t>
          </a:r>
          <a:endParaRPr lang="en-US" sz="1400">
            <a:effectLst/>
            <a:latin typeface="Times New Roman" panose="02020603050405020304" pitchFamily="18" charset="0"/>
            <a:ea typeface="Calibri" panose="020F0502020204030204" pitchFamily="34" charset="0"/>
            <a:cs typeface="Guttman Mantova" panose="02010401010101010101" pitchFamily="2" charset="-79"/>
          </a:endParaRPr>
        </a:p>
        <a:p>
          <a:pPr algn="r" rtl="1">
            <a:lnSpc>
              <a:spcPct val="107000"/>
            </a:lnSpc>
            <a:spcAft>
              <a:spcPts val="800"/>
            </a:spcAft>
          </a:pPr>
          <a:r>
            <a:rPr lang="he-IL" sz="1400">
              <a:effectLst/>
              <a:latin typeface="Guttman Mantova" panose="02010401010101010101" pitchFamily="2" charset="-79"/>
              <a:ea typeface="Calibri" panose="020F0502020204030204" pitchFamily="34" charset="0"/>
              <a:cs typeface="Guttman Mantova" panose="02010401010101010101" pitchFamily="2" charset="-79"/>
            </a:rPr>
            <a:t>וכך קרה בבני אחותו של רבן יוחנן בן זכאי שהוא חלם עליהם בתחילת השנה שבמשך השנה יפסידו 700 דינרים. הוציא מהם לצדקה במשך השנה 683 דינרים. נשאר אצלם 17. בערב יום כיפור תפסו אותם למלך אמר להם ר' יוחנן בן זכאי, אל תפחדו, הם יקחו מכם רק 17 בלבד. שאלו אותו מנין אתה יודע? סיפר להם את סיפור החלום. שאלו אותו למה לא סיפרת לנו היינו נותנים לך את כל הסכום? ענה, רציתי שתתנו את הצדקה לשמה.</a:t>
          </a:r>
          <a:endParaRPr lang="en-US" sz="1400">
            <a:effectLst/>
            <a:latin typeface="Times New Roman" panose="02020603050405020304" pitchFamily="18" charset="0"/>
            <a:ea typeface="Calibri" panose="020F0502020204030204" pitchFamily="34" charset="0"/>
            <a:cs typeface="Guttman Mantova" panose="02010401010101010101" pitchFamily="2" charset="-79"/>
          </a:endParaRPr>
        </a:p>
        <a:p>
          <a:pPr algn="r" rtl="1">
            <a:lnSpc>
              <a:spcPct val="107000"/>
            </a:lnSpc>
            <a:spcAft>
              <a:spcPts val="800"/>
            </a:spcAft>
          </a:pPr>
          <a:r>
            <a:rPr lang="he-IL" sz="1400">
              <a:effectLst/>
              <a:latin typeface="Guttman Mantova" panose="02010401010101010101" pitchFamily="2" charset="-79"/>
              <a:ea typeface="Calibri" panose="020F0502020204030204" pitchFamily="34" charset="0"/>
              <a:cs typeface="Guttman Mantova" panose="02010401010101010101" pitchFamily="2" charset="-79"/>
            </a:rPr>
            <a:t>וא"ר אלעזר: בזמן שבהמ"ק קיים, אדם שוקל שקלו ומתכפר לו, עכשיו שאין בהמ"ק קיים, אם עושין צדקה - מוטב, ואם לאו - באין עובדי כוכבים ונוטלין בזרוע, ואעפ"כ נחשב להן לצדקה, שנא': ונוגשיך צדקה.</a:t>
          </a:r>
          <a:endParaRPr lang="en-US" sz="1400">
            <a:effectLst/>
            <a:latin typeface="Times New Roman" panose="02020603050405020304" pitchFamily="18" charset="0"/>
            <a:ea typeface="Calibri" panose="020F0502020204030204" pitchFamily="34" charset="0"/>
            <a:cs typeface="Guttman Mantova" panose="02010401010101010101" pitchFamily="2" charset="-79"/>
          </a:endParaRPr>
        </a:p>
        <a:p>
          <a:pPr algn="l" rtl="1">
            <a:lnSpc>
              <a:spcPct val="107000"/>
            </a:lnSpc>
            <a:spcAft>
              <a:spcPts val="800"/>
            </a:spcAft>
          </a:pPr>
          <a:r>
            <a:rPr lang="he-IL" sz="1200">
              <a:effectLst/>
              <a:latin typeface="Guttman Mantova" panose="02010401010101010101" pitchFamily="2" charset="-79"/>
              <a:ea typeface="Calibri" panose="020F0502020204030204" pitchFamily="34" charset="0"/>
              <a:cs typeface="Guttman Mantova" panose="02010401010101010101" pitchFamily="2" charset="-79"/>
            </a:rPr>
            <a:t>על פי מסכת בבא בתרא  ט.–י. </a:t>
          </a:r>
          <a:endParaRPr lang="en-US" sz="1200">
            <a:effectLst/>
            <a:latin typeface="Times New Roman" panose="02020603050405020304" pitchFamily="18" charset="0"/>
            <a:ea typeface="Calibri" panose="020F0502020204030204" pitchFamily="34" charset="0"/>
            <a:cs typeface="Guttman Mantova" panose="02010401010101010101" pitchFamily="2" charset="-79"/>
          </a:endParaRPr>
        </a:p>
        <a:p>
          <a:pPr algn="r" rtl="1">
            <a:lnSpc>
              <a:spcPct val="107000"/>
            </a:lnSpc>
            <a:spcAft>
              <a:spcPts val="800"/>
            </a:spcAft>
          </a:pPr>
          <a:endParaRPr lang="he-IL" sz="1400">
            <a:effectLst/>
            <a:latin typeface="Times New Roman" panose="02020603050405020304" pitchFamily="18" charset="0"/>
            <a:ea typeface="Calibri" panose="020F0502020204030204" pitchFamily="34" charset="0"/>
            <a:cs typeface="+mn-cs"/>
          </a:endParaRPr>
        </a:p>
        <a:p>
          <a:pPr algn="r" rtl="1">
            <a:lnSpc>
              <a:spcPct val="107000"/>
            </a:lnSpc>
            <a:spcAft>
              <a:spcPts val="800"/>
            </a:spcAft>
          </a:pPr>
          <a:endParaRPr lang="he-IL" sz="1400">
            <a:effectLst/>
            <a:latin typeface="Times New Roman" panose="02020603050405020304" pitchFamily="18" charset="0"/>
            <a:ea typeface="Calibri" panose="020F0502020204030204" pitchFamily="34" charset="0"/>
            <a:cs typeface="+mn-cs"/>
          </a:endParaRPr>
        </a:p>
        <a:p>
          <a:pPr algn="r" rtl="1">
            <a:lnSpc>
              <a:spcPct val="107000"/>
            </a:lnSpc>
            <a:spcAft>
              <a:spcPts val="800"/>
            </a:spcAft>
          </a:pPr>
          <a:r>
            <a:rPr lang="he-IL" sz="1400">
              <a:effectLst/>
              <a:latin typeface="Times New Roman" panose="02020603050405020304" pitchFamily="18" charset="0"/>
              <a:ea typeface="Calibri" panose="020F0502020204030204" pitchFamily="34" charset="0"/>
              <a:cs typeface="+mn-cs"/>
            </a:rPr>
            <a:t>בביתו של הגאון רבי איסר זלמן מלצר זצ"ל נפל כוס מידי הרבנית ונשברה. הרב שאל אותה שמא עני ביקש היום צדקה ולא נתת? הרבנית נדהמה! זה בדיוק מה שקרה לה היום בחנות. העני לא היה לו עודף ועד שפירטה את המטבע הוא נעלם... ידעתי! הכריז רבי איסר זלמן, כי כוס לא נשברת רק אם יש לה סיבה טובה לכך.</a:t>
          </a:r>
          <a:endParaRPr lang="en-US" sz="12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endParaRPr lang="he-IL" sz="1400">
            <a:effectLst/>
            <a:latin typeface="Times New Roman" panose="02020603050405020304" pitchFamily="18" charset="0"/>
            <a:ea typeface="Calibri" panose="020F0502020204030204" pitchFamily="34" charset="0"/>
            <a:cs typeface="+mn-cs"/>
          </a:endParaRPr>
        </a:p>
        <a:p>
          <a:pPr algn="r" rtl="1">
            <a:lnSpc>
              <a:spcPct val="107000"/>
            </a:lnSpc>
            <a:spcAft>
              <a:spcPts val="800"/>
            </a:spcAft>
          </a:pPr>
          <a:r>
            <a:rPr lang="he-IL" sz="1400">
              <a:effectLst/>
              <a:latin typeface="Times New Roman" panose="02020603050405020304" pitchFamily="18" charset="0"/>
              <a:ea typeface="Calibri" panose="020F0502020204030204" pitchFamily="34" charset="0"/>
              <a:cs typeface="+mn-cs"/>
            </a:rPr>
            <a:t>הרב כהנמן זצ"ל, הרב מפונוביז', היה לו קשר טוב עם הגביר מקובנא מר מריאנפולסקי והיה מתרים אותו מדי פעם בסכומים גדולים לצדקה.  כשהשתלטו הקומוניסטים הרוסים על ליטא החרימו את כל נכסיו הרבים לטובת הממשלה, ומאוחר יותר אף הגלו אותו למחנה עבודה בסיביר. שם הוא פגש את רבי יעקב גלינסקי זצ"ל. הגביר הגדול לשעבר, שפך את מר לבו  לרבי יעקב ואמר שיש לו טענה על רבני קובנה ופונוביז' על שהם היו מדי עדינים אתו ולא רצו לסחוט אותו יותר מדי לתרום לצדקה. מה נשאר לי מכל העשירות שלי? כלום! הכל הלך לגזלנים הרשעים, הוא בכה. אם היו מוציאים ממני הרבה יותר צדקה, כפי היכולת שלי, הכסף הזה היה נשאר איתי לנצח...</a:t>
          </a:r>
          <a:endParaRPr lang="en-US" sz="12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endParaRPr lang="he-IL" sz="1400" b="0">
            <a:latin typeface="Guttman Mantova" panose="02010401010101010101" pitchFamily="2" charset="-79"/>
            <a:cs typeface="Guttman Mantova" panose="02010401010101010101" pitchFamily="2" charset="-79"/>
          </a:endParaRPr>
        </a:p>
      </xdr:txBody>
    </xdr:sp>
    <xdr:clientData/>
  </xdr:twoCellAnchor>
  <xdr:oneCellAnchor>
    <xdr:from>
      <xdr:col>19</xdr:col>
      <xdr:colOff>242919</xdr:colOff>
      <xdr:row>52</xdr:row>
      <xdr:rowOff>9069</xdr:rowOff>
    </xdr:from>
    <xdr:ext cx="184730" cy="357790"/>
    <xdr:sp macro="" textlink="">
      <xdr:nvSpPr>
        <xdr:cNvPr id="11" name="מלבן 10">
          <a:extLst>
            <a:ext uri="{FF2B5EF4-FFF2-40B4-BE49-F238E27FC236}">
              <a16:creationId xmlns:a16="http://schemas.microsoft.com/office/drawing/2014/main" id="{00000000-0008-0000-0C00-00000B000000}"/>
            </a:ext>
          </a:extLst>
        </xdr:cNvPr>
        <xdr:cNvSpPr/>
      </xdr:nvSpPr>
      <xdr:spPr>
        <a:xfrm>
          <a:off x="11055691" y="11941989"/>
          <a:ext cx="184730" cy="357790"/>
        </a:xfrm>
        <a:prstGeom prst="rect">
          <a:avLst/>
        </a:prstGeom>
        <a:noFill/>
      </xdr:spPr>
      <xdr:txBody>
        <a:bodyPr wrap="none" lIns="91440" tIns="45720" rIns="91440" bIns="45720">
          <a:spAutoFit/>
        </a:bodyPr>
        <a:lstStyle/>
        <a:p>
          <a:pPr algn="ctr"/>
          <a:endParaRPr lang="he-IL" sz="1800" b="1" cap="none" spc="50">
            <a:ln w="0"/>
            <a:solidFill>
              <a:schemeClr val="bg2"/>
            </a:solidFill>
            <a:effectLst>
              <a:innerShdw blurRad="63500" dist="50800" dir="13500000">
                <a:srgbClr val="000000">
                  <a:alpha val="50000"/>
                </a:srgbClr>
              </a:innerShdw>
            </a:effectLst>
          </a:endParaRPr>
        </a:p>
      </xdr:txBody>
    </xdr:sp>
    <xdr:clientData/>
  </xdr:oneCellAnchor>
  <xdr:twoCellAnchor>
    <xdr:from>
      <xdr:col>1</xdr:col>
      <xdr:colOff>708660</xdr:colOff>
      <xdr:row>0</xdr:row>
      <xdr:rowOff>106680</xdr:rowOff>
    </xdr:from>
    <xdr:to>
      <xdr:col>6</xdr:col>
      <xdr:colOff>670560</xdr:colOff>
      <xdr:row>0</xdr:row>
      <xdr:rowOff>449580</xdr:rowOff>
    </xdr:to>
    <xdr:sp macro="" textlink="">
      <xdr:nvSpPr>
        <xdr:cNvPr id="12" name="מלבן מעוגל 11">
          <a:hlinkClick xmlns:r="http://schemas.openxmlformats.org/officeDocument/2006/relationships" r:id="rId8" tooltip="לחץ כדי להגיע להוראות מילוי ושימוש בתוכנה"/>
          <a:extLst>
            <a:ext uri="{FF2B5EF4-FFF2-40B4-BE49-F238E27FC236}">
              <a16:creationId xmlns:a16="http://schemas.microsoft.com/office/drawing/2014/main" id="{00000000-0008-0000-0C00-00000C000000}"/>
            </a:ext>
          </a:extLst>
        </xdr:cNvPr>
        <xdr:cNvSpPr/>
      </xdr:nvSpPr>
      <xdr:spPr>
        <a:xfrm>
          <a:off x="19263360" y="106680"/>
          <a:ext cx="4869180" cy="342900"/>
        </a:xfrm>
        <a:prstGeom prst="roundRect">
          <a:avLst/>
        </a:prstGeom>
        <a:solidFill>
          <a:schemeClr val="bg1">
            <a:lumMod val="50000"/>
          </a:schemeClr>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r" rtl="1"/>
          <a:r>
            <a:rPr lang="he-IL" sz="1800" b="1">
              <a:solidFill>
                <a:schemeClr val="bg1">
                  <a:lumMod val="50000"/>
                </a:schemeClr>
              </a:solidFill>
            </a:rPr>
            <a:t>ניהול וחישוב אוטומטי</a:t>
          </a:r>
          <a:r>
            <a:rPr lang="he-IL" sz="1800" b="1" baseline="0">
              <a:solidFill>
                <a:schemeClr val="bg1">
                  <a:lumMod val="50000"/>
                </a:schemeClr>
              </a:solidFill>
            </a:rPr>
            <a:t> של מעשר וחומש    </a:t>
          </a:r>
          <a:r>
            <a:rPr lang="he-IL" sz="1400" b="1" baseline="0">
              <a:solidFill>
                <a:schemeClr val="bg1"/>
              </a:solidFill>
            </a:rPr>
            <a:t>הוראות</a:t>
          </a:r>
          <a:endParaRPr lang="he-IL" sz="1600" b="1">
            <a:solidFill>
              <a:schemeClr val="bg1"/>
            </a:solidFill>
          </a:endParaRPr>
        </a:p>
      </xdr:txBody>
    </xdr:sp>
    <xdr:clientData/>
  </xdr:twoCellAnchor>
  <xdr:twoCellAnchor>
    <xdr:from>
      <xdr:col>6</xdr:col>
      <xdr:colOff>815340</xdr:colOff>
      <xdr:row>0</xdr:row>
      <xdr:rowOff>99060</xdr:rowOff>
    </xdr:from>
    <xdr:to>
      <xdr:col>9</xdr:col>
      <xdr:colOff>236220</xdr:colOff>
      <xdr:row>0</xdr:row>
      <xdr:rowOff>441960</xdr:rowOff>
    </xdr:to>
    <xdr:sp macro="" textlink="">
      <xdr:nvSpPr>
        <xdr:cNvPr id="13" name="מלבן מעוגל 12">
          <a:hlinkClick xmlns:r="http://schemas.openxmlformats.org/officeDocument/2006/relationships" r:id="rId9" tooltip="לחץ כדי להגיע למבוא להלכות מעשר כספים"/>
          <a:extLst>
            <a:ext uri="{FF2B5EF4-FFF2-40B4-BE49-F238E27FC236}">
              <a16:creationId xmlns:a16="http://schemas.microsoft.com/office/drawing/2014/main" id="{00000000-0008-0000-0C00-00000D000000}"/>
            </a:ext>
          </a:extLst>
        </xdr:cNvPr>
        <xdr:cNvSpPr/>
      </xdr:nvSpPr>
      <xdr:spPr>
        <a:xfrm>
          <a:off x="18265140" y="99060"/>
          <a:ext cx="853440" cy="342900"/>
        </a:xfrm>
        <a:prstGeom prst="roundRect">
          <a:avLst/>
        </a:prstGeom>
        <a:solidFill>
          <a:schemeClr val="bg1">
            <a:lumMod val="65000"/>
          </a:schemeClr>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400" b="1"/>
            <a:t>מבוא</a:t>
          </a:r>
          <a:endParaRPr lang="he-IL" sz="1600" b="1"/>
        </a:p>
      </xdr:txBody>
    </xdr:sp>
    <xdr:clientData/>
  </xdr:twoCellAnchor>
  <xdr:twoCellAnchor>
    <xdr:from>
      <xdr:col>9</xdr:col>
      <xdr:colOff>381000</xdr:colOff>
      <xdr:row>0</xdr:row>
      <xdr:rowOff>99060</xdr:rowOff>
    </xdr:from>
    <xdr:to>
      <xdr:col>12</xdr:col>
      <xdr:colOff>167640</xdr:colOff>
      <xdr:row>0</xdr:row>
      <xdr:rowOff>441960</xdr:rowOff>
    </xdr:to>
    <xdr:sp macro="" textlink="">
      <xdr:nvSpPr>
        <xdr:cNvPr id="14" name="מלבן מעוגל 13">
          <a:hlinkClick xmlns:r="http://schemas.openxmlformats.org/officeDocument/2006/relationships" r:id="rId10" tooltip="לחץ כדי להגיע לכללים ויסודות בהלכות מעשר כספים"/>
          <a:extLst>
            <a:ext uri="{FF2B5EF4-FFF2-40B4-BE49-F238E27FC236}">
              <a16:creationId xmlns:a16="http://schemas.microsoft.com/office/drawing/2014/main" id="{00000000-0008-0000-0C00-00000E000000}"/>
            </a:ext>
          </a:extLst>
        </xdr:cNvPr>
        <xdr:cNvSpPr/>
      </xdr:nvSpPr>
      <xdr:spPr>
        <a:xfrm>
          <a:off x="16459200" y="99060"/>
          <a:ext cx="1661160" cy="342900"/>
        </a:xfrm>
        <a:prstGeom prst="roundRect">
          <a:avLst/>
        </a:prstGeom>
        <a:solidFill>
          <a:schemeClr val="bg1">
            <a:lumMod val="65000"/>
          </a:schemeClr>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400" b="1"/>
            <a:t>כללים </a:t>
          </a:r>
          <a:r>
            <a:rPr lang="he-IL" sz="1600" b="1"/>
            <a:t> </a:t>
          </a:r>
          <a:r>
            <a:rPr lang="he-IL" sz="1400" b="1"/>
            <a:t>ויסודות</a:t>
          </a:r>
          <a:endParaRPr lang="he-IL" sz="1600" b="1"/>
        </a:p>
      </xdr:txBody>
    </xdr:sp>
    <xdr:clientData/>
  </xdr:twoCellAnchor>
  <mc:AlternateContent xmlns:mc="http://schemas.openxmlformats.org/markup-compatibility/2006">
    <mc:Choice xmlns:a14="http://schemas.microsoft.com/office/drawing/2010/main" Requires="a14">
      <xdr:twoCellAnchor>
        <xdr:from>
          <xdr:col>16</xdr:col>
          <xdr:colOff>171450</xdr:colOff>
          <xdr:row>50</xdr:row>
          <xdr:rowOff>38100</xdr:rowOff>
        </xdr:from>
        <xdr:to>
          <xdr:col>17</xdr:col>
          <xdr:colOff>495300</xdr:colOff>
          <xdr:row>52</xdr:row>
          <xdr:rowOff>0</xdr:rowOff>
        </xdr:to>
        <xdr:sp macro="" textlink="">
          <xdr:nvSpPr>
            <xdr:cNvPr id="38913" name="Object 1" hidden="1">
              <a:extLst>
                <a:ext uri="{63B3BB69-23CF-44E3-9099-C40C66FF867C}">
                  <a14:compatExt spid="_x0000_s38913"/>
                </a:ext>
                <a:ext uri="{FF2B5EF4-FFF2-40B4-BE49-F238E27FC236}">
                  <a16:creationId xmlns:a16="http://schemas.microsoft.com/office/drawing/2014/main" id="{00000000-0008-0000-0C00-0000019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11</xdr:col>
      <xdr:colOff>195545</xdr:colOff>
      <xdr:row>48</xdr:row>
      <xdr:rowOff>212911</xdr:rowOff>
    </xdr:from>
    <xdr:to>
      <xdr:col>13</xdr:col>
      <xdr:colOff>731521</xdr:colOff>
      <xdr:row>49</xdr:row>
      <xdr:rowOff>182382</xdr:rowOff>
    </xdr:to>
    <xdr:sp macro="" textlink="">
      <xdr:nvSpPr>
        <xdr:cNvPr id="16" name="מלבן מעוגל 15">
          <a:hlinkClick xmlns:r="http://schemas.openxmlformats.org/officeDocument/2006/relationships" r:id="rId11" tooltip="לחץ כדי להגיע לטבלאות המחשה ותירגול לחומש"/>
          <a:extLst>
            <a:ext uri="{FF2B5EF4-FFF2-40B4-BE49-F238E27FC236}">
              <a16:creationId xmlns:a16="http://schemas.microsoft.com/office/drawing/2014/main" id="{00000000-0008-0000-0C00-000010000000}"/>
            </a:ext>
          </a:extLst>
        </xdr:cNvPr>
        <xdr:cNvSpPr/>
      </xdr:nvSpPr>
      <xdr:spPr>
        <a:xfrm>
          <a:off x="15741126" y="11273117"/>
          <a:ext cx="1802241" cy="216000"/>
        </a:xfrm>
        <a:prstGeom prst="roundRect">
          <a:avLst/>
        </a:prstGeom>
        <a:solidFill>
          <a:schemeClr val="bg1">
            <a:lumMod val="85000"/>
          </a:schemeClr>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050">
              <a:solidFill>
                <a:srgbClr val="8C8C8C"/>
              </a:solidFill>
            </a:rPr>
            <a:t>המחשה ותירגול לחומש</a:t>
          </a:r>
        </a:p>
      </xdr:txBody>
    </xdr:sp>
    <xdr:clientData/>
  </xdr:twoCellAnchor>
  <xdr:twoCellAnchor>
    <xdr:from>
      <xdr:col>5</xdr:col>
      <xdr:colOff>116044</xdr:colOff>
      <xdr:row>49</xdr:row>
      <xdr:rowOff>0</xdr:rowOff>
    </xdr:from>
    <xdr:to>
      <xdr:col>8</xdr:col>
      <xdr:colOff>59273</xdr:colOff>
      <xdr:row>50</xdr:row>
      <xdr:rowOff>1</xdr:rowOff>
    </xdr:to>
    <xdr:sp macro="" textlink="">
      <xdr:nvSpPr>
        <xdr:cNvPr id="17" name="מלבן מעוגל 16">
          <a:hlinkClick xmlns:r="http://schemas.openxmlformats.org/officeDocument/2006/relationships" r:id="rId12" tooltip="לחץ כדי להגיע לטבלה מיוחדת של &quot;הקלות למפרישי חומש&quot; המשתלבות בחישובים"/>
          <a:extLst>
            <a:ext uri="{FF2B5EF4-FFF2-40B4-BE49-F238E27FC236}">
              <a16:creationId xmlns:a16="http://schemas.microsoft.com/office/drawing/2014/main" id="{00000000-0008-0000-0C00-000011000000}"/>
            </a:ext>
          </a:extLst>
        </xdr:cNvPr>
        <xdr:cNvSpPr/>
      </xdr:nvSpPr>
      <xdr:spPr>
        <a:xfrm>
          <a:off x="19618256" y="11196918"/>
          <a:ext cx="3224311" cy="457201"/>
        </a:xfrm>
        <a:prstGeom prst="roundRect">
          <a:avLst/>
        </a:prstGeom>
        <a:solidFill>
          <a:schemeClr val="bg1">
            <a:lumMod val="85000"/>
          </a:schemeClr>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400" b="1">
              <a:solidFill>
                <a:srgbClr val="8C8C8C"/>
              </a:solidFill>
            </a:rPr>
            <a:t>טבלת הקלות מיוחדות למפרישי חומש</a:t>
          </a:r>
        </a:p>
      </xdr:txBody>
    </xdr:sp>
    <xdr:clientData/>
  </xdr:twoCellAnchor>
  <xdr:twoCellAnchor>
    <xdr:from>
      <xdr:col>26</xdr:col>
      <xdr:colOff>135254</xdr:colOff>
      <xdr:row>47</xdr:row>
      <xdr:rowOff>196215</xdr:rowOff>
    </xdr:from>
    <xdr:to>
      <xdr:col>29</xdr:col>
      <xdr:colOff>647699</xdr:colOff>
      <xdr:row>48</xdr:row>
      <xdr:rowOff>116205</xdr:rowOff>
    </xdr:to>
    <xdr:sp macro="" textlink="">
      <xdr:nvSpPr>
        <xdr:cNvPr id="18" name="מלבן מעוגל 17">
          <a:hlinkClick xmlns:r="http://schemas.openxmlformats.org/officeDocument/2006/relationships" r:id="rId13" tooltip="לחץ כדי לשלוח למייל המכון הערות ושאלות הלכתיות"/>
          <a:extLst>
            <a:ext uri="{FF2B5EF4-FFF2-40B4-BE49-F238E27FC236}">
              <a16:creationId xmlns:a16="http://schemas.microsoft.com/office/drawing/2014/main" id="{00000000-0008-0000-0C00-000012000000}"/>
            </a:ext>
          </a:extLst>
        </xdr:cNvPr>
        <xdr:cNvSpPr/>
      </xdr:nvSpPr>
      <xdr:spPr>
        <a:xfrm>
          <a:off x="4019551" y="10759440"/>
          <a:ext cx="2617470" cy="291465"/>
        </a:xfrm>
        <a:prstGeom prst="roundRect">
          <a:avLst>
            <a:gd name="adj" fmla="val 19935"/>
          </a:avLst>
        </a:prstGeom>
        <a:solidFill>
          <a:schemeClr val="bg1">
            <a:lumMod val="75000"/>
          </a:schemeClr>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t"/>
        <a:lstStyle/>
        <a:p>
          <a:pPr algn="ctr" rtl="1"/>
          <a:r>
            <a:rPr lang="he-IL" sz="1100" b="1">
              <a:solidFill>
                <a:sysClr val="windowText" lastClr="000000"/>
              </a:solidFill>
            </a:rPr>
            <a:t>הערות ושאלות הלכתיות לרבני המכון</a:t>
          </a:r>
        </a:p>
      </xdr:txBody>
    </xdr:sp>
    <xdr:clientData/>
  </xdr:twoCellAnchor>
  <xdr:twoCellAnchor>
    <xdr:from>
      <xdr:col>1</xdr:col>
      <xdr:colOff>1043940</xdr:colOff>
      <xdr:row>145</xdr:row>
      <xdr:rowOff>333375</xdr:rowOff>
    </xdr:from>
    <xdr:to>
      <xdr:col>16</xdr:col>
      <xdr:colOff>129540</xdr:colOff>
      <xdr:row>151</xdr:row>
      <xdr:rowOff>238125</xdr:rowOff>
    </xdr:to>
    <xdr:sp macro="" textlink="">
      <xdr:nvSpPr>
        <xdr:cNvPr id="19" name="TextBox 18">
          <a:extLst>
            <a:ext uri="{FF2B5EF4-FFF2-40B4-BE49-F238E27FC236}">
              <a16:creationId xmlns:a16="http://schemas.microsoft.com/office/drawing/2014/main" id="{00000000-0008-0000-0C00-000013000000}"/>
            </a:ext>
          </a:extLst>
        </xdr:cNvPr>
        <xdr:cNvSpPr txBox="1"/>
      </xdr:nvSpPr>
      <xdr:spPr>
        <a:xfrm>
          <a:off x="13403580" y="21547455"/>
          <a:ext cx="10393680" cy="1200150"/>
        </a:xfrm>
        <a:prstGeom prst="rect">
          <a:avLst/>
        </a:prstGeom>
        <a:solidFill>
          <a:schemeClr val="bg1">
            <a:lumMod val="9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1" anchor="t"/>
        <a:lstStyle/>
        <a:p>
          <a:pPr algn="r" rtl="1"/>
          <a:r>
            <a:rPr lang="he-IL" sz="1100"/>
            <a:t>כשמחשבים את ההקלות המיוחדות שנאמרו בחומש חייבים לחלק את החומש לשתיים, דהיינו המעשר הראשון, שכלפיו אין שום הקלות, </a:t>
          </a:r>
          <a:r>
            <a:rPr lang="he-IL" sz="1100">
              <a:solidFill>
                <a:sysClr val="windowText" lastClr="000000"/>
              </a:solidFill>
            </a:rPr>
            <a:t>וה</a:t>
          </a:r>
          <a:r>
            <a:rPr lang="he-IL" sz="1100">
              <a:solidFill>
                <a:srgbClr val="FFC000"/>
              </a:solidFill>
            </a:rPr>
            <a:t>מעשר הנוסף </a:t>
          </a:r>
          <a:r>
            <a:rPr lang="he-IL" sz="1100"/>
            <a:t>המשלים לחומש, שכלפיו נאמרו ההקלות השונות. ולכן,  אם נשאר זכות בסכום</a:t>
          </a:r>
          <a:r>
            <a:rPr lang="he-IL" sz="1100" baseline="0"/>
            <a:t> ההקלות בחודש זה, לא יזקף לזכות המעשר, אלא יזקף לזכות </a:t>
          </a:r>
          <a:r>
            <a:rPr lang="he-IL" sz="1100" baseline="0">
              <a:solidFill>
                <a:sysClr val="windowText" lastClr="000000"/>
              </a:solidFill>
            </a:rPr>
            <a:t>ה</a:t>
          </a:r>
          <a:r>
            <a:rPr lang="he-IL" sz="1100" baseline="0">
              <a:solidFill>
                <a:srgbClr val="FFC000"/>
              </a:solidFill>
            </a:rPr>
            <a:t>מעשר הנוסף </a:t>
          </a:r>
          <a:r>
            <a:rPr lang="he-IL" sz="1100" baseline="0"/>
            <a:t>בלבד בחודש הבא.</a:t>
          </a:r>
          <a:endParaRPr lang="he-IL" sz="1100"/>
        </a:p>
        <a:p>
          <a:pPr algn="r" rtl="1"/>
          <a:endParaRPr lang="he-IL" sz="1100" b="1">
            <a:solidFill>
              <a:srgbClr val="FF0000"/>
            </a:solidFill>
          </a:endParaRPr>
        </a:p>
        <a:p>
          <a:pPr algn="r" rtl="1"/>
          <a:r>
            <a:rPr lang="he-IL" sz="1100" b="1">
              <a:solidFill>
                <a:srgbClr val="FF0000"/>
              </a:solidFill>
            </a:rPr>
            <a:t>הוראות שימוש בטבלה:  </a:t>
          </a:r>
          <a:r>
            <a:rPr lang="he-IL" sz="1100" b="1">
              <a:solidFill>
                <a:sysClr val="windowText" lastClr="000000"/>
              </a:solidFill>
            </a:rPr>
            <a:t>הרישום מתנהל בשני שלבים.</a:t>
          </a:r>
          <a:r>
            <a:rPr lang="he-IL" sz="1100" b="1" baseline="0">
              <a:solidFill>
                <a:sysClr val="windowText" lastClr="000000"/>
              </a:solidFill>
            </a:rPr>
            <a:t>  </a:t>
          </a:r>
          <a:r>
            <a:rPr lang="he-IL" sz="1200" b="1">
              <a:solidFill>
                <a:sysClr val="windowText" lastClr="000000"/>
              </a:solidFill>
            </a:rPr>
            <a:t>א. </a:t>
          </a:r>
          <a:r>
            <a:rPr lang="he-IL" sz="1100" b="1">
              <a:solidFill>
                <a:sysClr val="windowText" lastClr="000000"/>
              </a:solidFill>
            </a:rPr>
            <a:t>ממלאים</a:t>
          </a:r>
          <a:r>
            <a:rPr lang="he-IL" sz="1100" b="1" baseline="0">
              <a:solidFill>
                <a:sysClr val="windowText" lastClr="000000"/>
              </a:solidFill>
            </a:rPr>
            <a:t> את הטבלה הראשית בצורה רגילה ורושמים שם את </a:t>
          </a:r>
          <a:r>
            <a:rPr lang="he-IL" sz="1100" b="1" u="sng" baseline="0">
              <a:solidFill>
                <a:sysClr val="windowText" lastClr="000000"/>
              </a:solidFill>
            </a:rPr>
            <a:t>ההכנסות</a:t>
          </a:r>
          <a:r>
            <a:rPr lang="he-IL" sz="1100" b="1" baseline="0">
              <a:solidFill>
                <a:sysClr val="windowText" lastClr="000000"/>
              </a:solidFill>
            </a:rPr>
            <a:t>, </a:t>
          </a:r>
          <a:r>
            <a:rPr lang="he-IL" sz="1100" b="1" u="sng" baseline="0">
              <a:solidFill>
                <a:sysClr val="windowText" lastClr="000000"/>
              </a:solidFill>
            </a:rPr>
            <a:t>ההוצאות</a:t>
          </a:r>
          <a:r>
            <a:rPr lang="he-IL" sz="1100" b="1">
              <a:solidFill>
                <a:sysClr val="windowText" lastClr="000000"/>
              </a:solidFill>
            </a:rPr>
            <a:t> </a:t>
          </a:r>
          <a:r>
            <a:rPr lang="he-IL" sz="1100" b="1" u="sng">
              <a:solidFill>
                <a:sysClr val="windowText" lastClr="000000"/>
              </a:solidFill>
            </a:rPr>
            <a:t>והתרומות</a:t>
          </a:r>
          <a:r>
            <a:rPr lang="he-IL" sz="1100" b="1">
              <a:solidFill>
                <a:sysClr val="windowText" lastClr="000000"/>
              </a:solidFill>
            </a:rPr>
            <a:t> הרגילות.  </a:t>
          </a:r>
          <a:r>
            <a:rPr lang="he-IL" sz="1200" b="1">
              <a:solidFill>
                <a:sysClr val="windowText" lastClr="000000"/>
              </a:solidFill>
            </a:rPr>
            <a:t>ב. </a:t>
          </a:r>
          <a:r>
            <a:rPr lang="he-IL" sz="1100" b="1">
              <a:solidFill>
                <a:sysClr val="windowText" lastClr="000000"/>
              </a:solidFill>
            </a:rPr>
            <a:t>ממלאים טבלה זאת של ההקלות [תאים</a:t>
          </a:r>
          <a:r>
            <a:rPr lang="he-IL" sz="1100" b="1" baseline="0">
              <a:solidFill>
                <a:sysClr val="windowText" lastClr="000000"/>
              </a:solidFill>
            </a:rPr>
            <a:t> לבנים בלבד]</a:t>
          </a:r>
          <a:r>
            <a:rPr lang="he-IL" sz="1100" b="1">
              <a:solidFill>
                <a:sysClr val="windowText" lastClr="000000"/>
              </a:solidFill>
            </a:rPr>
            <a:t>. אותן</a:t>
          </a:r>
          <a:r>
            <a:rPr lang="he-IL" sz="1100" b="1" baseline="0">
              <a:solidFill>
                <a:sysClr val="windowText" lastClr="000000"/>
              </a:solidFill>
            </a:rPr>
            <a:t> הכנסות</a:t>
          </a:r>
          <a:r>
            <a:rPr lang="he-IL" sz="1100" b="1">
              <a:solidFill>
                <a:sysClr val="windowText" lastClr="000000"/>
              </a:solidFill>
            </a:rPr>
            <a:t> שלא רוצים להכליל בחישוב החומש רושמים </a:t>
          </a:r>
          <a:r>
            <a:rPr lang="he-IL" sz="1100" b="1" u="sng">
              <a:solidFill>
                <a:sysClr val="windowText" lastClr="000000"/>
              </a:solidFill>
            </a:rPr>
            <a:t>רק</a:t>
          </a:r>
          <a:r>
            <a:rPr lang="he-IL" sz="1100" b="1">
              <a:solidFill>
                <a:sysClr val="windowText" lastClr="000000"/>
              </a:solidFill>
            </a:rPr>
            <a:t> כאן, גם רושמים כאן הוצאות נוספות</a:t>
          </a:r>
          <a:r>
            <a:rPr lang="he-IL" sz="1100" b="1" baseline="0">
              <a:solidFill>
                <a:sysClr val="windowText" lastClr="000000"/>
              </a:solidFill>
            </a:rPr>
            <a:t> וכן תרומות נוספות שמחשיבים רק לחומש.  במשך כל החודש רושמים כאן לפי הצורך.   </a:t>
          </a:r>
        </a:p>
        <a:p>
          <a:pPr algn="r" rtl="1"/>
          <a:r>
            <a:rPr lang="he-IL" sz="1600" b="1" baseline="0">
              <a:solidFill>
                <a:srgbClr val="FF0000"/>
              </a:solidFill>
            </a:rPr>
            <a:t>שימו לב!</a:t>
          </a:r>
          <a:r>
            <a:rPr lang="he-IL" sz="1600" b="1">
              <a:solidFill>
                <a:srgbClr val="FF0000"/>
              </a:solidFill>
            </a:rPr>
            <a:t>   </a:t>
          </a:r>
          <a:r>
            <a:rPr lang="he-IL" sz="1400" b="1">
              <a:solidFill>
                <a:srgbClr val="FF0000"/>
              </a:solidFill>
            </a:rPr>
            <a:t> המפרישים חומש לפי ההקלות עליהם להפריש הסכום  של  "סך הכל היתרה להפריש לחומש" הרשום בטבלה זאת ולא בטבלה הראשית</a:t>
          </a:r>
          <a:r>
            <a:rPr lang="he-IL" sz="1400" b="1" baseline="0">
              <a:solidFill>
                <a:srgbClr val="FF0000"/>
              </a:solidFill>
            </a:rPr>
            <a:t>.</a:t>
          </a:r>
          <a:endParaRPr lang="he-IL" sz="1400" b="1">
            <a:solidFill>
              <a:srgbClr val="FF0000"/>
            </a:solidFill>
          </a:endParaRPr>
        </a:p>
      </xdr:txBody>
    </xdr:sp>
    <xdr:clientData/>
  </xdr:twoCellAnchor>
  <xdr:twoCellAnchor>
    <xdr:from>
      <xdr:col>1</xdr:col>
      <xdr:colOff>1260425</xdr:colOff>
      <xdr:row>50</xdr:row>
      <xdr:rowOff>64770</xdr:rowOff>
    </xdr:from>
    <xdr:to>
      <xdr:col>2</xdr:col>
      <xdr:colOff>1043940</xdr:colOff>
      <xdr:row>51</xdr:row>
      <xdr:rowOff>321944</xdr:rowOff>
    </xdr:to>
    <xdr:sp macro="" textlink="">
      <xdr:nvSpPr>
        <xdr:cNvPr id="20" name="מלבן מעוגל 19">
          <a:hlinkClick xmlns:r="http://schemas.openxmlformats.org/officeDocument/2006/relationships" r:id="rId14" tooltip="לחץ כאן כדי להזמין"/>
          <a:extLst>
            <a:ext uri="{FF2B5EF4-FFF2-40B4-BE49-F238E27FC236}">
              <a16:creationId xmlns:a16="http://schemas.microsoft.com/office/drawing/2014/main" id="{00000000-0008-0000-0C00-000014000000}"/>
            </a:ext>
          </a:extLst>
        </xdr:cNvPr>
        <xdr:cNvSpPr/>
      </xdr:nvSpPr>
      <xdr:spPr>
        <a:xfrm>
          <a:off x="22166580" y="11433810"/>
          <a:ext cx="1414195" cy="379094"/>
        </a:xfrm>
        <a:prstGeom prst="roundRect">
          <a:avLst/>
        </a:prstGeom>
        <a:solidFill>
          <a:schemeClr val="bg1"/>
        </a:solidFill>
        <a:ln>
          <a:solidFill>
            <a:schemeClr val="bg1">
              <a:lumMod val="75000"/>
            </a:schemeClr>
          </a:solid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400" b="1">
              <a:solidFill>
                <a:sysClr val="windowText" lastClr="000000"/>
              </a:solidFill>
            </a:rPr>
            <a:t>להזמנה  חוזרת</a:t>
          </a:r>
        </a:p>
      </xdr:txBody>
    </xdr:sp>
    <xdr:clientData/>
  </xdr:twoCellAnchor>
  <xdr:twoCellAnchor>
    <xdr:from>
      <xdr:col>8</xdr:col>
      <xdr:colOff>220980</xdr:colOff>
      <xdr:row>41</xdr:row>
      <xdr:rowOff>15240</xdr:rowOff>
    </xdr:from>
    <xdr:to>
      <xdr:col>12</xdr:col>
      <xdr:colOff>123825</xdr:colOff>
      <xdr:row>41</xdr:row>
      <xdr:rowOff>253365</xdr:rowOff>
    </xdr:to>
    <xdr:sp macro="" textlink="">
      <xdr:nvSpPr>
        <xdr:cNvPr id="22" name="מלבן מעוגל 21">
          <a:hlinkClick xmlns:r="http://schemas.openxmlformats.org/officeDocument/2006/relationships" r:id="rId15" tooltip="לחץ כאן כדי להגיע לטבלת סיכום שנתית ותרשים המחשה"/>
          <a:extLst>
            <a:ext uri="{FF2B5EF4-FFF2-40B4-BE49-F238E27FC236}">
              <a16:creationId xmlns:a16="http://schemas.microsoft.com/office/drawing/2014/main" id="{00000000-0008-0000-0C00-000016000000}"/>
            </a:ext>
          </a:extLst>
        </xdr:cNvPr>
        <xdr:cNvSpPr/>
      </xdr:nvSpPr>
      <xdr:spPr>
        <a:xfrm>
          <a:off x="16868775" y="9212580"/>
          <a:ext cx="2059305" cy="238125"/>
        </a:xfrm>
        <a:prstGeom prst="roundRect">
          <a:avLst/>
        </a:prstGeom>
        <a:solidFill>
          <a:schemeClr val="bg1">
            <a:lumMod val="75000"/>
          </a:schemeClr>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100">
              <a:solidFill>
                <a:srgbClr val="FF0000"/>
              </a:solidFill>
            </a:rPr>
            <a:t>מעקב  ותרשים  שנתי  </a:t>
          </a:r>
          <a:endParaRPr lang="he-IL" sz="1100" baseline="0">
            <a:solidFill>
              <a:srgbClr val="FF0000"/>
            </a:solidFill>
          </a:endParaRPr>
        </a:p>
      </xdr:txBody>
    </xdr:sp>
    <xdr:clientData/>
  </xdr:twoCellAnchor>
  <xdr:twoCellAnchor>
    <xdr:from>
      <xdr:col>26</xdr:col>
      <xdr:colOff>152400</xdr:colOff>
      <xdr:row>32</xdr:row>
      <xdr:rowOff>0</xdr:rowOff>
    </xdr:from>
    <xdr:to>
      <xdr:col>27</xdr:col>
      <xdr:colOff>66675</xdr:colOff>
      <xdr:row>36</xdr:row>
      <xdr:rowOff>133350</xdr:rowOff>
    </xdr:to>
    <xdr:sp macro="" textlink="">
      <xdr:nvSpPr>
        <xdr:cNvPr id="15" name="מלבן: פינות מעוגלות 14">
          <a:hlinkClick xmlns:r="http://schemas.openxmlformats.org/officeDocument/2006/relationships" r:id="rId16" tooltip="אהבת חינם תביא את הגאולה, תרום עכשיו."/>
          <a:extLst>
            <a:ext uri="{FF2B5EF4-FFF2-40B4-BE49-F238E27FC236}">
              <a16:creationId xmlns:a16="http://schemas.microsoft.com/office/drawing/2014/main" id="{00000000-0008-0000-0C00-00000F000000}"/>
            </a:ext>
          </a:extLst>
        </xdr:cNvPr>
        <xdr:cNvSpPr/>
      </xdr:nvSpPr>
      <xdr:spPr>
        <a:xfrm>
          <a:off x="6038850" y="7181850"/>
          <a:ext cx="581025" cy="933450"/>
        </a:xfrm>
        <a:prstGeom prst="roundRect">
          <a:avLst/>
        </a:prstGeom>
        <a:solidFill>
          <a:schemeClr val="accent6">
            <a:lumMod val="20000"/>
            <a:lumOff val="80000"/>
          </a:schemeClr>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t"/>
        <a:lstStyle/>
        <a:p>
          <a:pPr algn="ctr" rtl="1"/>
          <a:endParaRPr lang="he-IL" sz="1100" b="1">
            <a:solidFill>
              <a:schemeClr val="accent6">
                <a:lumMod val="50000"/>
              </a:schemeClr>
            </a:solidFill>
          </a:endParaRPr>
        </a:p>
        <a:p>
          <a:pPr algn="ctr" rtl="1"/>
          <a:r>
            <a:rPr lang="he-IL" sz="1100" b="1">
              <a:solidFill>
                <a:srgbClr val="FF0000"/>
              </a:solidFill>
            </a:rPr>
            <a:t>תרום</a:t>
          </a:r>
        </a:p>
        <a:p>
          <a:pPr algn="ctr" rtl="1"/>
          <a:r>
            <a:rPr lang="he-IL" sz="1100" b="1">
              <a:solidFill>
                <a:srgbClr val="FF0000"/>
              </a:solidFill>
            </a:rPr>
            <a:t>עכשיו</a:t>
          </a:r>
        </a:p>
      </xdr:txBody>
    </xdr:sp>
    <xdr:clientData/>
  </xdr:twoCellAnchor>
  <xdr:twoCellAnchor>
    <xdr:from>
      <xdr:col>14</xdr:col>
      <xdr:colOff>815340</xdr:colOff>
      <xdr:row>35</xdr:row>
      <xdr:rowOff>22860</xdr:rowOff>
    </xdr:from>
    <xdr:to>
      <xdr:col>18</xdr:col>
      <xdr:colOff>76200</xdr:colOff>
      <xdr:row>36</xdr:row>
      <xdr:rowOff>22860</xdr:rowOff>
    </xdr:to>
    <xdr:sp macro="" textlink="">
      <xdr:nvSpPr>
        <xdr:cNvPr id="24" name="מלבן מעוגל 23">
          <a:hlinkClick xmlns:r="http://schemas.openxmlformats.org/officeDocument/2006/relationships" r:id="rId17" tooltip="לחץ כדי להגיע לסקירה"/>
          <a:extLst>
            <a:ext uri="{FF2B5EF4-FFF2-40B4-BE49-F238E27FC236}">
              <a16:creationId xmlns:a16="http://schemas.microsoft.com/office/drawing/2014/main" id="{00000000-0008-0000-0C00-000018000000}"/>
            </a:ext>
          </a:extLst>
        </xdr:cNvPr>
        <xdr:cNvSpPr/>
      </xdr:nvSpPr>
      <xdr:spPr>
        <a:xfrm>
          <a:off x="12374880" y="7795260"/>
          <a:ext cx="2103120" cy="205740"/>
        </a:xfrm>
        <a:prstGeom prst="roundRect">
          <a:avLst/>
        </a:prstGeom>
        <a:solidFill>
          <a:srgbClr val="5B9BD5"/>
        </a:solidFill>
        <a:ln w="12700" cap="flat" cmpd="sng" algn="ctr">
          <a:noFill/>
          <a:prstDash val="solid"/>
          <a:miter lim="800000"/>
        </a:ln>
        <a:effectLst/>
        <a:scene3d>
          <a:camera prst="orthographicFront">
            <a:rot lat="0" lon="0" rev="0"/>
          </a:camera>
          <a:lightRig rig="chilly" dir="t">
            <a:rot lat="0" lon="0" rev="18480000"/>
          </a:lightRig>
        </a:scene3d>
        <a:sp3d prstMaterial="clear">
          <a:bevelT h="63500"/>
        </a:sp3d>
      </xdr:spPr>
      <xdr:txBody>
        <a:bodyPr vertOverflow="clip" horzOverflow="clip" rtlCol="1" anchor="ctr"/>
        <a:lstStyle/>
        <a:p>
          <a:pPr marL="0" marR="0" lvl="0" indent="0" algn="ctr" defTabSz="914400" rtl="1" eaLnBrk="1" fontAlgn="auto" latinLnBrk="0" hangingPunct="1">
            <a:lnSpc>
              <a:spcPct val="100000"/>
            </a:lnSpc>
            <a:spcBef>
              <a:spcPts val="0"/>
            </a:spcBef>
            <a:spcAft>
              <a:spcPts val="0"/>
            </a:spcAft>
            <a:buClrTx/>
            <a:buSzTx/>
            <a:buFontTx/>
            <a:buNone/>
            <a:tabLst/>
            <a:defRPr/>
          </a:pPr>
          <a:r>
            <a:rPr kumimoji="0" lang="he-IL" sz="1100" b="1" i="0" u="none" strike="noStrike" kern="0" cap="none" spc="0" normalizeH="0" baseline="0" noProof="0">
              <a:ln>
                <a:noFill/>
              </a:ln>
              <a:solidFill>
                <a:srgbClr val="70AD47">
                  <a:lumMod val="75000"/>
                </a:srgbClr>
              </a:solidFill>
              <a:effectLst/>
              <a:uLnTx/>
              <a:uFillTx/>
              <a:latin typeface="Calibri" panose="020F0502020204030204"/>
              <a:ea typeface="+mn-ea"/>
              <a:cs typeface="Arial" panose="020B0604020202020204" pitchFamily="34" charset="0"/>
            </a:rPr>
            <a:t>סקירה  קצרה על המכון</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52</xdr:row>
      <xdr:rowOff>5715</xdr:rowOff>
    </xdr:from>
    <xdr:to>
      <xdr:col>12</xdr:col>
      <xdr:colOff>396240</xdr:colOff>
      <xdr:row>62</xdr:row>
      <xdr:rowOff>7620</xdr:rowOff>
    </xdr:to>
    <xdr:sp macro="" textlink="">
      <xdr:nvSpPr>
        <xdr:cNvPr id="2" name="TextBox 1">
          <a:extLst>
            <a:ext uri="{FF2B5EF4-FFF2-40B4-BE49-F238E27FC236}">
              <a16:creationId xmlns:a16="http://schemas.microsoft.com/office/drawing/2014/main" id="{00000000-0008-0000-0D00-000002000000}"/>
            </a:ext>
          </a:extLst>
        </xdr:cNvPr>
        <xdr:cNvSpPr txBox="1"/>
      </xdr:nvSpPr>
      <xdr:spPr>
        <a:xfrm>
          <a:off x="16230600" y="11938635"/>
          <a:ext cx="8808720" cy="1762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1" anchor="t"/>
        <a:lstStyle/>
        <a:p>
          <a:pPr rtl="1"/>
          <a:r>
            <a:rPr lang="he-IL" sz="1100" b="1">
              <a:solidFill>
                <a:srgbClr val="FF0000"/>
              </a:solidFill>
              <a:effectLst/>
              <a:latin typeface="+mn-lt"/>
              <a:ea typeface="+mn-ea"/>
              <a:cs typeface="+mn-cs"/>
            </a:rPr>
            <a:t>הוראות:    </a:t>
          </a:r>
          <a:r>
            <a:rPr lang="he-IL" sz="1100">
              <a:solidFill>
                <a:schemeClr val="dk1"/>
              </a:solidFill>
              <a:effectLst/>
              <a:latin typeface="+mn-lt"/>
              <a:ea typeface="+mn-ea"/>
              <a:cs typeface="+mn-cs"/>
            </a:rPr>
            <a:t>התאים</a:t>
          </a:r>
          <a:r>
            <a:rPr lang="he-IL" sz="1100" baseline="0">
              <a:solidFill>
                <a:schemeClr val="dk1"/>
              </a:solidFill>
              <a:effectLst/>
              <a:latin typeface="+mn-lt"/>
              <a:ea typeface="+mn-ea"/>
              <a:cs typeface="+mn-cs"/>
            </a:rPr>
            <a:t> </a:t>
          </a:r>
          <a:r>
            <a:rPr lang="he-IL" sz="1100">
              <a:solidFill>
                <a:schemeClr val="dk1"/>
              </a:solidFill>
              <a:effectLst/>
              <a:latin typeface="+mn-lt"/>
              <a:ea typeface="+mn-ea"/>
              <a:cs typeface="+mn-cs"/>
            </a:rPr>
            <a:t>ברקע לבן יש למלאות ידנית, אבל התאים בעלי רקע צבעוני או אפור נעולים</a:t>
          </a:r>
          <a:r>
            <a:rPr lang="he-IL" sz="1100" baseline="0">
              <a:solidFill>
                <a:schemeClr val="dk1"/>
              </a:solidFill>
              <a:effectLst/>
              <a:latin typeface="+mn-lt"/>
              <a:ea typeface="+mn-ea"/>
              <a:cs typeface="+mn-cs"/>
            </a:rPr>
            <a:t> </a:t>
          </a:r>
          <a:r>
            <a:rPr lang="he-IL" sz="1100">
              <a:solidFill>
                <a:schemeClr val="dk1"/>
              </a:solidFill>
              <a:effectLst/>
              <a:latin typeface="+mn-lt"/>
              <a:ea typeface="+mn-ea"/>
              <a:cs typeface="+mn-cs"/>
            </a:rPr>
            <a:t>והם מתעדכנים</a:t>
          </a:r>
          <a:r>
            <a:rPr lang="he-IL" sz="1100" baseline="0">
              <a:solidFill>
                <a:schemeClr val="dk1"/>
              </a:solidFill>
              <a:effectLst/>
              <a:latin typeface="+mn-lt"/>
              <a:ea typeface="+mn-ea"/>
              <a:cs typeface="+mn-cs"/>
            </a:rPr>
            <a:t> </a:t>
          </a:r>
          <a:r>
            <a:rPr lang="he-IL" sz="1100">
              <a:solidFill>
                <a:schemeClr val="dk1"/>
              </a:solidFill>
              <a:effectLst/>
              <a:latin typeface="+mn-lt"/>
              <a:ea typeface="+mn-ea"/>
              <a:cs typeface="+mn-cs"/>
            </a:rPr>
            <a:t>אוטומטית. התאים באיזור הקבוע המסומנים ברשת גם מתעדכנים אוטומטית</a:t>
          </a:r>
          <a:r>
            <a:rPr lang="he-IL" sz="1100" baseline="0">
              <a:solidFill>
                <a:schemeClr val="dk1"/>
              </a:solidFill>
              <a:effectLst/>
              <a:latin typeface="+mn-lt"/>
              <a:ea typeface="+mn-ea"/>
              <a:cs typeface="+mn-cs"/>
            </a:rPr>
            <a:t> אולם ניתן לשנות בעת הצורך.</a:t>
          </a:r>
          <a:r>
            <a:rPr lang="he-IL" sz="1100">
              <a:solidFill>
                <a:schemeClr val="dk1"/>
              </a:solidFill>
              <a:effectLst/>
              <a:latin typeface="+mn-lt"/>
              <a:ea typeface="+mn-ea"/>
              <a:cs typeface="+mn-cs"/>
            </a:rPr>
            <a:t> יש לזכור שכל סכום שנכנס באיזור הקבוע עובר  גם לחודשים הבאים, ולכן בתחילת כל חודש יש לעבור</a:t>
          </a:r>
          <a:r>
            <a:rPr lang="he-IL" sz="1100" baseline="0">
              <a:solidFill>
                <a:schemeClr val="dk1"/>
              </a:solidFill>
              <a:effectLst/>
              <a:latin typeface="+mn-lt"/>
              <a:ea typeface="+mn-ea"/>
              <a:cs typeface="+mn-cs"/>
            </a:rPr>
            <a:t> על איזור זה ולעדכן את הסכומים לחודש הנוכחי.</a:t>
          </a:r>
        </a:p>
        <a:p>
          <a:pPr rtl="1"/>
          <a:r>
            <a:rPr lang="he-IL" sz="1100" baseline="0">
              <a:solidFill>
                <a:schemeClr val="bg1">
                  <a:lumMod val="65000"/>
                </a:schemeClr>
              </a:solidFill>
              <a:effectLst/>
              <a:latin typeface="+mn-lt"/>
              <a:ea typeface="+mn-ea"/>
              <a:cs typeface="+mn-cs"/>
            </a:rPr>
            <a:t>       לבקשת רבים, הוספנו את החישובים ל"חומש" וגם את החישובים להנוהגים להפריש מעשר אבל מוסיפים "חומש חלקי" דהיינו שמפרישים חומש רק מהכנסות מסויימות. כמו"כ הוספנו טבלה מיוחדת למפרישי חומש הסומכים על הקלות מסויימות. </a:t>
          </a:r>
        </a:p>
        <a:p>
          <a:pPr rtl="1"/>
          <a:r>
            <a:rPr lang="he-IL" sz="1100">
              <a:solidFill>
                <a:schemeClr val="dk1"/>
              </a:solidFill>
              <a:effectLst/>
              <a:latin typeface="+mn-lt"/>
              <a:ea typeface="+mn-ea"/>
              <a:cs typeface="+mn-cs"/>
            </a:rPr>
            <a:t> </a:t>
          </a:r>
        </a:p>
        <a:p>
          <a:pPr rtl="1"/>
          <a:r>
            <a:rPr lang="he-IL" sz="1100">
              <a:solidFill>
                <a:schemeClr val="dk1"/>
              </a:solidFill>
              <a:effectLst/>
              <a:latin typeface="+mn-lt"/>
              <a:ea typeface="+mn-ea"/>
              <a:cs typeface="+mn-cs"/>
            </a:rPr>
            <a:t>בתאים "יתרת החוב למעשר",</a:t>
          </a:r>
          <a:r>
            <a:rPr lang="he-IL" sz="1100" baseline="0">
              <a:solidFill>
                <a:schemeClr val="dk1"/>
              </a:solidFill>
              <a:effectLst/>
              <a:latin typeface="+mn-lt"/>
              <a:ea typeface="+mn-ea"/>
              <a:cs typeface="+mn-cs"/>
            </a:rPr>
            <a:t> </a:t>
          </a:r>
          <a:r>
            <a:rPr lang="he-IL" sz="1100">
              <a:solidFill>
                <a:schemeClr val="dk1"/>
              </a:solidFill>
              <a:effectLst/>
              <a:latin typeface="+mn-lt"/>
              <a:ea typeface="+mn-ea"/>
              <a:cs typeface="+mn-cs"/>
            </a:rPr>
            <a:t>מספר בצבע ירוק המסומן במינוס - מראה על זכות ונתינה יותר מהמעשר או מהחומש. בסוף כל חודש יש להשלים את החסר או שהיתרה תעבור אוטומטית לחודש הבא בשדה המתאים. לזכות או לחובה. בחודש הראשון של השנה יש למלאות משבצת</a:t>
          </a:r>
          <a:r>
            <a:rPr lang="he-IL" sz="1100" baseline="0">
              <a:solidFill>
                <a:schemeClr val="dk1"/>
              </a:solidFill>
              <a:effectLst/>
              <a:latin typeface="+mn-lt"/>
              <a:ea typeface="+mn-ea"/>
              <a:cs typeface="+mn-cs"/>
            </a:rPr>
            <a:t> זו ידנית, גם במשך השנה </a:t>
          </a:r>
          <a:r>
            <a:rPr lang="he-IL" sz="1100">
              <a:solidFill>
                <a:schemeClr val="dk1"/>
              </a:solidFill>
              <a:effectLst/>
              <a:latin typeface="+mn-lt"/>
              <a:ea typeface="+mn-ea"/>
              <a:cs typeface="+mn-cs"/>
            </a:rPr>
            <a:t>ניתן למחוק משבצת זו אם רוצים להתחיל בחודש מסוים מההתחלה</a:t>
          </a:r>
          <a:r>
            <a:rPr lang="he-IL" sz="1100" b="1">
              <a:solidFill>
                <a:schemeClr val="dk1"/>
              </a:solidFill>
              <a:effectLst/>
              <a:latin typeface="+mn-lt"/>
              <a:ea typeface="+mn-ea"/>
              <a:cs typeface="+mn-cs"/>
            </a:rPr>
            <a:t>.      </a:t>
          </a:r>
          <a:r>
            <a:rPr lang="he-IL" sz="1100" b="1">
              <a:solidFill>
                <a:srgbClr val="FF0000"/>
              </a:solidFill>
              <a:effectLst/>
              <a:latin typeface="+mn-lt"/>
              <a:ea typeface="+mn-ea"/>
              <a:cs typeface="+mn-cs"/>
            </a:rPr>
            <a:t>אחרי כל פעולה יש לזכור ללחוץ על אנטר, אחד</a:t>
          </a:r>
          <a:r>
            <a:rPr lang="he-IL" sz="1100" b="1" baseline="0">
              <a:solidFill>
                <a:srgbClr val="FF0000"/>
              </a:solidFill>
              <a:effectLst/>
              <a:latin typeface="+mn-lt"/>
              <a:ea typeface="+mn-ea"/>
              <a:cs typeface="+mn-cs"/>
            </a:rPr>
            <a:t> החיצים</a:t>
          </a:r>
          <a:r>
            <a:rPr lang="he-IL" sz="1100" b="1">
              <a:solidFill>
                <a:srgbClr val="FF0000"/>
              </a:solidFill>
              <a:effectLst/>
              <a:latin typeface="+mn-lt"/>
              <a:ea typeface="+mn-ea"/>
              <a:cs typeface="+mn-cs"/>
            </a:rPr>
            <a:t> או על תא אחר כדי שהשינוי יחול,</a:t>
          </a:r>
          <a:r>
            <a:rPr lang="he-IL" sz="1100" b="1" baseline="0">
              <a:solidFill>
                <a:srgbClr val="FF0000"/>
              </a:solidFill>
              <a:effectLst/>
              <a:latin typeface="+mn-lt"/>
              <a:ea typeface="+mn-ea"/>
              <a:cs typeface="+mn-cs"/>
            </a:rPr>
            <a:t> ובעת היציאה מהתוכנה לשמור את השינויים.</a:t>
          </a:r>
          <a:r>
            <a:rPr lang="he-IL" sz="1100" b="1">
              <a:solidFill>
                <a:srgbClr val="FF0000"/>
              </a:solidFill>
              <a:effectLst/>
              <a:latin typeface="+mn-lt"/>
              <a:ea typeface="+mn-ea"/>
              <a:cs typeface="+mn-cs"/>
            </a:rPr>
            <a:t>                                                                                </a:t>
          </a:r>
        </a:p>
        <a:p>
          <a:pPr algn="r" rtl="1"/>
          <a:r>
            <a:rPr lang="he-IL" sz="1100" b="1"/>
            <a:t> </a:t>
          </a:r>
        </a:p>
      </xdr:txBody>
    </xdr:sp>
    <xdr:clientData/>
  </xdr:twoCellAnchor>
  <xdr:twoCellAnchor>
    <xdr:from>
      <xdr:col>1</xdr:col>
      <xdr:colOff>1402079</xdr:colOff>
      <xdr:row>1</xdr:row>
      <xdr:rowOff>89534</xdr:rowOff>
    </xdr:from>
    <xdr:to>
      <xdr:col>2</xdr:col>
      <xdr:colOff>952499</xdr:colOff>
      <xdr:row>1</xdr:row>
      <xdr:rowOff>342900</xdr:rowOff>
    </xdr:to>
    <xdr:sp macro="" textlink="">
      <xdr:nvSpPr>
        <xdr:cNvPr id="3" name="מלבן מעוגל 2">
          <a:hlinkClick xmlns:r="http://schemas.openxmlformats.org/officeDocument/2006/relationships" r:id="rId1" tooltip="לחץ כאן כדי להגיע למדריך ההלכתי - ההכנסות "/>
          <a:extLst>
            <a:ext uri="{FF2B5EF4-FFF2-40B4-BE49-F238E27FC236}">
              <a16:creationId xmlns:a16="http://schemas.microsoft.com/office/drawing/2014/main" id="{00000000-0008-0000-0D00-000003000000}"/>
            </a:ext>
          </a:extLst>
        </xdr:cNvPr>
        <xdr:cNvSpPr/>
      </xdr:nvSpPr>
      <xdr:spPr>
        <a:xfrm>
          <a:off x="22258021" y="607694"/>
          <a:ext cx="1181100" cy="253366"/>
        </a:xfrm>
        <a:prstGeom prst="roundRect">
          <a:avLst/>
        </a:prstGeom>
        <a:solidFill>
          <a:srgbClr val="3B87CD"/>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200"/>
            <a:t>למדריך </a:t>
          </a:r>
          <a:r>
            <a:rPr lang="he-IL" sz="1200" b="1"/>
            <a:t>הכנסות</a:t>
          </a:r>
          <a:r>
            <a:rPr lang="he-IL" sz="1200"/>
            <a:t> </a:t>
          </a:r>
        </a:p>
      </xdr:txBody>
    </xdr:sp>
    <xdr:clientData/>
  </xdr:twoCellAnchor>
  <xdr:twoCellAnchor>
    <xdr:from>
      <xdr:col>12</xdr:col>
      <xdr:colOff>581024</xdr:colOff>
      <xdr:row>152</xdr:row>
      <xdr:rowOff>158115</xdr:rowOff>
    </xdr:from>
    <xdr:to>
      <xdr:col>17</xdr:col>
      <xdr:colOff>573404</xdr:colOff>
      <xdr:row>154</xdr:row>
      <xdr:rowOff>64770</xdr:rowOff>
    </xdr:to>
    <xdr:sp macro="" textlink="">
      <xdr:nvSpPr>
        <xdr:cNvPr id="4" name="מלבן מעוגל 3">
          <a:hlinkClick xmlns:r="http://schemas.openxmlformats.org/officeDocument/2006/relationships" r:id="rId2" tooltip="לחץ כדי להגיע בחזרה לגליון החודש"/>
          <a:extLst>
            <a:ext uri="{FF2B5EF4-FFF2-40B4-BE49-F238E27FC236}">
              <a16:creationId xmlns:a16="http://schemas.microsoft.com/office/drawing/2014/main" id="{00000000-0008-0000-0D00-000004000000}"/>
            </a:ext>
          </a:extLst>
        </xdr:cNvPr>
        <xdr:cNvSpPr/>
      </xdr:nvSpPr>
      <xdr:spPr>
        <a:xfrm>
          <a:off x="12616816" y="28900755"/>
          <a:ext cx="3429000" cy="264795"/>
        </a:xfrm>
        <a:prstGeom prst="roundRect">
          <a:avLst/>
        </a:prstGeom>
        <a:solidFill>
          <a:schemeClr val="bg1">
            <a:lumMod val="95000"/>
          </a:schemeClr>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200" b="1">
              <a:solidFill>
                <a:sysClr val="windowText" lastClr="000000"/>
              </a:solidFill>
            </a:rPr>
            <a:t>חזרה</a:t>
          </a:r>
          <a:r>
            <a:rPr lang="he-IL" sz="1200" b="1"/>
            <a:t> </a:t>
          </a:r>
          <a:r>
            <a:rPr lang="he-IL" sz="1200" b="1" baseline="0"/>
            <a:t> </a:t>
          </a:r>
          <a:r>
            <a:rPr lang="he-IL" sz="1200" b="1" baseline="0">
              <a:solidFill>
                <a:sysClr val="windowText" lastClr="000000"/>
              </a:solidFill>
            </a:rPr>
            <a:t>לטבלה</a:t>
          </a:r>
          <a:r>
            <a:rPr lang="he-IL" sz="1200" b="1" baseline="0"/>
            <a:t>  </a:t>
          </a:r>
          <a:r>
            <a:rPr lang="he-IL" sz="1200" b="1" baseline="0">
              <a:solidFill>
                <a:sysClr val="windowText" lastClr="000000"/>
              </a:solidFill>
            </a:rPr>
            <a:t>הראשית</a:t>
          </a:r>
          <a:endParaRPr lang="he-IL" sz="1200" b="1">
            <a:solidFill>
              <a:sysClr val="windowText" lastClr="000000"/>
            </a:solidFill>
          </a:endParaRPr>
        </a:p>
      </xdr:txBody>
    </xdr:sp>
    <xdr:clientData/>
  </xdr:twoCellAnchor>
  <xdr:twoCellAnchor>
    <xdr:from>
      <xdr:col>17</xdr:col>
      <xdr:colOff>390525</xdr:colOff>
      <xdr:row>38</xdr:row>
      <xdr:rowOff>129540</xdr:rowOff>
    </xdr:from>
    <xdr:to>
      <xdr:col>20</xdr:col>
      <xdr:colOff>259081</xdr:colOff>
      <xdr:row>39</xdr:row>
      <xdr:rowOff>114300</xdr:rowOff>
    </xdr:to>
    <xdr:sp macro="" textlink="">
      <xdr:nvSpPr>
        <xdr:cNvPr id="5" name="מלבן מעוגל 4">
          <a:hlinkClick xmlns:r="http://schemas.openxmlformats.org/officeDocument/2006/relationships" r:id="rId3" tooltip="לחץ כאן כדי להגיע למדריך ההלכתי - טבלת ההמחשה"/>
          <a:extLst>
            <a:ext uri="{FF2B5EF4-FFF2-40B4-BE49-F238E27FC236}">
              <a16:creationId xmlns:a16="http://schemas.microsoft.com/office/drawing/2014/main" id="{00000000-0008-0000-0D00-000005000000}"/>
            </a:ext>
          </a:extLst>
        </xdr:cNvPr>
        <xdr:cNvSpPr/>
      </xdr:nvSpPr>
      <xdr:spPr>
        <a:xfrm>
          <a:off x="10119359" y="8519160"/>
          <a:ext cx="2680336" cy="350520"/>
        </a:xfrm>
        <a:prstGeom prst="roundRect">
          <a:avLst/>
        </a:prstGeom>
        <a:solidFill>
          <a:schemeClr val="accent6">
            <a:lumMod val="60000"/>
            <a:lumOff val="40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400" b="1"/>
            <a:t>להמחשה   ותירגול  בסיסי</a:t>
          </a:r>
          <a:endParaRPr lang="he-IL" sz="1100" b="1"/>
        </a:p>
      </xdr:txBody>
    </xdr:sp>
    <xdr:clientData/>
  </xdr:twoCellAnchor>
  <xdr:twoCellAnchor>
    <xdr:from>
      <xdr:col>22</xdr:col>
      <xdr:colOff>424815</xdr:colOff>
      <xdr:row>1</xdr:row>
      <xdr:rowOff>66674</xdr:rowOff>
    </xdr:from>
    <xdr:to>
      <xdr:col>24</xdr:col>
      <xdr:colOff>24765</xdr:colOff>
      <xdr:row>1</xdr:row>
      <xdr:rowOff>361949</xdr:rowOff>
    </xdr:to>
    <xdr:sp macro="" textlink="">
      <xdr:nvSpPr>
        <xdr:cNvPr id="6" name="מלבן מעוגל 5">
          <a:hlinkClick xmlns:r="http://schemas.openxmlformats.org/officeDocument/2006/relationships" r:id="rId4" tooltip="לחץ כאן כדי להגיע למדריך ההלכתי - תרומות"/>
          <a:extLst>
            <a:ext uri="{FF2B5EF4-FFF2-40B4-BE49-F238E27FC236}">
              <a16:creationId xmlns:a16="http://schemas.microsoft.com/office/drawing/2014/main" id="{00000000-0008-0000-0D00-000006000000}"/>
            </a:ext>
          </a:extLst>
        </xdr:cNvPr>
        <xdr:cNvSpPr/>
      </xdr:nvSpPr>
      <xdr:spPr>
        <a:xfrm>
          <a:off x="7884795" y="584834"/>
          <a:ext cx="1253490" cy="295275"/>
        </a:xfrm>
        <a:prstGeom prst="roundRect">
          <a:avLst/>
        </a:prstGeom>
        <a:solidFill>
          <a:srgbClr val="6AA343"/>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200"/>
            <a:t>למדריך</a:t>
          </a:r>
          <a:r>
            <a:rPr lang="he-IL" sz="1100"/>
            <a:t> </a:t>
          </a:r>
          <a:r>
            <a:rPr lang="he-IL" sz="1200" b="1"/>
            <a:t>תרומות</a:t>
          </a:r>
          <a:endParaRPr lang="he-IL" sz="1100" b="1"/>
        </a:p>
      </xdr:txBody>
    </xdr:sp>
    <xdr:clientData/>
  </xdr:twoCellAnchor>
  <xdr:twoCellAnchor>
    <xdr:from>
      <xdr:col>5</xdr:col>
      <xdr:colOff>1714500</xdr:colOff>
      <xdr:row>1</xdr:row>
      <xdr:rowOff>72389</xdr:rowOff>
    </xdr:from>
    <xdr:to>
      <xdr:col>6</xdr:col>
      <xdr:colOff>975361</xdr:colOff>
      <xdr:row>1</xdr:row>
      <xdr:rowOff>342900</xdr:rowOff>
    </xdr:to>
    <xdr:sp macro="" textlink="">
      <xdr:nvSpPr>
        <xdr:cNvPr id="7" name="מלבן מעוגל 6">
          <a:hlinkClick xmlns:r="http://schemas.openxmlformats.org/officeDocument/2006/relationships" r:id="rId5" tooltip="לחץ כאן כדי להגיע למדריך ההלכתי - הוצאות"/>
          <a:extLst>
            <a:ext uri="{FF2B5EF4-FFF2-40B4-BE49-F238E27FC236}">
              <a16:creationId xmlns:a16="http://schemas.microsoft.com/office/drawing/2014/main" id="{00000000-0008-0000-0D00-000007000000}"/>
            </a:ext>
          </a:extLst>
        </xdr:cNvPr>
        <xdr:cNvSpPr/>
      </xdr:nvSpPr>
      <xdr:spPr>
        <a:xfrm>
          <a:off x="18958559" y="590549"/>
          <a:ext cx="1143001" cy="270511"/>
        </a:xfrm>
        <a:prstGeom prst="roundRect">
          <a:avLst/>
        </a:prstGeom>
        <a:solidFill>
          <a:srgbClr val="FF5B5B"/>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200"/>
            <a:t>למדריך </a:t>
          </a:r>
          <a:r>
            <a:rPr lang="he-IL" sz="1200" b="1"/>
            <a:t>הוצאות</a:t>
          </a:r>
        </a:p>
      </xdr:txBody>
    </xdr:sp>
    <xdr:clientData/>
  </xdr:twoCellAnchor>
  <xdr:twoCellAnchor>
    <xdr:from>
      <xdr:col>11</xdr:col>
      <xdr:colOff>176605</xdr:colOff>
      <xdr:row>49</xdr:row>
      <xdr:rowOff>217954</xdr:rowOff>
    </xdr:from>
    <xdr:to>
      <xdr:col>13</xdr:col>
      <xdr:colOff>712581</xdr:colOff>
      <xdr:row>49</xdr:row>
      <xdr:rowOff>503431</xdr:rowOff>
    </xdr:to>
    <xdr:sp macro="" textlink="">
      <xdr:nvSpPr>
        <xdr:cNvPr id="8" name="מלבן מעוגל 7">
          <a:hlinkClick xmlns:r="http://schemas.openxmlformats.org/officeDocument/2006/relationships" r:id="rId6" tooltip="לחץ כאן כדי להגיע לכללי הפרשת חומש לצדקה"/>
          <a:extLst>
            <a:ext uri="{FF2B5EF4-FFF2-40B4-BE49-F238E27FC236}">
              <a16:creationId xmlns:a16="http://schemas.microsoft.com/office/drawing/2014/main" id="{00000000-0008-0000-0D00-000008000000}"/>
            </a:ext>
          </a:extLst>
        </xdr:cNvPr>
        <xdr:cNvSpPr/>
      </xdr:nvSpPr>
      <xdr:spPr>
        <a:xfrm>
          <a:off x="15760066" y="11524689"/>
          <a:ext cx="1802241" cy="285477"/>
        </a:xfrm>
        <a:prstGeom prst="roundRect">
          <a:avLst/>
        </a:prstGeom>
        <a:solidFill>
          <a:schemeClr val="bg1"/>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100">
              <a:solidFill>
                <a:srgbClr val="8C8C8C"/>
              </a:solidFill>
            </a:rPr>
            <a:t>מדריך כללי חומש</a:t>
          </a:r>
        </a:p>
      </xdr:txBody>
    </xdr:sp>
    <xdr:clientData/>
  </xdr:twoCellAnchor>
  <xdr:twoCellAnchor>
    <xdr:from>
      <xdr:col>27</xdr:col>
      <xdr:colOff>765809</xdr:colOff>
      <xdr:row>1</xdr:row>
      <xdr:rowOff>0</xdr:rowOff>
    </xdr:from>
    <xdr:to>
      <xdr:col>30</xdr:col>
      <xdr:colOff>464819</xdr:colOff>
      <xdr:row>1</xdr:row>
      <xdr:rowOff>367665</xdr:rowOff>
    </xdr:to>
    <xdr:sp macro="" textlink="">
      <xdr:nvSpPr>
        <xdr:cNvPr id="9" name="מלבן מעוגל 8">
          <a:hlinkClick xmlns:r="http://schemas.openxmlformats.org/officeDocument/2006/relationships" r:id="rId7" tooltip="לחץ כאן לאפשרות הוספת דינים והערות"/>
          <a:extLst>
            <a:ext uri="{FF2B5EF4-FFF2-40B4-BE49-F238E27FC236}">
              <a16:creationId xmlns:a16="http://schemas.microsoft.com/office/drawing/2014/main" id="{00000000-0008-0000-0D00-000009000000}"/>
            </a:ext>
          </a:extLst>
        </xdr:cNvPr>
        <xdr:cNvSpPr/>
      </xdr:nvSpPr>
      <xdr:spPr>
        <a:xfrm>
          <a:off x="3512821" y="518160"/>
          <a:ext cx="1794510" cy="367665"/>
        </a:xfrm>
        <a:prstGeom prst="roundRect">
          <a:avLst/>
        </a:prstGeom>
        <a:solidFill>
          <a:srgbClr val="F9F9F9"/>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400" b="1">
              <a:solidFill>
                <a:sysClr val="windowText" lastClr="000000"/>
              </a:solidFill>
            </a:rPr>
            <a:t>רישומים  והוספות</a:t>
          </a:r>
        </a:p>
      </xdr:txBody>
    </xdr:sp>
    <xdr:clientData/>
  </xdr:twoCellAnchor>
  <xdr:twoCellAnchor>
    <xdr:from>
      <xdr:col>12</xdr:col>
      <xdr:colOff>678180</xdr:colOff>
      <xdr:row>52</xdr:row>
      <xdr:rowOff>5713</xdr:rowOff>
    </xdr:from>
    <xdr:to>
      <xdr:col>26</xdr:col>
      <xdr:colOff>7620</xdr:colOff>
      <xdr:row>122</xdr:row>
      <xdr:rowOff>33618</xdr:rowOff>
    </xdr:to>
    <xdr:sp macro="" textlink="">
      <xdr:nvSpPr>
        <xdr:cNvPr id="10" name="TextBox 9">
          <a:extLst>
            <a:ext uri="{FF2B5EF4-FFF2-40B4-BE49-F238E27FC236}">
              <a16:creationId xmlns:a16="http://schemas.microsoft.com/office/drawing/2014/main" id="{00000000-0008-0000-0D00-00000A000000}"/>
            </a:ext>
          </a:extLst>
        </xdr:cNvPr>
        <xdr:cNvSpPr txBox="1"/>
      </xdr:nvSpPr>
      <xdr:spPr>
        <a:xfrm>
          <a:off x="6816762" y="12052037"/>
          <a:ext cx="9918999" cy="11704434"/>
        </a:xfrm>
        <a:prstGeom prst="rect">
          <a:avLst/>
        </a:prstGeom>
        <a:solidFill>
          <a:schemeClr val="bg1">
            <a:lumMod val="9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1" anchor="t"/>
        <a:lstStyle/>
        <a:p>
          <a:pPr algn="ctr" rtl="1"/>
          <a:endParaRPr lang="he-IL" sz="300">
            <a:latin typeface="Guttman Mantova" panose="02010401010101010101" pitchFamily="2" charset="-79"/>
            <a:cs typeface="Guttman Mantova" panose="02010401010101010101" pitchFamily="2" charset="-79"/>
          </a:endParaRPr>
        </a:p>
        <a:p>
          <a:pPr algn="r" rtl="1"/>
          <a:endParaRPr lang="he-IL" sz="600">
            <a:latin typeface="Guttman Mantova" panose="02010401010101010101" pitchFamily="2" charset="-79"/>
            <a:cs typeface="Guttman Mantova" panose="02010401010101010101" pitchFamily="2" charset="-79"/>
          </a:endParaRPr>
        </a:p>
        <a:p>
          <a:pPr algn="l" rtl="1"/>
          <a:endParaRPr lang="he-IL" sz="1100" b="0" baseline="0">
            <a:latin typeface="Guttman Mantova" panose="02010401010101010101" pitchFamily="2" charset="-79"/>
            <a:cs typeface="Guttman Mantova" panose="02010401010101010101" pitchFamily="2" charset="-79"/>
          </a:endParaRPr>
        </a:p>
        <a:p>
          <a:pPr algn="ctr" rtl="1"/>
          <a:r>
            <a:rPr lang="he-IL" sz="1600" b="0">
              <a:latin typeface="Guttman Mantova" panose="02010401010101010101" pitchFamily="2" charset="-79"/>
              <a:cs typeface="Guttman Mantova" panose="02010401010101010101" pitchFamily="2" charset="-79"/>
            </a:rPr>
            <a:t>מנהג הפרשת חומש ו"חומש חלקי"</a:t>
          </a:r>
        </a:p>
        <a:p>
          <a:pPr algn="l" rtl="1"/>
          <a:r>
            <a:rPr lang="he-IL" sz="1400" b="0">
              <a:latin typeface="Guttman Mantova" panose="02010401010101010101" pitchFamily="2" charset="-79"/>
              <a:cs typeface="Guttman Mantova" panose="02010401010101010101" pitchFamily="2" charset="-79"/>
            </a:rPr>
            <a:t>צריך האדם להפריש חמישית מהרווח בכל עת כדי שיהא מצוי כל זמן שיבא גמילות חסד לידו שיקיימנו ובכך יצא ידי חובתו                      </a:t>
          </a:r>
          <a:r>
            <a:rPr lang="he-IL" sz="1100" b="0">
              <a:latin typeface="Guttman Mantova" panose="02010401010101010101" pitchFamily="2" charset="-79"/>
              <a:cs typeface="Guttman Mantova" panose="02010401010101010101" pitchFamily="2" charset="-79"/>
            </a:rPr>
            <a:t>על פי רבינו עובדיה מברטנורא תחילת מסכת פאה, [דבריו הובאו בכמה מפרשים]</a:t>
          </a:r>
        </a:p>
        <a:p>
          <a:pPr algn="l" rtl="1"/>
          <a:r>
            <a:rPr lang="he-IL" sz="1200" b="0">
              <a:latin typeface="Guttman Mantova" panose="02010401010101010101" pitchFamily="2" charset="-79"/>
              <a:cs typeface="Guttman Mantova" panose="02010401010101010101" pitchFamily="2" charset="-79"/>
            </a:rPr>
            <a:t> </a:t>
          </a:r>
          <a:endParaRPr lang="he-IL" sz="1400" b="0">
            <a:latin typeface="Guttman Mantova" panose="02010401010101010101" pitchFamily="2" charset="-79"/>
            <a:cs typeface="Guttman Mantova" panose="02010401010101010101" pitchFamily="2" charset="-79"/>
          </a:endParaRPr>
        </a:p>
        <a:p>
          <a:pPr algn="ctr" rtl="1"/>
          <a:r>
            <a:rPr lang="he-IL" sz="1400" b="0">
              <a:solidFill>
                <a:schemeClr val="dk1"/>
              </a:solidFill>
              <a:latin typeface="Guttman Mantova" panose="02010401010101010101" pitchFamily="2" charset="-79"/>
              <a:ea typeface="+mn-ea"/>
              <a:cs typeface="Guttman Mantova" panose="02010401010101010101" pitchFamily="2" charset="-79"/>
            </a:rPr>
            <a:t>כתב הרב המעילי ז"ל "כל המדקדק בזה [-בחומש] מובטח לו שיצליח בנכסיו" </a:t>
          </a:r>
        </a:p>
        <a:p>
          <a:pPr algn="l" rtl="1"/>
          <a:r>
            <a:rPr lang="he-IL" sz="1100" b="0">
              <a:solidFill>
                <a:schemeClr val="dk1"/>
              </a:solidFill>
              <a:latin typeface="Guttman Mantova" panose="02010401010101010101" pitchFamily="2" charset="-79"/>
              <a:ea typeface="+mn-ea"/>
              <a:cs typeface="Guttman Mantova" panose="02010401010101010101" pitchFamily="2" charset="-79"/>
            </a:rPr>
            <a:t>[שיטה מקובצת מסכת כתובות דף נ. עיי"ש]</a:t>
          </a:r>
        </a:p>
        <a:p>
          <a:pPr algn="r" rtl="1"/>
          <a:endParaRPr lang="he-IL" sz="1400" b="0">
            <a:solidFill>
              <a:schemeClr val="dk1"/>
            </a:solidFill>
            <a:latin typeface="Guttman Mantova" panose="02010401010101010101" pitchFamily="2" charset="-79"/>
            <a:ea typeface="+mn-ea"/>
            <a:cs typeface="Guttman Mantova" panose="02010401010101010101" pitchFamily="2" charset="-79"/>
          </a:endParaRPr>
        </a:p>
        <a:p>
          <a:pPr algn="r" rtl="1"/>
          <a:endParaRPr lang="he-IL" sz="1400" b="0">
            <a:latin typeface="Guttman Mantova" panose="02010401010101010101" pitchFamily="2" charset="-79"/>
            <a:cs typeface="Guttman Mantova" panose="02010401010101010101" pitchFamily="2" charset="-79"/>
          </a:endParaRPr>
        </a:p>
        <a:p>
          <a:pPr algn="r" rtl="1"/>
          <a:r>
            <a:rPr lang="he-IL" sz="1400" b="0">
              <a:latin typeface="Guttman Mantova" panose="02010401010101010101" pitchFamily="2" charset="-79"/>
              <a:cs typeface="Guttman Mantova" panose="02010401010101010101" pitchFamily="2" charset="-79"/>
            </a:rPr>
            <a:t>יש יחידי סגולה [-בעיה"ק צפת ת"ו] מקיימין מצות עשר תעשר כנ"ל בספרי דהיינו ב' עשורים דהיינו חומש מכל ריוח שיבא לידם, ומניחין אותו בארגז להיות מזומן לידם למצוה הבאה, לתת בעין יפה הפקדון אשר הפקד אתו. וכדכתב ר' עובדיה ריש מסכת פאה בפירושו למשניות, ואפילו מי שהוא עני ידענו שרגיל לרגיל לעשות כן. </a:t>
          </a:r>
        </a:p>
        <a:p>
          <a:pPr algn="l" rtl="1"/>
          <a:r>
            <a:rPr lang="he-IL" sz="1100" b="0">
              <a:latin typeface="Guttman Mantova" panose="02010401010101010101" pitchFamily="2" charset="-79"/>
              <a:cs typeface="Guttman Mantova" panose="02010401010101010101" pitchFamily="2" charset="-79"/>
            </a:rPr>
            <a:t>הרה"ק ר' אברהם גאלנטי תלמיד הרמ"ק ז"ל "ליקוטי שושנים" כת"י  סי' כ"ז.</a:t>
          </a:r>
        </a:p>
        <a:p>
          <a:pPr algn="r" rtl="1"/>
          <a:r>
            <a:rPr lang="he-IL" sz="1400" b="0">
              <a:latin typeface="Guttman Mantova" panose="02010401010101010101" pitchFamily="2" charset="-79"/>
              <a:cs typeface="Guttman Mantova" panose="02010401010101010101" pitchFamily="2" charset="-79"/>
            </a:rPr>
            <a:t> </a:t>
          </a:r>
        </a:p>
        <a:p>
          <a:pPr algn="ctr" rtl="1"/>
          <a:r>
            <a:rPr lang="he-IL" sz="1400" b="0">
              <a:latin typeface="Guttman Mantova" panose="02010401010101010101" pitchFamily="2" charset="-79"/>
              <a:cs typeface="Guttman Mantova" panose="02010401010101010101" pitchFamily="2" charset="-79"/>
            </a:rPr>
            <a:t>להזהר מאד להפריש חומש מקרן ומעשר מרווחים, לא פחות ממעשר</a:t>
          </a:r>
        </a:p>
        <a:p>
          <a:pPr algn="l" rtl="1"/>
          <a:r>
            <a:rPr lang="he-IL" sz="1200" b="0">
              <a:latin typeface="Guttman Mantova" panose="02010401010101010101" pitchFamily="2" charset="-79"/>
              <a:cs typeface="Guttman Mantova" panose="02010401010101010101" pitchFamily="2" charset="-79"/>
            </a:rPr>
            <a:t>          </a:t>
          </a:r>
          <a:r>
            <a:rPr lang="he-IL" sz="1100" b="0">
              <a:latin typeface="Guttman Mantova" panose="02010401010101010101" pitchFamily="2" charset="-79"/>
              <a:cs typeface="Guttman Mantova" panose="02010401010101010101" pitchFamily="2" charset="-79"/>
            </a:rPr>
            <a:t>הנהגות המגיד הקדוש רבי דוב בער ממזריטש זצ"ל בס' תורת המגיד חלק א'</a:t>
          </a:r>
        </a:p>
        <a:p>
          <a:pPr algn="l" rtl="1"/>
          <a:r>
            <a:rPr lang="he-IL" sz="1100" b="0">
              <a:latin typeface="Guttman Mantova" panose="02010401010101010101" pitchFamily="2" charset="-79"/>
              <a:cs typeface="Guttman Mantova" panose="02010401010101010101" pitchFamily="2" charset="-79"/>
            </a:rPr>
            <a:t> וכן מובא מהרה"ק רמ"מ מויטבסק ב"הנהגות ישרות"</a:t>
          </a:r>
        </a:p>
        <a:p>
          <a:pPr algn="r" rtl="1"/>
          <a:r>
            <a:rPr lang="he-IL" sz="1100" b="0">
              <a:latin typeface="Guttman Mantova" panose="02010401010101010101" pitchFamily="2" charset="-79"/>
              <a:cs typeface="Guttman Mantova" panose="02010401010101010101" pitchFamily="2" charset="-79"/>
            </a:rPr>
            <a:t> </a:t>
          </a:r>
        </a:p>
        <a:p>
          <a:pPr algn="ctr" rtl="1"/>
          <a:r>
            <a:rPr lang="he-IL" sz="1400" b="0">
              <a:latin typeface="Guttman Mantova" panose="02010401010101010101" pitchFamily="2" charset="-79"/>
              <a:cs typeface="Guttman Mantova" panose="02010401010101010101" pitchFamily="2" charset="-79"/>
            </a:rPr>
            <a:t>... וחומש עיקר מצות הצדקה כאמור...</a:t>
          </a:r>
        </a:p>
        <a:p>
          <a:pPr algn="l" rtl="1"/>
          <a:r>
            <a:rPr lang="he-IL" sz="1100" b="0">
              <a:latin typeface="Guttman Mantova" panose="02010401010101010101" pitchFamily="2" charset="-79"/>
              <a:cs typeface="Guttman Mantova" panose="02010401010101010101" pitchFamily="2" charset="-79"/>
            </a:rPr>
            <a:t>הרה"ק ר' נחום מטשרנובל זצ"ל, "מאור עינים" ליקוטים, ובפרשת ואתחנן מסביר בהרחבה ענין החומש. </a:t>
          </a:r>
        </a:p>
        <a:p>
          <a:pPr algn="r" rtl="1"/>
          <a:r>
            <a:rPr lang="he-IL" sz="1200" b="0">
              <a:latin typeface="Guttman Mantova" panose="02010401010101010101" pitchFamily="2" charset="-79"/>
              <a:cs typeface="Guttman Mantova" panose="02010401010101010101" pitchFamily="2" charset="-79"/>
            </a:rPr>
            <a:t> </a:t>
          </a:r>
        </a:p>
        <a:p>
          <a:pPr algn="r" rtl="1"/>
          <a:r>
            <a:rPr lang="he-IL" sz="1200" b="0">
              <a:latin typeface="Guttman Mantova" panose="02010401010101010101" pitchFamily="2" charset="-79"/>
              <a:cs typeface="Guttman Mantova" panose="02010401010101010101" pitchFamily="2" charset="-79"/>
            </a:rPr>
            <a:t> </a:t>
          </a:r>
        </a:p>
        <a:p>
          <a:pPr algn="r" rtl="1"/>
          <a:r>
            <a:rPr lang="he-IL" sz="1400" b="0">
              <a:latin typeface="Guttman Mantova" panose="02010401010101010101" pitchFamily="2" charset="-79"/>
              <a:cs typeface="Guttman Mantova" panose="02010401010101010101" pitchFamily="2" charset="-79"/>
            </a:rPr>
            <a:t>...וגם שאר היום כולו שעוסק במשא ומתן יהיה מכון לשבתו ית' בנתינת הצדקה שיתן מיגיעו שהיא ממדותיו של הקדוש ברוך הוא מה הוא רחום וכו' וכמ"ש בתיקונים חסד דרועא ימינא ואף שאינו נותן אלא חומש הרי החומש מעלה עמו כל הארבע ידות לה' להיות מכון לשבתו ית' כנודע מאמר רז"ל שמצות צדקה שקולה כנגד כל הקרבנו' ובקרבנות היה כל החי עולה לה' ע"י בהמה אחת וכל הצומח ע"י עשרון סלת אחד בלול בשמן כו'</a:t>
          </a:r>
        </a:p>
        <a:p>
          <a:pPr algn="l" rtl="1"/>
          <a:r>
            <a:rPr lang="he-IL" sz="1100" b="0">
              <a:latin typeface="Guttman Mantova" panose="02010401010101010101" pitchFamily="2" charset="-79"/>
              <a:cs typeface="Guttman Mantova" panose="02010401010101010101" pitchFamily="2" charset="-79"/>
            </a:rPr>
            <a:t>תניא ליקוטי אמרים פרק לד </a:t>
          </a:r>
        </a:p>
        <a:p>
          <a:pPr algn="r" rtl="1"/>
          <a:r>
            <a:rPr lang="he-IL" sz="1400" b="0">
              <a:latin typeface="Guttman Mantova" panose="02010401010101010101" pitchFamily="2" charset="-79"/>
              <a:cs typeface="Guttman Mantova" panose="02010401010101010101" pitchFamily="2" charset="-79"/>
            </a:rPr>
            <a:t> </a:t>
          </a:r>
        </a:p>
        <a:p>
          <a:pPr algn="r" rtl="1"/>
          <a:r>
            <a:rPr lang="he-IL" sz="1400" b="0">
              <a:latin typeface="Guttman Mantova" panose="02010401010101010101" pitchFamily="2" charset="-79"/>
              <a:cs typeface="Guttman Mantova" panose="02010401010101010101" pitchFamily="2" charset="-79"/>
            </a:rPr>
            <a:t>"האלף לך שלמה ומאתים לנוטרים את פריו" [שיר השירים ח' י"ב]. נראה שיש מכאן סמך לדברי חז"ל (כתובות נ.) שאמרו המבזבז אל יבזבז יותר מחומש. וכך פירושו האלף לך שלמה ר"ל אם הקדוש ברוך הוא שהשלום שלו נותן לך אלף. תן מאתים לנוטרים את פריו הם התלמידי חכמים השומרים התורה ומצות שהם פרי מגדיו. ע"כ כנ"ל:</a:t>
          </a:r>
        </a:p>
        <a:p>
          <a:pPr algn="l" rtl="1"/>
          <a:r>
            <a:rPr lang="he-IL" sz="1100" b="0">
              <a:latin typeface="Guttman Mantova" panose="02010401010101010101" pitchFamily="2" charset="-79"/>
              <a:cs typeface="Guttman Mantova" panose="02010401010101010101" pitchFamily="2" charset="-79"/>
            </a:rPr>
            <a:t>שפתי צדיקים, כתובים</a:t>
          </a:r>
        </a:p>
        <a:p>
          <a:pPr algn="l" rtl="1"/>
          <a:endParaRPr lang="he-IL" sz="1100" b="0">
            <a:latin typeface="Guttman Mantova" panose="02010401010101010101" pitchFamily="2" charset="-79"/>
            <a:cs typeface="Guttman Mantova" panose="02010401010101010101" pitchFamily="2" charset="-79"/>
          </a:endParaRPr>
        </a:p>
        <a:p>
          <a:pPr rtl="1"/>
          <a:endParaRPr lang="he-IL" sz="1400">
            <a:solidFill>
              <a:schemeClr val="dk1"/>
            </a:solidFill>
            <a:effectLst/>
            <a:latin typeface="Times New Roman" panose="02020603050405020304" pitchFamily="18" charset="0"/>
            <a:ea typeface="Calibri" panose="020F0502020204030204" pitchFamily="34" charset="0"/>
            <a:cs typeface="+mn-cs"/>
          </a:endParaRPr>
        </a:p>
        <a:p>
          <a:pPr marL="0" marR="0" lvl="0" indent="0" algn="r" defTabSz="914400" rtl="1" eaLnBrk="1" fontAlgn="auto" latinLnBrk="0" hangingPunct="1">
            <a:lnSpc>
              <a:spcPct val="100000"/>
            </a:lnSpc>
            <a:spcBef>
              <a:spcPts val="0"/>
            </a:spcBef>
            <a:spcAft>
              <a:spcPts val="0"/>
            </a:spcAft>
            <a:buClrTx/>
            <a:buSzTx/>
            <a:buFontTx/>
            <a:buNone/>
            <a:tabLst/>
            <a:defRPr/>
          </a:pPr>
          <a:r>
            <a:rPr lang="he-IL" sz="1400" b="1">
              <a:solidFill>
                <a:srgbClr val="FF0000"/>
              </a:solidFill>
              <a:effectLst/>
              <a:latin typeface="Times New Roman" panose="02020603050405020304" pitchFamily="18" charset="0"/>
              <a:ea typeface="Calibri" panose="020F0502020204030204" pitchFamily="34" charset="0"/>
              <a:cs typeface="+mn-cs"/>
            </a:rPr>
            <a:t>מצוה לפרסם:  </a:t>
          </a:r>
        </a:p>
        <a:p>
          <a:pPr marL="0" marR="0" lvl="0" indent="0" algn="r" defTabSz="914400" rtl="1" eaLnBrk="1" fontAlgn="auto" latinLnBrk="0" hangingPunct="1">
            <a:lnSpc>
              <a:spcPct val="100000"/>
            </a:lnSpc>
            <a:spcBef>
              <a:spcPts val="0"/>
            </a:spcBef>
            <a:spcAft>
              <a:spcPts val="0"/>
            </a:spcAft>
            <a:buClrTx/>
            <a:buSzTx/>
            <a:buFontTx/>
            <a:buNone/>
            <a:tabLst/>
            <a:defRPr/>
          </a:pPr>
          <a:r>
            <a:rPr lang="he-IL" sz="1400" b="1">
              <a:solidFill>
                <a:srgbClr val="FF0000"/>
              </a:solidFill>
              <a:effectLst/>
              <a:latin typeface="Times New Roman" panose="02020603050405020304" pitchFamily="18" charset="0"/>
              <a:ea typeface="Calibri" panose="020F0502020204030204" pitchFamily="34" charset="0"/>
              <a:cs typeface="+mn-cs"/>
            </a:rPr>
            <a:t>רבים מעידים שהדבר בדוק ומנוסה, כשמפרישים חומש למרות הקושי שבדבר, רואים בחוש ריבוי שפע בפרנסה. וזה מעשים בכל יום.</a:t>
          </a:r>
        </a:p>
        <a:p>
          <a:pPr marL="0" indent="0" algn="r" rtl="1"/>
          <a:endParaRPr lang="he-IL" sz="1400" b="1">
            <a:solidFill>
              <a:srgbClr val="FF0000"/>
            </a:solidFill>
            <a:effectLst/>
            <a:latin typeface="Times New Roman" panose="02020603050405020304" pitchFamily="18" charset="0"/>
            <a:ea typeface="Calibri" panose="020F0502020204030204" pitchFamily="34" charset="0"/>
            <a:cs typeface="+mn-cs"/>
          </a:endParaRPr>
        </a:p>
        <a:p>
          <a:pPr rtl="1"/>
          <a:endParaRPr lang="he-IL" sz="1400">
            <a:solidFill>
              <a:schemeClr val="dk1"/>
            </a:solidFill>
            <a:effectLst/>
            <a:latin typeface="Times New Roman" panose="02020603050405020304" pitchFamily="18" charset="0"/>
            <a:ea typeface="Calibri" panose="020F0502020204030204" pitchFamily="34" charset="0"/>
            <a:cs typeface="+mn-cs"/>
          </a:endParaRPr>
        </a:p>
        <a:p>
          <a:pPr rtl="1"/>
          <a:r>
            <a:rPr lang="he-IL" sz="1400">
              <a:solidFill>
                <a:schemeClr val="dk1"/>
              </a:solidFill>
              <a:effectLst/>
              <a:latin typeface="Times New Roman" panose="02020603050405020304" pitchFamily="18" charset="0"/>
              <a:ea typeface="Calibri" panose="020F0502020204030204" pitchFamily="34" charset="0"/>
              <a:cs typeface="+mn-cs"/>
            </a:rPr>
            <a:t>מסופר על הגאון רבי שמואל מסלנט זצ"ל, רבה של ירושלים, שבזמנים הקשים והעניות הנוראה ששררה בעיר, התאונן בפניו יהודי בעל משפחה שפשוט אין לו במה להאכיל את עולליו והם גוועים ברעב, יעץ לו הגר"ש שיפריש מעשר מהמעט שיש לו [שאין לו] לאחר זמן הגיע שוב וסיפר שאין הדבר מועיל, יעץ לו הגר"ש שיפריש חומש וזה יועיל בודאות.</a:t>
          </a:r>
          <a:r>
            <a:rPr lang="he-IL" sz="1400" b="0">
              <a:solidFill>
                <a:schemeClr val="dk1"/>
              </a:solidFill>
              <a:latin typeface="Guttman Mantova" panose="02010401010101010101" pitchFamily="2" charset="-79"/>
              <a:ea typeface="+mn-ea"/>
              <a:cs typeface="Guttman Mantova" panose="02010401010101010101" pitchFamily="2" charset="-79"/>
            </a:rPr>
            <a:t> </a:t>
          </a:r>
        </a:p>
        <a:p>
          <a:pPr algn="r" rtl="1">
            <a:lnSpc>
              <a:spcPct val="107000"/>
            </a:lnSpc>
            <a:spcAft>
              <a:spcPts val="800"/>
            </a:spcAft>
          </a:pPr>
          <a:r>
            <a:rPr lang="he-IL" sz="1400" b="0">
              <a:latin typeface="Guttman Mantova" panose="02010401010101010101" pitchFamily="2" charset="-79"/>
              <a:cs typeface="Guttman Mantova" panose="02010401010101010101" pitchFamily="2" charset="-79"/>
            </a:rPr>
            <a:t> </a:t>
          </a:r>
        </a:p>
        <a:p>
          <a:pPr algn="r" rtl="1">
            <a:lnSpc>
              <a:spcPct val="107000"/>
            </a:lnSpc>
            <a:spcAft>
              <a:spcPts val="800"/>
            </a:spcAft>
          </a:pPr>
          <a:r>
            <a:rPr lang="he-IL" sz="1400">
              <a:effectLst/>
              <a:latin typeface="Times New Roman" panose="02020603050405020304" pitchFamily="18" charset="0"/>
              <a:ea typeface="Calibri" panose="020F0502020204030204" pitchFamily="34" charset="0"/>
              <a:cs typeface="+mn-cs"/>
            </a:rPr>
            <a:t>פעם פגש הגאון רבי חיים עוזר גרודז'נסקי זצ"ל את הגאון רבי אליהו חיים מייזל זצ"ל, רבה של העיר לודז' שהיה ידוע בהתמסרותו הגדולה לצרכי צדקה. רבי חיים עוזר מסר לו את ספרו "אחיעזר" בתור מתנה ושאל: מתי נראה את הספר שלך? הוציא רבי אליהו חיים פנקס מלא בכתובות של ת"ח נצרכים, שמות של אלמנות ויתומים ורשימות של אנשים שברי לב שמטפל בהם ודואג לצרכיהם, והכריז: זה הספר שלי! מששמע הגאון רבי חיים עוזר כך, פרץ בבכי...       מסופר, כי לעת זקנה שאל קרוב משפחה את רח"ע</a:t>
          </a:r>
          <a:r>
            <a:rPr lang="he-IL" sz="1400" baseline="0">
              <a:effectLst/>
              <a:latin typeface="Times New Roman" panose="02020603050405020304" pitchFamily="18" charset="0"/>
              <a:ea typeface="Calibri" panose="020F0502020204030204" pitchFamily="34" charset="0"/>
              <a:cs typeface="+mn-cs"/>
            </a:rPr>
            <a:t> </a:t>
          </a:r>
          <a:r>
            <a:rPr lang="he-IL" sz="1400">
              <a:effectLst/>
              <a:latin typeface="Times New Roman" panose="02020603050405020304" pitchFamily="18" charset="0"/>
              <a:ea typeface="Calibri" panose="020F0502020204030204" pitchFamily="34" charset="0"/>
              <a:cs typeface="+mn-cs"/>
            </a:rPr>
            <a:t>למה</a:t>
          </a:r>
          <a:r>
            <a:rPr lang="he-IL" sz="1400" baseline="0">
              <a:effectLst/>
              <a:latin typeface="Times New Roman" panose="02020603050405020304" pitchFamily="18" charset="0"/>
              <a:ea typeface="Calibri" panose="020F0502020204030204" pitchFamily="34" charset="0"/>
              <a:cs typeface="+mn-cs"/>
            </a:rPr>
            <a:t> מוציא כל כך הרבה זמן על עניני צדקה ולא מקדיש יותר מזמנו לסידור ספריו והדפסתם? ענה: כשהייתי צעיר חשבתי שעיקר התכלית הוא להדפיס ספרי חידושים והספרים הללו יהיו הדרכון שלי לגן עדן, היום אני יודע שהדרכון שלי יהיה פנקס הצדקות לת"ח עניים, אלמנות, יתומים ושבורי לב...</a:t>
          </a:r>
          <a:r>
            <a:rPr lang="he-IL" sz="1400">
              <a:effectLst/>
              <a:latin typeface="Times New Roman" panose="02020603050405020304" pitchFamily="18" charset="0"/>
              <a:ea typeface="Calibri" panose="020F0502020204030204" pitchFamily="34" charset="0"/>
              <a:cs typeface="+mn-cs"/>
            </a:rPr>
            <a:t>  </a:t>
          </a:r>
        </a:p>
        <a:p>
          <a:pPr algn="l" rtl="1">
            <a:lnSpc>
              <a:spcPct val="107000"/>
            </a:lnSpc>
            <a:spcAft>
              <a:spcPts val="800"/>
            </a:spcAft>
          </a:pPr>
          <a:r>
            <a:rPr lang="he-IL" sz="1200">
              <a:effectLst/>
              <a:latin typeface="Times New Roman" panose="02020603050405020304" pitchFamily="18" charset="0"/>
              <a:ea typeface="Calibri" panose="020F0502020204030204" pitchFamily="34" charset="0"/>
              <a:cs typeface="+mn-cs"/>
            </a:rPr>
            <a:t>על פי טובך יביעו ח"א ועוד </a:t>
          </a:r>
          <a:endParaRPr lang="en-US" sz="12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100">
              <a:effectLst/>
              <a:latin typeface="Times New Roman" panose="02020603050405020304" pitchFamily="18" charset="0"/>
              <a:ea typeface="Calibri" panose="020F0502020204030204" pitchFamily="34" charset="0"/>
              <a:cs typeface="+mn-cs"/>
            </a:rPr>
            <a:t> </a:t>
          </a:r>
          <a:endParaRPr lang="en-US" sz="1050">
            <a:effectLst/>
            <a:latin typeface="Times New Roman" panose="02020603050405020304" pitchFamily="18" charset="0"/>
            <a:ea typeface="Calibri" panose="020F0502020204030204" pitchFamily="34" charset="0"/>
            <a:cs typeface="Guttman Frank" panose="02010401010101010101" pitchFamily="2" charset="-79"/>
          </a:endParaRPr>
        </a:p>
        <a:p>
          <a:pPr algn="r" rtl="1"/>
          <a:endParaRPr lang="he-IL" sz="1100" b="0">
            <a:latin typeface="Guttman Mantova" panose="02010401010101010101" pitchFamily="2" charset="-79"/>
            <a:cs typeface="Guttman Mantova" panose="02010401010101010101" pitchFamily="2" charset="-79"/>
          </a:endParaRPr>
        </a:p>
        <a:p>
          <a:pPr algn="r" rtl="1"/>
          <a:endParaRPr lang="he-IL" sz="1100" b="0">
            <a:latin typeface="Guttman Mantova" panose="02010401010101010101" pitchFamily="2" charset="-79"/>
            <a:cs typeface="Guttman Mantova" panose="02010401010101010101" pitchFamily="2" charset="-79"/>
          </a:endParaRPr>
        </a:p>
      </xdr:txBody>
    </xdr:sp>
    <xdr:clientData/>
  </xdr:twoCellAnchor>
  <xdr:oneCellAnchor>
    <xdr:from>
      <xdr:col>19</xdr:col>
      <xdr:colOff>242919</xdr:colOff>
      <xdr:row>52</xdr:row>
      <xdr:rowOff>9069</xdr:rowOff>
    </xdr:from>
    <xdr:ext cx="184730" cy="357790"/>
    <xdr:sp macro="" textlink="">
      <xdr:nvSpPr>
        <xdr:cNvPr id="11" name="מלבן 10">
          <a:extLst>
            <a:ext uri="{FF2B5EF4-FFF2-40B4-BE49-F238E27FC236}">
              <a16:creationId xmlns:a16="http://schemas.microsoft.com/office/drawing/2014/main" id="{00000000-0008-0000-0D00-00000B000000}"/>
            </a:ext>
          </a:extLst>
        </xdr:cNvPr>
        <xdr:cNvSpPr/>
      </xdr:nvSpPr>
      <xdr:spPr>
        <a:xfrm>
          <a:off x="11055691" y="11941989"/>
          <a:ext cx="184730" cy="357790"/>
        </a:xfrm>
        <a:prstGeom prst="rect">
          <a:avLst/>
        </a:prstGeom>
        <a:noFill/>
      </xdr:spPr>
      <xdr:txBody>
        <a:bodyPr wrap="none" lIns="91440" tIns="45720" rIns="91440" bIns="45720">
          <a:spAutoFit/>
        </a:bodyPr>
        <a:lstStyle/>
        <a:p>
          <a:pPr algn="ctr"/>
          <a:endParaRPr lang="he-IL" sz="1800" b="1" cap="none" spc="50">
            <a:ln w="0"/>
            <a:solidFill>
              <a:schemeClr val="bg2"/>
            </a:solidFill>
            <a:effectLst>
              <a:innerShdw blurRad="63500" dist="50800" dir="13500000">
                <a:srgbClr val="000000">
                  <a:alpha val="50000"/>
                </a:srgbClr>
              </a:innerShdw>
            </a:effectLst>
          </a:endParaRPr>
        </a:p>
      </xdr:txBody>
    </xdr:sp>
    <xdr:clientData/>
  </xdr:oneCellAnchor>
  <xdr:twoCellAnchor>
    <xdr:from>
      <xdr:col>1</xdr:col>
      <xdr:colOff>708660</xdr:colOff>
      <xdr:row>0</xdr:row>
      <xdr:rowOff>106680</xdr:rowOff>
    </xdr:from>
    <xdr:to>
      <xdr:col>6</xdr:col>
      <xdr:colOff>670560</xdr:colOff>
      <xdr:row>0</xdr:row>
      <xdr:rowOff>449580</xdr:rowOff>
    </xdr:to>
    <xdr:sp macro="" textlink="">
      <xdr:nvSpPr>
        <xdr:cNvPr id="12" name="מלבן מעוגל 11">
          <a:hlinkClick xmlns:r="http://schemas.openxmlformats.org/officeDocument/2006/relationships" r:id="rId8" tooltip="לחץ כדי להגיע להוראות מילוי ושימוש בתוכנה"/>
          <a:extLst>
            <a:ext uri="{FF2B5EF4-FFF2-40B4-BE49-F238E27FC236}">
              <a16:creationId xmlns:a16="http://schemas.microsoft.com/office/drawing/2014/main" id="{00000000-0008-0000-0D00-00000C000000}"/>
            </a:ext>
          </a:extLst>
        </xdr:cNvPr>
        <xdr:cNvSpPr/>
      </xdr:nvSpPr>
      <xdr:spPr>
        <a:xfrm>
          <a:off x="19263360" y="106680"/>
          <a:ext cx="4869180" cy="342900"/>
        </a:xfrm>
        <a:prstGeom prst="roundRect">
          <a:avLst/>
        </a:prstGeom>
        <a:solidFill>
          <a:schemeClr val="bg1">
            <a:lumMod val="50000"/>
          </a:schemeClr>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r" rtl="1"/>
          <a:r>
            <a:rPr lang="he-IL" sz="1800" b="1">
              <a:solidFill>
                <a:schemeClr val="bg1">
                  <a:lumMod val="50000"/>
                </a:schemeClr>
              </a:solidFill>
            </a:rPr>
            <a:t>ניהול וחישוב אוטומטי</a:t>
          </a:r>
          <a:r>
            <a:rPr lang="he-IL" sz="1800" b="1" baseline="0">
              <a:solidFill>
                <a:schemeClr val="bg1">
                  <a:lumMod val="50000"/>
                </a:schemeClr>
              </a:solidFill>
            </a:rPr>
            <a:t> של מעשר וחומש    </a:t>
          </a:r>
          <a:r>
            <a:rPr lang="he-IL" sz="1400" b="1" baseline="0">
              <a:solidFill>
                <a:schemeClr val="bg1"/>
              </a:solidFill>
            </a:rPr>
            <a:t>הוראות</a:t>
          </a:r>
          <a:endParaRPr lang="he-IL" sz="1600" b="1">
            <a:solidFill>
              <a:schemeClr val="bg1"/>
            </a:solidFill>
          </a:endParaRPr>
        </a:p>
      </xdr:txBody>
    </xdr:sp>
    <xdr:clientData/>
  </xdr:twoCellAnchor>
  <xdr:twoCellAnchor>
    <xdr:from>
      <xdr:col>6</xdr:col>
      <xdr:colOff>815340</xdr:colOff>
      <xdr:row>0</xdr:row>
      <xdr:rowOff>99060</xdr:rowOff>
    </xdr:from>
    <xdr:to>
      <xdr:col>9</xdr:col>
      <xdr:colOff>236220</xdr:colOff>
      <xdr:row>0</xdr:row>
      <xdr:rowOff>441960</xdr:rowOff>
    </xdr:to>
    <xdr:sp macro="" textlink="">
      <xdr:nvSpPr>
        <xdr:cNvPr id="13" name="מלבן מעוגל 12">
          <a:hlinkClick xmlns:r="http://schemas.openxmlformats.org/officeDocument/2006/relationships" r:id="rId9" tooltip="לחץ כדי להגיע למבוא להלכות מעשר כספים"/>
          <a:extLst>
            <a:ext uri="{FF2B5EF4-FFF2-40B4-BE49-F238E27FC236}">
              <a16:creationId xmlns:a16="http://schemas.microsoft.com/office/drawing/2014/main" id="{00000000-0008-0000-0D00-00000D000000}"/>
            </a:ext>
          </a:extLst>
        </xdr:cNvPr>
        <xdr:cNvSpPr/>
      </xdr:nvSpPr>
      <xdr:spPr>
        <a:xfrm>
          <a:off x="18265140" y="99060"/>
          <a:ext cx="853440" cy="342900"/>
        </a:xfrm>
        <a:prstGeom prst="roundRect">
          <a:avLst/>
        </a:prstGeom>
        <a:solidFill>
          <a:schemeClr val="bg1">
            <a:lumMod val="65000"/>
          </a:schemeClr>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400" b="1"/>
            <a:t>מבוא</a:t>
          </a:r>
          <a:endParaRPr lang="he-IL" sz="1600" b="1"/>
        </a:p>
      </xdr:txBody>
    </xdr:sp>
    <xdr:clientData/>
  </xdr:twoCellAnchor>
  <xdr:twoCellAnchor>
    <xdr:from>
      <xdr:col>9</xdr:col>
      <xdr:colOff>381000</xdr:colOff>
      <xdr:row>0</xdr:row>
      <xdr:rowOff>99060</xdr:rowOff>
    </xdr:from>
    <xdr:to>
      <xdr:col>12</xdr:col>
      <xdr:colOff>167640</xdr:colOff>
      <xdr:row>0</xdr:row>
      <xdr:rowOff>441960</xdr:rowOff>
    </xdr:to>
    <xdr:sp macro="" textlink="">
      <xdr:nvSpPr>
        <xdr:cNvPr id="14" name="מלבן מעוגל 13">
          <a:hlinkClick xmlns:r="http://schemas.openxmlformats.org/officeDocument/2006/relationships" r:id="rId10" tooltip="לחץ כדי להגיע לכללים ויסודות בהלכות מעשר כספים"/>
          <a:extLst>
            <a:ext uri="{FF2B5EF4-FFF2-40B4-BE49-F238E27FC236}">
              <a16:creationId xmlns:a16="http://schemas.microsoft.com/office/drawing/2014/main" id="{00000000-0008-0000-0D00-00000E000000}"/>
            </a:ext>
          </a:extLst>
        </xdr:cNvPr>
        <xdr:cNvSpPr/>
      </xdr:nvSpPr>
      <xdr:spPr>
        <a:xfrm>
          <a:off x="16459200" y="99060"/>
          <a:ext cx="1661160" cy="342900"/>
        </a:xfrm>
        <a:prstGeom prst="roundRect">
          <a:avLst/>
        </a:prstGeom>
        <a:solidFill>
          <a:schemeClr val="bg1">
            <a:lumMod val="65000"/>
          </a:schemeClr>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400" b="1"/>
            <a:t>כללים </a:t>
          </a:r>
          <a:r>
            <a:rPr lang="he-IL" sz="1600" b="1"/>
            <a:t> </a:t>
          </a:r>
          <a:r>
            <a:rPr lang="he-IL" sz="1400" b="1"/>
            <a:t>ויסודות</a:t>
          </a:r>
          <a:endParaRPr lang="he-IL" sz="1600" b="1"/>
        </a:p>
      </xdr:txBody>
    </xdr:sp>
    <xdr:clientData/>
  </xdr:twoCellAnchor>
  <mc:AlternateContent xmlns:mc="http://schemas.openxmlformats.org/markup-compatibility/2006">
    <mc:Choice xmlns:a14="http://schemas.microsoft.com/office/drawing/2010/main" Requires="a14">
      <xdr:twoCellAnchor>
        <xdr:from>
          <xdr:col>16</xdr:col>
          <xdr:colOff>142875</xdr:colOff>
          <xdr:row>50</xdr:row>
          <xdr:rowOff>38100</xdr:rowOff>
        </xdr:from>
        <xdr:to>
          <xdr:col>17</xdr:col>
          <xdr:colOff>504825</xdr:colOff>
          <xdr:row>52</xdr:row>
          <xdr:rowOff>0</xdr:rowOff>
        </xdr:to>
        <xdr:sp macro="" textlink="">
          <xdr:nvSpPr>
            <xdr:cNvPr id="33793" name="Object 1" hidden="1">
              <a:extLst>
                <a:ext uri="{63B3BB69-23CF-44E3-9099-C40C66FF867C}">
                  <a14:compatExt spid="_x0000_s33793"/>
                </a:ext>
                <a:ext uri="{FF2B5EF4-FFF2-40B4-BE49-F238E27FC236}">
                  <a16:creationId xmlns:a16="http://schemas.microsoft.com/office/drawing/2014/main" id="{00000000-0008-0000-0D00-0000018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11</xdr:col>
      <xdr:colOff>177615</xdr:colOff>
      <xdr:row>48</xdr:row>
      <xdr:rowOff>222437</xdr:rowOff>
    </xdr:from>
    <xdr:to>
      <xdr:col>13</xdr:col>
      <xdr:colOff>713591</xdr:colOff>
      <xdr:row>49</xdr:row>
      <xdr:rowOff>191908</xdr:rowOff>
    </xdr:to>
    <xdr:sp macro="" textlink="">
      <xdr:nvSpPr>
        <xdr:cNvPr id="16" name="מלבן מעוגל 15">
          <a:hlinkClick xmlns:r="http://schemas.openxmlformats.org/officeDocument/2006/relationships" r:id="rId11" tooltip="לחץ כדי להגיע לטבלאות המחשה ותירגול לחומש"/>
          <a:extLst>
            <a:ext uri="{FF2B5EF4-FFF2-40B4-BE49-F238E27FC236}">
              <a16:creationId xmlns:a16="http://schemas.microsoft.com/office/drawing/2014/main" id="{00000000-0008-0000-0D00-000010000000}"/>
            </a:ext>
          </a:extLst>
        </xdr:cNvPr>
        <xdr:cNvSpPr/>
      </xdr:nvSpPr>
      <xdr:spPr>
        <a:xfrm>
          <a:off x="15759056" y="11282643"/>
          <a:ext cx="1802241" cy="216000"/>
        </a:xfrm>
        <a:prstGeom prst="roundRect">
          <a:avLst/>
        </a:prstGeom>
        <a:solidFill>
          <a:schemeClr val="bg1">
            <a:lumMod val="85000"/>
          </a:schemeClr>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050">
              <a:solidFill>
                <a:srgbClr val="8C8C8C"/>
              </a:solidFill>
            </a:rPr>
            <a:t>המחשה ותירגול לחומש</a:t>
          </a:r>
        </a:p>
      </xdr:txBody>
    </xdr:sp>
    <xdr:clientData/>
  </xdr:twoCellAnchor>
  <xdr:twoCellAnchor>
    <xdr:from>
      <xdr:col>5</xdr:col>
      <xdr:colOff>125961</xdr:colOff>
      <xdr:row>49</xdr:row>
      <xdr:rowOff>11205</xdr:rowOff>
    </xdr:from>
    <xdr:to>
      <xdr:col>8</xdr:col>
      <xdr:colOff>70479</xdr:colOff>
      <xdr:row>50</xdr:row>
      <xdr:rowOff>18405</xdr:rowOff>
    </xdr:to>
    <xdr:sp macro="" textlink="">
      <xdr:nvSpPr>
        <xdr:cNvPr id="17" name="מלבן מעוגל 16">
          <a:hlinkClick xmlns:r="http://schemas.openxmlformats.org/officeDocument/2006/relationships" r:id="rId12" tooltip="לחץ כדי להגיע לטבלה מיוחדת של &quot;הקלות למפרישי חומש&quot; המשתלבות בחישובים"/>
          <a:extLst>
            <a:ext uri="{FF2B5EF4-FFF2-40B4-BE49-F238E27FC236}">
              <a16:creationId xmlns:a16="http://schemas.microsoft.com/office/drawing/2014/main" id="{00000000-0008-0000-0D00-000011000000}"/>
            </a:ext>
          </a:extLst>
        </xdr:cNvPr>
        <xdr:cNvSpPr/>
      </xdr:nvSpPr>
      <xdr:spPr>
        <a:xfrm>
          <a:off x="19607050" y="11208123"/>
          <a:ext cx="3225600" cy="464400"/>
        </a:xfrm>
        <a:prstGeom prst="roundRect">
          <a:avLst/>
        </a:prstGeom>
        <a:solidFill>
          <a:schemeClr val="bg1">
            <a:lumMod val="85000"/>
          </a:schemeClr>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400" b="1">
              <a:solidFill>
                <a:srgbClr val="8C8C8C"/>
              </a:solidFill>
            </a:rPr>
            <a:t>טבלת הקלות מיוחדות למפרישי חומש</a:t>
          </a:r>
        </a:p>
      </xdr:txBody>
    </xdr:sp>
    <xdr:clientData/>
  </xdr:twoCellAnchor>
  <xdr:twoCellAnchor>
    <xdr:from>
      <xdr:col>26</xdr:col>
      <xdr:colOff>59054</xdr:colOff>
      <xdr:row>47</xdr:row>
      <xdr:rowOff>196215</xdr:rowOff>
    </xdr:from>
    <xdr:to>
      <xdr:col>29</xdr:col>
      <xdr:colOff>590550</xdr:colOff>
      <xdr:row>48</xdr:row>
      <xdr:rowOff>133350</xdr:rowOff>
    </xdr:to>
    <xdr:sp macro="" textlink="">
      <xdr:nvSpPr>
        <xdr:cNvPr id="18" name="מלבן מעוגל 17">
          <a:hlinkClick xmlns:r="http://schemas.openxmlformats.org/officeDocument/2006/relationships" r:id="rId13" tooltip="לחץ כדי לשלוח למייל המכון הערות ושאלות הלכתיות"/>
          <a:extLst>
            <a:ext uri="{FF2B5EF4-FFF2-40B4-BE49-F238E27FC236}">
              <a16:creationId xmlns:a16="http://schemas.microsoft.com/office/drawing/2014/main" id="{00000000-0008-0000-0D00-000012000000}"/>
            </a:ext>
          </a:extLst>
        </xdr:cNvPr>
        <xdr:cNvSpPr/>
      </xdr:nvSpPr>
      <xdr:spPr>
        <a:xfrm>
          <a:off x="4076700" y="10759440"/>
          <a:ext cx="2636521" cy="308610"/>
        </a:xfrm>
        <a:prstGeom prst="roundRect">
          <a:avLst/>
        </a:prstGeom>
        <a:solidFill>
          <a:schemeClr val="bg1">
            <a:lumMod val="75000"/>
          </a:schemeClr>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100" b="1">
              <a:solidFill>
                <a:sysClr val="windowText" lastClr="000000"/>
              </a:solidFill>
            </a:rPr>
            <a:t>הערות ושאלות הלכתיות לרבני המכון</a:t>
          </a:r>
        </a:p>
      </xdr:txBody>
    </xdr:sp>
    <xdr:clientData/>
  </xdr:twoCellAnchor>
  <xdr:twoCellAnchor>
    <xdr:from>
      <xdr:col>1</xdr:col>
      <xdr:colOff>1043940</xdr:colOff>
      <xdr:row>145</xdr:row>
      <xdr:rowOff>333375</xdr:rowOff>
    </xdr:from>
    <xdr:to>
      <xdr:col>16</xdr:col>
      <xdr:colOff>129540</xdr:colOff>
      <xdr:row>151</xdr:row>
      <xdr:rowOff>238125</xdr:rowOff>
    </xdr:to>
    <xdr:sp macro="" textlink="">
      <xdr:nvSpPr>
        <xdr:cNvPr id="19" name="TextBox 18">
          <a:extLst>
            <a:ext uri="{FF2B5EF4-FFF2-40B4-BE49-F238E27FC236}">
              <a16:creationId xmlns:a16="http://schemas.microsoft.com/office/drawing/2014/main" id="{00000000-0008-0000-0D00-000013000000}"/>
            </a:ext>
          </a:extLst>
        </xdr:cNvPr>
        <xdr:cNvSpPr txBox="1"/>
      </xdr:nvSpPr>
      <xdr:spPr>
        <a:xfrm>
          <a:off x="13403580" y="21547455"/>
          <a:ext cx="10393680" cy="1200150"/>
        </a:xfrm>
        <a:prstGeom prst="rect">
          <a:avLst/>
        </a:prstGeom>
        <a:solidFill>
          <a:schemeClr val="bg1">
            <a:lumMod val="9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1" anchor="t"/>
        <a:lstStyle/>
        <a:p>
          <a:pPr algn="r" rtl="1"/>
          <a:r>
            <a:rPr lang="he-IL" sz="1100"/>
            <a:t>כשמחשבים את ההקלות המיוחדות שנאמרו בחומש חייבים לחלק את החומש לשתיים, דהיינו המעשר הראשון, שכלפיו אין שום הקלות, </a:t>
          </a:r>
          <a:r>
            <a:rPr lang="he-IL" sz="1100">
              <a:solidFill>
                <a:sysClr val="windowText" lastClr="000000"/>
              </a:solidFill>
            </a:rPr>
            <a:t>וה</a:t>
          </a:r>
          <a:r>
            <a:rPr lang="he-IL" sz="1100">
              <a:solidFill>
                <a:srgbClr val="FFC000"/>
              </a:solidFill>
            </a:rPr>
            <a:t>מעשר הנוסף </a:t>
          </a:r>
          <a:r>
            <a:rPr lang="he-IL" sz="1100"/>
            <a:t>המשלים לחומש, שכלפיו נאמרו ההקלות השונות. ולכן,  אם נשאר זכות בסכום</a:t>
          </a:r>
          <a:r>
            <a:rPr lang="he-IL" sz="1100" baseline="0"/>
            <a:t> ההקלות בחודש זה, לא יזקף לזכות המעשר, אלא יזקף לזכות </a:t>
          </a:r>
          <a:r>
            <a:rPr lang="he-IL" sz="1100" baseline="0">
              <a:solidFill>
                <a:sysClr val="windowText" lastClr="000000"/>
              </a:solidFill>
            </a:rPr>
            <a:t>ה</a:t>
          </a:r>
          <a:r>
            <a:rPr lang="he-IL" sz="1100" baseline="0">
              <a:solidFill>
                <a:srgbClr val="FFC000"/>
              </a:solidFill>
            </a:rPr>
            <a:t>מעשר הנוסף </a:t>
          </a:r>
          <a:r>
            <a:rPr lang="he-IL" sz="1100" baseline="0"/>
            <a:t>בלבד בחודש הבא.</a:t>
          </a:r>
          <a:endParaRPr lang="he-IL" sz="1100"/>
        </a:p>
        <a:p>
          <a:pPr algn="r" rtl="1"/>
          <a:endParaRPr lang="he-IL" sz="1100" b="1">
            <a:solidFill>
              <a:srgbClr val="FF0000"/>
            </a:solidFill>
          </a:endParaRPr>
        </a:p>
        <a:p>
          <a:pPr algn="r" rtl="1"/>
          <a:r>
            <a:rPr lang="he-IL" sz="1100" b="1">
              <a:solidFill>
                <a:srgbClr val="FF0000"/>
              </a:solidFill>
            </a:rPr>
            <a:t>הוראות שימוש בטבלה:  </a:t>
          </a:r>
          <a:r>
            <a:rPr lang="he-IL" sz="1100" b="1">
              <a:solidFill>
                <a:sysClr val="windowText" lastClr="000000"/>
              </a:solidFill>
            </a:rPr>
            <a:t>הרישום מתנהל בשני שלבים.</a:t>
          </a:r>
          <a:r>
            <a:rPr lang="he-IL" sz="1100" b="1" baseline="0">
              <a:solidFill>
                <a:sysClr val="windowText" lastClr="000000"/>
              </a:solidFill>
            </a:rPr>
            <a:t>  </a:t>
          </a:r>
          <a:r>
            <a:rPr lang="he-IL" sz="1200" b="1">
              <a:solidFill>
                <a:sysClr val="windowText" lastClr="000000"/>
              </a:solidFill>
            </a:rPr>
            <a:t>א.</a:t>
          </a:r>
          <a:r>
            <a:rPr lang="he-IL" sz="1100" b="1">
              <a:solidFill>
                <a:sysClr val="windowText" lastClr="000000"/>
              </a:solidFill>
            </a:rPr>
            <a:t> ממלאים</a:t>
          </a:r>
          <a:r>
            <a:rPr lang="he-IL" sz="1100" b="1" baseline="0">
              <a:solidFill>
                <a:sysClr val="windowText" lastClr="000000"/>
              </a:solidFill>
            </a:rPr>
            <a:t> את הטבלה הראשית בצורה רגילה ורושמים שם את </a:t>
          </a:r>
          <a:r>
            <a:rPr lang="he-IL" sz="1100" b="1" u="sng" baseline="0">
              <a:solidFill>
                <a:sysClr val="windowText" lastClr="000000"/>
              </a:solidFill>
            </a:rPr>
            <a:t>ההכנסות</a:t>
          </a:r>
          <a:r>
            <a:rPr lang="he-IL" sz="1100" b="1" baseline="0">
              <a:solidFill>
                <a:sysClr val="windowText" lastClr="000000"/>
              </a:solidFill>
            </a:rPr>
            <a:t>, </a:t>
          </a:r>
          <a:r>
            <a:rPr lang="he-IL" sz="1100" b="1" u="sng" baseline="0">
              <a:solidFill>
                <a:sysClr val="windowText" lastClr="000000"/>
              </a:solidFill>
            </a:rPr>
            <a:t>ההוצאות</a:t>
          </a:r>
          <a:r>
            <a:rPr lang="he-IL" sz="1100" b="1">
              <a:solidFill>
                <a:sysClr val="windowText" lastClr="000000"/>
              </a:solidFill>
            </a:rPr>
            <a:t> </a:t>
          </a:r>
          <a:r>
            <a:rPr lang="he-IL" sz="1100" b="1" u="sng">
              <a:solidFill>
                <a:sysClr val="windowText" lastClr="000000"/>
              </a:solidFill>
            </a:rPr>
            <a:t>והתרומות</a:t>
          </a:r>
          <a:r>
            <a:rPr lang="he-IL" sz="1100" b="1">
              <a:solidFill>
                <a:sysClr val="windowText" lastClr="000000"/>
              </a:solidFill>
            </a:rPr>
            <a:t> הרגילות.  </a:t>
          </a:r>
          <a:r>
            <a:rPr lang="he-IL" sz="1200" b="1">
              <a:solidFill>
                <a:sysClr val="windowText" lastClr="000000"/>
              </a:solidFill>
            </a:rPr>
            <a:t>ב. </a:t>
          </a:r>
          <a:r>
            <a:rPr lang="he-IL" sz="1100" b="1">
              <a:solidFill>
                <a:sysClr val="windowText" lastClr="000000"/>
              </a:solidFill>
            </a:rPr>
            <a:t>ממלאים טבלה זאת של ההקלות [תאים</a:t>
          </a:r>
          <a:r>
            <a:rPr lang="he-IL" sz="1100" b="1" baseline="0">
              <a:solidFill>
                <a:sysClr val="windowText" lastClr="000000"/>
              </a:solidFill>
            </a:rPr>
            <a:t> לבנים בלבד]</a:t>
          </a:r>
          <a:r>
            <a:rPr lang="he-IL" sz="1100" b="1">
              <a:solidFill>
                <a:sysClr val="windowText" lastClr="000000"/>
              </a:solidFill>
            </a:rPr>
            <a:t>. אותן</a:t>
          </a:r>
          <a:r>
            <a:rPr lang="he-IL" sz="1100" b="1" baseline="0">
              <a:solidFill>
                <a:sysClr val="windowText" lastClr="000000"/>
              </a:solidFill>
            </a:rPr>
            <a:t> הכנסות</a:t>
          </a:r>
          <a:r>
            <a:rPr lang="he-IL" sz="1100" b="1">
              <a:solidFill>
                <a:sysClr val="windowText" lastClr="000000"/>
              </a:solidFill>
            </a:rPr>
            <a:t> שלא רוצים להכליל בחישוב החומש רושמים </a:t>
          </a:r>
          <a:r>
            <a:rPr lang="he-IL" sz="1100" b="1" u="sng">
              <a:solidFill>
                <a:sysClr val="windowText" lastClr="000000"/>
              </a:solidFill>
            </a:rPr>
            <a:t>רק</a:t>
          </a:r>
          <a:r>
            <a:rPr lang="he-IL" sz="1100" b="1">
              <a:solidFill>
                <a:sysClr val="windowText" lastClr="000000"/>
              </a:solidFill>
            </a:rPr>
            <a:t> כאן, גם רושמים כאן הוצאות נוספות</a:t>
          </a:r>
          <a:r>
            <a:rPr lang="he-IL" sz="1100" b="1" baseline="0">
              <a:solidFill>
                <a:sysClr val="windowText" lastClr="000000"/>
              </a:solidFill>
            </a:rPr>
            <a:t> וכן תרומות נוספות שמחשיבים רק לחומש.  במשך כל החודש רושמים כאן לפי הצורך.  </a:t>
          </a:r>
        </a:p>
        <a:p>
          <a:pPr algn="r" rtl="1"/>
          <a:r>
            <a:rPr lang="he-IL" sz="1200" b="1" baseline="0">
              <a:solidFill>
                <a:sysClr val="windowText" lastClr="000000"/>
              </a:solidFill>
            </a:rPr>
            <a:t> </a:t>
          </a:r>
          <a:r>
            <a:rPr lang="he-IL" sz="1600" b="1" baseline="0">
              <a:solidFill>
                <a:srgbClr val="FF0000"/>
              </a:solidFill>
            </a:rPr>
            <a:t>שימו לב!</a:t>
          </a:r>
          <a:r>
            <a:rPr lang="he-IL" sz="1600" b="1">
              <a:solidFill>
                <a:srgbClr val="FF0000"/>
              </a:solidFill>
            </a:rPr>
            <a:t>  </a:t>
          </a:r>
          <a:r>
            <a:rPr lang="he-IL" sz="1400" b="1">
              <a:solidFill>
                <a:srgbClr val="FF0000"/>
              </a:solidFill>
            </a:rPr>
            <a:t> המפרישים חומש לפי ההקלות עליהם להפריש הסכום  של  "סך הכל היתרה להפריש לחומש" הרשום בטבלה זאת ולא בטבלה הראשית</a:t>
          </a:r>
          <a:r>
            <a:rPr lang="he-IL" sz="1400" b="1" baseline="0">
              <a:solidFill>
                <a:srgbClr val="FF0000"/>
              </a:solidFill>
            </a:rPr>
            <a:t>.</a:t>
          </a:r>
          <a:endParaRPr lang="he-IL" sz="1400" b="1">
            <a:solidFill>
              <a:srgbClr val="FF0000"/>
            </a:solidFill>
          </a:endParaRPr>
        </a:p>
      </xdr:txBody>
    </xdr:sp>
    <xdr:clientData/>
  </xdr:twoCellAnchor>
  <xdr:twoCellAnchor>
    <xdr:from>
      <xdr:col>1</xdr:col>
      <xdr:colOff>1191845</xdr:colOff>
      <xdr:row>50</xdr:row>
      <xdr:rowOff>57150</xdr:rowOff>
    </xdr:from>
    <xdr:to>
      <xdr:col>2</xdr:col>
      <xdr:colOff>1021080</xdr:colOff>
      <xdr:row>51</xdr:row>
      <xdr:rowOff>314324</xdr:rowOff>
    </xdr:to>
    <xdr:sp macro="" textlink="">
      <xdr:nvSpPr>
        <xdr:cNvPr id="20" name="מלבן מעוגל 19">
          <a:hlinkClick xmlns:r="http://schemas.openxmlformats.org/officeDocument/2006/relationships" r:id="rId14" tooltip="לחץ כאן כדי להזמין"/>
          <a:extLst>
            <a:ext uri="{FF2B5EF4-FFF2-40B4-BE49-F238E27FC236}">
              <a16:creationId xmlns:a16="http://schemas.microsoft.com/office/drawing/2014/main" id="{00000000-0008-0000-0D00-000014000000}"/>
            </a:ext>
          </a:extLst>
        </xdr:cNvPr>
        <xdr:cNvSpPr/>
      </xdr:nvSpPr>
      <xdr:spPr>
        <a:xfrm>
          <a:off x="22189440" y="11426190"/>
          <a:ext cx="1459915" cy="379094"/>
        </a:xfrm>
        <a:prstGeom prst="roundRect">
          <a:avLst>
            <a:gd name="adj" fmla="val 26717"/>
          </a:avLst>
        </a:prstGeom>
        <a:solidFill>
          <a:schemeClr val="bg1"/>
        </a:solidFill>
        <a:ln>
          <a:solidFill>
            <a:schemeClr val="bg1">
              <a:lumMod val="75000"/>
            </a:schemeClr>
          </a:solid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400" b="1">
              <a:solidFill>
                <a:sysClr val="windowText" lastClr="000000"/>
              </a:solidFill>
            </a:rPr>
            <a:t>להזמנה </a:t>
          </a:r>
          <a:r>
            <a:rPr lang="he-IL" sz="1400" b="1" baseline="0">
              <a:solidFill>
                <a:sysClr val="windowText" lastClr="000000"/>
              </a:solidFill>
            </a:rPr>
            <a:t> חוזרת</a:t>
          </a:r>
          <a:endParaRPr lang="he-IL" sz="1400" b="1">
            <a:solidFill>
              <a:sysClr val="windowText" lastClr="000000"/>
            </a:solidFill>
          </a:endParaRPr>
        </a:p>
      </xdr:txBody>
    </xdr:sp>
    <xdr:clientData/>
  </xdr:twoCellAnchor>
  <xdr:twoCellAnchor>
    <xdr:from>
      <xdr:col>8</xdr:col>
      <xdr:colOff>205740</xdr:colOff>
      <xdr:row>41</xdr:row>
      <xdr:rowOff>15240</xdr:rowOff>
    </xdr:from>
    <xdr:to>
      <xdr:col>12</xdr:col>
      <xdr:colOff>106680</xdr:colOff>
      <xdr:row>41</xdr:row>
      <xdr:rowOff>247650</xdr:rowOff>
    </xdr:to>
    <xdr:sp macro="" textlink="">
      <xdr:nvSpPr>
        <xdr:cNvPr id="22" name="מלבן מעוגל 21">
          <a:hlinkClick xmlns:r="http://schemas.openxmlformats.org/officeDocument/2006/relationships" r:id="rId15" tooltip="לחץ כאן כדי להגיע לטבלת סיכום שנתית ותרשים המחשה"/>
          <a:extLst>
            <a:ext uri="{FF2B5EF4-FFF2-40B4-BE49-F238E27FC236}">
              <a16:creationId xmlns:a16="http://schemas.microsoft.com/office/drawing/2014/main" id="{00000000-0008-0000-0D00-000016000000}"/>
            </a:ext>
          </a:extLst>
        </xdr:cNvPr>
        <xdr:cNvSpPr/>
      </xdr:nvSpPr>
      <xdr:spPr>
        <a:xfrm>
          <a:off x="16885920" y="9212580"/>
          <a:ext cx="2057400" cy="232410"/>
        </a:xfrm>
        <a:prstGeom prst="roundRect">
          <a:avLst/>
        </a:prstGeom>
        <a:solidFill>
          <a:schemeClr val="bg1">
            <a:lumMod val="75000"/>
          </a:schemeClr>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100">
              <a:solidFill>
                <a:srgbClr val="FF0000"/>
              </a:solidFill>
            </a:rPr>
            <a:t>מעקב  ותרשים  שנתי  </a:t>
          </a:r>
          <a:endParaRPr lang="he-IL" sz="1100" baseline="0">
            <a:solidFill>
              <a:srgbClr val="FF0000"/>
            </a:solidFill>
          </a:endParaRPr>
        </a:p>
      </xdr:txBody>
    </xdr:sp>
    <xdr:clientData/>
  </xdr:twoCellAnchor>
  <xdr:twoCellAnchor>
    <xdr:from>
      <xdr:col>26</xdr:col>
      <xdr:colOff>161925</xdr:colOff>
      <xdr:row>32</xdr:row>
      <xdr:rowOff>0</xdr:rowOff>
    </xdr:from>
    <xdr:to>
      <xdr:col>27</xdr:col>
      <xdr:colOff>76200</xdr:colOff>
      <xdr:row>36</xdr:row>
      <xdr:rowOff>133350</xdr:rowOff>
    </xdr:to>
    <xdr:sp macro="" textlink="">
      <xdr:nvSpPr>
        <xdr:cNvPr id="15" name="מלבן: פינות מעוגלות 14">
          <a:hlinkClick xmlns:r="http://schemas.openxmlformats.org/officeDocument/2006/relationships" r:id="rId16" tooltip="ובאש האהבה אתה עתיד לבנותה, תרום עכשיו."/>
          <a:extLst>
            <a:ext uri="{FF2B5EF4-FFF2-40B4-BE49-F238E27FC236}">
              <a16:creationId xmlns:a16="http://schemas.microsoft.com/office/drawing/2014/main" id="{00000000-0008-0000-0D00-00000F000000}"/>
            </a:ext>
          </a:extLst>
        </xdr:cNvPr>
        <xdr:cNvSpPr/>
      </xdr:nvSpPr>
      <xdr:spPr>
        <a:xfrm>
          <a:off x="6029325" y="7181850"/>
          <a:ext cx="581025" cy="933450"/>
        </a:xfrm>
        <a:prstGeom prst="roundRect">
          <a:avLst/>
        </a:prstGeom>
        <a:solidFill>
          <a:schemeClr val="accent6">
            <a:lumMod val="20000"/>
            <a:lumOff val="80000"/>
          </a:schemeClr>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t"/>
        <a:lstStyle/>
        <a:p>
          <a:pPr algn="ctr" rtl="1"/>
          <a:endParaRPr lang="he-IL" sz="1100" b="1">
            <a:solidFill>
              <a:schemeClr val="accent6">
                <a:lumMod val="50000"/>
              </a:schemeClr>
            </a:solidFill>
          </a:endParaRPr>
        </a:p>
        <a:p>
          <a:pPr algn="ctr" rtl="1"/>
          <a:r>
            <a:rPr lang="he-IL" sz="1100" b="1">
              <a:solidFill>
                <a:srgbClr val="FF0000"/>
              </a:solidFill>
            </a:rPr>
            <a:t>תרום</a:t>
          </a:r>
        </a:p>
        <a:p>
          <a:pPr algn="ctr" rtl="1"/>
          <a:r>
            <a:rPr lang="he-IL" sz="1100" b="1">
              <a:solidFill>
                <a:srgbClr val="FF0000"/>
              </a:solidFill>
            </a:rPr>
            <a:t>עכשיו</a:t>
          </a:r>
        </a:p>
      </xdr:txBody>
    </xdr:sp>
    <xdr:clientData/>
  </xdr:twoCellAnchor>
  <xdr:twoCellAnchor>
    <xdr:from>
      <xdr:col>14</xdr:col>
      <xdr:colOff>792480</xdr:colOff>
      <xdr:row>35</xdr:row>
      <xdr:rowOff>22860</xdr:rowOff>
    </xdr:from>
    <xdr:to>
      <xdr:col>18</xdr:col>
      <xdr:colOff>53340</xdr:colOff>
      <xdr:row>36</xdr:row>
      <xdr:rowOff>22860</xdr:rowOff>
    </xdr:to>
    <xdr:sp macro="" textlink="">
      <xdr:nvSpPr>
        <xdr:cNvPr id="24" name="מלבן מעוגל 23">
          <a:hlinkClick xmlns:r="http://schemas.openxmlformats.org/officeDocument/2006/relationships" r:id="rId17" tooltip="לחץ כדי להגיע לסקירה"/>
          <a:extLst>
            <a:ext uri="{FF2B5EF4-FFF2-40B4-BE49-F238E27FC236}">
              <a16:creationId xmlns:a16="http://schemas.microsoft.com/office/drawing/2014/main" id="{00000000-0008-0000-0D00-000018000000}"/>
            </a:ext>
          </a:extLst>
        </xdr:cNvPr>
        <xdr:cNvSpPr/>
      </xdr:nvSpPr>
      <xdr:spPr>
        <a:xfrm>
          <a:off x="12397740" y="7795260"/>
          <a:ext cx="2103120" cy="205740"/>
        </a:xfrm>
        <a:prstGeom prst="roundRect">
          <a:avLst/>
        </a:prstGeom>
        <a:solidFill>
          <a:srgbClr val="5B9BD5"/>
        </a:solidFill>
        <a:ln w="12700" cap="flat" cmpd="sng" algn="ctr">
          <a:noFill/>
          <a:prstDash val="solid"/>
          <a:miter lim="800000"/>
        </a:ln>
        <a:effectLst/>
        <a:scene3d>
          <a:camera prst="orthographicFront">
            <a:rot lat="0" lon="0" rev="0"/>
          </a:camera>
          <a:lightRig rig="chilly" dir="t">
            <a:rot lat="0" lon="0" rev="18480000"/>
          </a:lightRig>
        </a:scene3d>
        <a:sp3d prstMaterial="clear">
          <a:bevelT h="63500"/>
        </a:sp3d>
      </xdr:spPr>
      <xdr:txBody>
        <a:bodyPr vertOverflow="clip" horzOverflow="clip" rtlCol="1" anchor="ctr"/>
        <a:lstStyle/>
        <a:p>
          <a:pPr marL="0" marR="0" lvl="0" indent="0" algn="ctr" defTabSz="914400" rtl="1" eaLnBrk="1" fontAlgn="auto" latinLnBrk="0" hangingPunct="1">
            <a:lnSpc>
              <a:spcPct val="100000"/>
            </a:lnSpc>
            <a:spcBef>
              <a:spcPts val="0"/>
            </a:spcBef>
            <a:spcAft>
              <a:spcPts val="0"/>
            </a:spcAft>
            <a:buClrTx/>
            <a:buSzTx/>
            <a:buFontTx/>
            <a:buNone/>
            <a:tabLst/>
            <a:defRPr/>
          </a:pPr>
          <a:r>
            <a:rPr kumimoji="0" lang="he-IL" sz="1100" b="1" i="0" u="none" strike="noStrike" kern="0" cap="none" spc="0" normalizeH="0" baseline="0" noProof="0">
              <a:ln>
                <a:noFill/>
              </a:ln>
              <a:solidFill>
                <a:srgbClr val="70AD47">
                  <a:lumMod val="75000"/>
                </a:srgbClr>
              </a:solidFill>
              <a:effectLst/>
              <a:uLnTx/>
              <a:uFillTx/>
              <a:latin typeface="Calibri" panose="020F0502020204030204"/>
              <a:ea typeface="+mn-ea"/>
              <a:cs typeface="Arial" panose="020B0604020202020204" pitchFamily="34" charset="0"/>
            </a:rPr>
            <a:t>סקירה  קצרה על המכון</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52</xdr:row>
      <xdr:rowOff>5715</xdr:rowOff>
    </xdr:from>
    <xdr:to>
      <xdr:col>12</xdr:col>
      <xdr:colOff>396240</xdr:colOff>
      <xdr:row>62</xdr:row>
      <xdr:rowOff>7620</xdr:rowOff>
    </xdr:to>
    <xdr:sp macro="" textlink="">
      <xdr:nvSpPr>
        <xdr:cNvPr id="2" name="TextBox 1">
          <a:extLst>
            <a:ext uri="{FF2B5EF4-FFF2-40B4-BE49-F238E27FC236}">
              <a16:creationId xmlns:a16="http://schemas.microsoft.com/office/drawing/2014/main" id="{00000000-0008-0000-0E00-000002000000}"/>
            </a:ext>
          </a:extLst>
        </xdr:cNvPr>
        <xdr:cNvSpPr txBox="1"/>
      </xdr:nvSpPr>
      <xdr:spPr>
        <a:xfrm>
          <a:off x="16230600" y="11938635"/>
          <a:ext cx="8808720" cy="1762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1" anchor="t"/>
        <a:lstStyle/>
        <a:p>
          <a:pPr rtl="1"/>
          <a:r>
            <a:rPr lang="he-IL" sz="1100" b="1">
              <a:solidFill>
                <a:srgbClr val="FF0000"/>
              </a:solidFill>
              <a:effectLst/>
              <a:latin typeface="+mn-lt"/>
              <a:ea typeface="+mn-ea"/>
              <a:cs typeface="+mn-cs"/>
            </a:rPr>
            <a:t>הוראות:    </a:t>
          </a:r>
          <a:r>
            <a:rPr lang="he-IL" sz="1100">
              <a:solidFill>
                <a:schemeClr val="dk1"/>
              </a:solidFill>
              <a:effectLst/>
              <a:latin typeface="+mn-lt"/>
              <a:ea typeface="+mn-ea"/>
              <a:cs typeface="+mn-cs"/>
            </a:rPr>
            <a:t>התאים</a:t>
          </a:r>
          <a:r>
            <a:rPr lang="he-IL" sz="1100" baseline="0">
              <a:solidFill>
                <a:schemeClr val="dk1"/>
              </a:solidFill>
              <a:effectLst/>
              <a:latin typeface="+mn-lt"/>
              <a:ea typeface="+mn-ea"/>
              <a:cs typeface="+mn-cs"/>
            </a:rPr>
            <a:t> </a:t>
          </a:r>
          <a:r>
            <a:rPr lang="he-IL" sz="1100">
              <a:solidFill>
                <a:schemeClr val="dk1"/>
              </a:solidFill>
              <a:effectLst/>
              <a:latin typeface="+mn-lt"/>
              <a:ea typeface="+mn-ea"/>
              <a:cs typeface="+mn-cs"/>
            </a:rPr>
            <a:t>ברקע לבן יש למלאות ידנית, אבל התאים בעלי רקע צבעוני או אפור נעולים</a:t>
          </a:r>
          <a:r>
            <a:rPr lang="he-IL" sz="1100" baseline="0">
              <a:solidFill>
                <a:schemeClr val="dk1"/>
              </a:solidFill>
              <a:effectLst/>
              <a:latin typeface="+mn-lt"/>
              <a:ea typeface="+mn-ea"/>
              <a:cs typeface="+mn-cs"/>
            </a:rPr>
            <a:t> </a:t>
          </a:r>
          <a:r>
            <a:rPr lang="he-IL" sz="1100">
              <a:solidFill>
                <a:schemeClr val="dk1"/>
              </a:solidFill>
              <a:effectLst/>
              <a:latin typeface="+mn-lt"/>
              <a:ea typeface="+mn-ea"/>
              <a:cs typeface="+mn-cs"/>
            </a:rPr>
            <a:t>והם מתעדכנים</a:t>
          </a:r>
          <a:r>
            <a:rPr lang="he-IL" sz="1100" baseline="0">
              <a:solidFill>
                <a:schemeClr val="dk1"/>
              </a:solidFill>
              <a:effectLst/>
              <a:latin typeface="+mn-lt"/>
              <a:ea typeface="+mn-ea"/>
              <a:cs typeface="+mn-cs"/>
            </a:rPr>
            <a:t> </a:t>
          </a:r>
          <a:r>
            <a:rPr lang="he-IL" sz="1100">
              <a:solidFill>
                <a:schemeClr val="dk1"/>
              </a:solidFill>
              <a:effectLst/>
              <a:latin typeface="+mn-lt"/>
              <a:ea typeface="+mn-ea"/>
              <a:cs typeface="+mn-cs"/>
            </a:rPr>
            <a:t>אוטומטית. התאים באיזור הקבוע המסומנים ברשת גם מתעדכנים אוטומטית</a:t>
          </a:r>
          <a:r>
            <a:rPr lang="he-IL" sz="1100" baseline="0">
              <a:solidFill>
                <a:schemeClr val="dk1"/>
              </a:solidFill>
              <a:effectLst/>
              <a:latin typeface="+mn-lt"/>
              <a:ea typeface="+mn-ea"/>
              <a:cs typeface="+mn-cs"/>
            </a:rPr>
            <a:t> אולם ניתן לשנות בעת הצורך.</a:t>
          </a:r>
          <a:r>
            <a:rPr lang="he-IL" sz="1100">
              <a:solidFill>
                <a:schemeClr val="dk1"/>
              </a:solidFill>
              <a:effectLst/>
              <a:latin typeface="+mn-lt"/>
              <a:ea typeface="+mn-ea"/>
              <a:cs typeface="+mn-cs"/>
            </a:rPr>
            <a:t> יש לזכור שכל סכום שנכנס באיזור הקבוע עובר  גם לחודשים הבאים, ולכן בתחילת כל חודש יש לעבור</a:t>
          </a:r>
          <a:r>
            <a:rPr lang="he-IL" sz="1100" baseline="0">
              <a:solidFill>
                <a:schemeClr val="dk1"/>
              </a:solidFill>
              <a:effectLst/>
              <a:latin typeface="+mn-lt"/>
              <a:ea typeface="+mn-ea"/>
              <a:cs typeface="+mn-cs"/>
            </a:rPr>
            <a:t> על איזור זה ולעדכן את הסכומים לחודש הנוכחי.</a:t>
          </a:r>
        </a:p>
        <a:p>
          <a:pPr rtl="1"/>
          <a:r>
            <a:rPr lang="he-IL" sz="1100" baseline="0">
              <a:solidFill>
                <a:schemeClr val="bg1">
                  <a:lumMod val="65000"/>
                </a:schemeClr>
              </a:solidFill>
              <a:effectLst/>
              <a:latin typeface="+mn-lt"/>
              <a:ea typeface="+mn-ea"/>
              <a:cs typeface="+mn-cs"/>
            </a:rPr>
            <a:t>       לבקשת רבים, הוספנו את החישובים ל"חומש" וגם את החישובים להנוהגים להפריש מעשר אבל מוסיפים "חומש חלקי" דהיינו שמפרישים חומש רק מהכנסות מסויימות. כמו"כ הוספנו טבלה מיוחדת למפרישי חומש הסומכים על הקלות מסויימות. </a:t>
          </a:r>
        </a:p>
        <a:p>
          <a:pPr rtl="1"/>
          <a:r>
            <a:rPr lang="he-IL" sz="1100">
              <a:solidFill>
                <a:schemeClr val="dk1"/>
              </a:solidFill>
              <a:effectLst/>
              <a:latin typeface="+mn-lt"/>
              <a:ea typeface="+mn-ea"/>
              <a:cs typeface="+mn-cs"/>
            </a:rPr>
            <a:t> </a:t>
          </a:r>
        </a:p>
        <a:p>
          <a:pPr rtl="1"/>
          <a:r>
            <a:rPr lang="he-IL" sz="1100">
              <a:solidFill>
                <a:schemeClr val="dk1"/>
              </a:solidFill>
              <a:effectLst/>
              <a:latin typeface="+mn-lt"/>
              <a:ea typeface="+mn-ea"/>
              <a:cs typeface="+mn-cs"/>
            </a:rPr>
            <a:t>בתאים "יתרת החוב למעשר", מספר בצבע ירוק המסומן במינוס - מראה על זכות ונתינה יותר מהמעשר או מהחומש. בסוף כל חודש יש להשלים את החסר או שהיתרה תעבור אוטומטית לחודש הבא בשדה המתאים. לזכות או לחובה. בחודש הראשון של השנה יש למלאות משבצת</a:t>
          </a:r>
          <a:r>
            <a:rPr lang="he-IL" sz="1100" baseline="0">
              <a:solidFill>
                <a:schemeClr val="dk1"/>
              </a:solidFill>
              <a:effectLst/>
              <a:latin typeface="+mn-lt"/>
              <a:ea typeface="+mn-ea"/>
              <a:cs typeface="+mn-cs"/>
            </a:rPr>
            <a:t> זו ידנית, גם במשך השנה </a:t>
          </a:r>
          <a:r>
            <a:rPr lang="he-IL" sz="1100">
              <a:solidFill>
                <a:schemeClr val="dk1"/>
              </a:solidFill>
              <a:effectLst/>
              <a:latin typeface="+mn-lt"/>
              <a:ea typeface="+mn-ea"/>
              <a:cs typeface="+mn-cs"/>
            </a:rPr>
            <a:t>ניתן למחוק משבצת זו אם רוצים להתחיל בחודש מסוים מההתחלה.      </a:t>
          </a:r>
          <a:r>
            <a:rPr lang="he-IL" sz="1100" b="1">
              <a:solidFill>
                <a:srgbClr val="FF0000"/>
              </a:solidFill>
              <a:effectLst/>
              <a:latin typeface="+mn-lt"/>
              <a:ea typeface="+mn-ea"/>
              <a:cs typeface="+mn-cs"/>
            </a:rPr>
            <a:t>אחרי כל פעולה יש לזכור ללחוץ על אנטר, אחד</a:t>
          </a:r>
          <a:r>
            <a:rPr lang="he-IL" sz="1100" b="1" baseline="0">
              <a:solidFill>
                <a:srgbClr val="FF0000"/>
              </a:solidFill>
              <a:effectLst/>
              <a:latin typeface="+mn-lt"/>
              <a:ea typeface="+mn-ea"/>
              <a:cs typeface="+mn-cs"/>
            </a:rPr>
            <a:t> החיצים</a:t>
          </a:r>
          <a:r>
            <a:rPr lang="he-IL" sz="1100" b="1">
              <a:solidFill>
                <a:srgbClr val="FF0000"/>
              </a:solidFill>
              <a:effectLst/>
              <a:latin typeface="+mn-lt"/>
              <a:ea typeface="+mn-ea"/>
              <a:cs typeface="+mn-cs"/>
            </a:rPr>
            <a:t> או על תא אחר כדי שהשינוי יחול,</a:t>
          </a:r>
          <a:r>
            <a:rPr lang="he-IL" sz="1100" b="1" baseline="0">
              <a:solidFill>
                <a:srgbClr val="FF0000"/>
              </a:solidFill>
              <a:effectLst/>
              <a:latin typeface="+mn-lt"/>
              <a:ea typeface="+mn-ea"/>
              <a:cs typeface="+mn-cs"/>
            </a:rPr>
            <a:t> ובעת היציאה מהתוכנה לשמור את השינויים.</a:t>
          </a:r>
          <a:r>
            <a:rPr lang="he-IL" sz="1100" b="1">
              <a:solidFill>
                <a:srgbClr val="FF0000"/>
              </a:solidFill>
              <a:effectLst/>
              <a:latin typeface="+mn-lt"/>
              <a:ea typeface="+mn-ea"/>
              <a:cs typeface="+mn-cs"/>
            </a:rPr>
            <a:t>                                                                                 </a:t>
          </a:r>
        </a:p>
        <a:p>
          <a:pPr algn="r" rtl="1"/>
          <a:r>
            <a:rPr lang="he-IL" sz="1100" b="1"/>
            <a:t> </a:t>
          </a:r>
        </a:p>
      </xdr:txBody>
    </xdr:sp>
    <xdr:clientData/>
  </xdr:twoCellAnchor>
  <xdr:twoCellAnchor>
    <xdr:from>
      <xdr:col>1</xdr:col>
      <xdr:colOff>1402079</xdr:colOff>
      <xdr:row>1</xdr:row>
      <xdr:rowOff>89534</xdr:rowOff>
    </xdr:from>
    <xdr:to>
      <xdr:col>2</xdr:col>
      <xdr:colOff>952499</xdr:colOff>
      <xdr:row>1</xdr:row>
      <xdr:rowOff>342900</xdr:rowOff>
    </xdr:to>
    <xdr:sp macro="" textlink="">
      <xdr:nvSpPr>
        <xdr:cNvPr id="3" name="מלבן מעוגל 2">
          <a:hlinkClick xmlns:r="http://schemas.openxmlformats.org/officeDocument/2006/relationships" r:id="rId1" tooltip="לחץ כאן כדי להגיע למדריך ההלכתי - ההכנסות "/>
          <a:extLst>
            <a:ext uri="{FF2B5EF4-FFF2-40B4-BE49-F238E27FC236}">
              <a16:creationId xmlns:a16="http://schemas.microsoft.com/office/drawing/2014/main" id="{00000000-0008-0000-0E00-000003000000}"/>
            </a:ext>
          </a:extLst>
        </xdr:cNvPr>
        <xdr:cNvSpPr/>
      </xdr:nvSpPr>
      <xdr:spPr>
        <a:xfrm>
          <a:off x="22258021" y="607694"/>
          <a:ext cx="1181100" cy="253366"/>
        </a:xfrm>
        <a:prstGeom prst="roundRect">
          <a:avLst/>
        </a:prstGeom>
        <a:solidFill>
          <a:srgbClr val="3B87CD"/>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200"/>
            <a:t>למדריך </a:t>
          </a:r>
          <a:r>
            <a:rPr lang="he-IL" sz="1200" b="1"/>
            <a:t>הכנסות</a:t>
          </a:r>
          <a:r>
            <a:rPr lang="he-IL" sz="1200"/>
            <a:t> </a:t>
          </a:r>
        </a:p>
      </xdr:txBody>
    </xdr:sp>
    <xdr:clientData/>
  </xdr:twoCellAnchor>
  <xdr:twoCellAnchor>
    <xdr:from>
      <xdr:col>12</xdr:col>
      <xdr:colOff>466724</xdr:colOff>
      <xdr:row>152</xdr:row>
      <xdr:rowOff>135255</xdr:rowOff>
    </xdr:from>
    <xdr:to>
      <xdr:col>17</xdr:col>
      <xdr:colOff>459104</xdr:colOff>
      <xdr:row>154</xdr:row>
      <xdr:rowOff>41910</xdr:rowOff>
    </xdr:to>
    <xdr:sp macro="" textlink="">
      <xdr:nvSpPr>
        <xdr:cNvPr id="4" name="מלבן מעוגל 3">
          <a:hlinkClick xmlns:r="http://schemas.openxmlformats.org/officeDocument/2006/relationships" r:id="rId2" tooltip="לחץ כדי להגיע בחזרה לגליון החודש"/>
          <a:extLst>
            <a:ext uri="{FF2B5EF4-FFF2-40B4-BE49-F238E27FC236}">
              <a16:creationId xmlns:a16="http://schemas.microsoft.com/office/drawing/2014/main" id="{00000000-0008-0000-0E00-000004000000}"/>
            </a:ext>
          </a:extLst>
        </xdr:cNvPr>
        <xdr:cNvSpPr/>
      </xdr:nvSpPr>
      <xdr:spPr>
        <a:xfrm>
          <a:off x="12731116" y="28877895"/>
          <a:ext cx="3429000" cy="264795"/>
        </a:xfrm>
        <a:prstGeom prst="roundRect">
          <a:avLst/>
        </a:prstGeom>
        <a:solidFill>
          <a:schemeClr val="bg1">
            <a:lumMod val="95000"/>
          </a:schemeClr>
        </a:solidFill>
        <a:ln>
          <a:solidFill>
            <a:schemeClr val="bg1">
              <a:lumMod val="75000"/>
            </a:schemeClr>
          </a:solid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200" b="1">
              <a:solidFill>
                <a:sysClr val="windowText" lastClr="000000"/>
              </a:solidFill>
            </a:rPr>
            <a:t>חזרה</a:t>
          </a:r>
          <a:r>
            <a:rPr lang="he-IL" sz="1200" b="1"/>
            <a:t> </a:t>
          </a:r>
          <a:r>
            <a:rPr lang="he-IL" sz="1200" b="1" baseline="0"/>
            <a:t> </a:t>
          </a:r>
          <a:r>
            <a:rPr lang="he-IL" sz="1200" b="1" baseline="0">
              <a:solidFill>
                <a:sysClr val="windowText" lastClr="000000"/>
              </a:solidFill>
            </a:rPr>
            <a:t>לטבלה</a:t>
          </a:r>
          <a:r>
            <a:rPr lang="he-IL" sz="1200" b="1" baseline="0"/>
            <a:t>  </a:t>
          </a:r>
          <a:r>
            <a:rPr lang="he-IL" sz="1200" b="1" baseline="0">
              <a:solidFill>
                <a:sysClr val="windowText" lastClr="000000"/>
              </a:solidFill>
            </a:rPr>
            <a:t>הראשית</a:t>
          </a:r>
          <a:endParaRPr lang="he-IL" sz="1200" b="1">
            <a:solidFill>
              <a:sysClr val="windowText" lastClr="000000"/>
            </a:solidFill>
          </a:endParaRPr>
        </a:p>
      </xdr:txBody>
    </xdr:sp>
    <xdr:clientData/>
  </xdr:twoCellAnchor>
  <xdr:twoCellAnchor>
    <xdr:from>
      <xdr:col>17</xdr:col>
      <xdr:colOff>390525</xdr:colOff>
      <xdr:row>38</xdr:row>
      <xdr:rowOff>129540</xdr:rowOff>
    </xdr:from>
    <xdr:to>
      <xdr:col>20</xdr:col>
      <xdr:colOff>259081</xdr:colOff>
      <xdr:row>39</xdr:row>
      <xdr:rowOff>114300</xdr:rowOff>
    </xdr:to>
    <xdr:sp macro="" textlink="">
      <xdr:nvSpPr>
        <xdr:cNvPr id="5" name="מלבן מעוגל 4">
          <a:hlinkClick xmlns:r="http://schemas.openxmlformats.org/officeDocument/2006/relationships" r:id="rId3" tooltip="לחץ כאן כדי להגיע למדריך ההלכתי - טבלת ההמחשה"/>
          <a:extLst>
            <a:ext uri="{FF2B5EF4-FFF2-40B4-BE49-F238E27FC236}">
              <a16:creationId xmlns:a16="http://schemas.microsoft.com/office/drawing/2014/main" id="{00000000-0008-0000-0E00-000005000000}"/>
            </a:ext>
          </a:extLst>
        </xdr:cNvPr>
        <xdr:cNvSpPr/>
      </xdr:nvSpPr>
      <xdr:spPr>
        <a:xfrm>
          <a:off x="10119359" y="8519160"/>
          <a:ext cx="2680336" cy="350520"/>
        </a:xfrm>
        <a:prstGeom prst="roundRect">
          <a:avLst/>
        </a:prstGeom>
        <a:solidFill>
          <a:schemeClr val="accent6">
            <a:lumMod val="60000"/>
            <a:lumOff val="40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400" b="1"/>
            <a:t>להמחשה   ותירגול  בסיסי</a:t>
          </a:r>
          <a:endParaRPr lang="he-IL" sz="1100" b="1"/>
        </a:p>
      </xdr:txBody>
    </xdr:sp>
    <xdr:clientData/>
  </xdr:twoCellAnchor>
  <xdr:twoCellAnchor>
    <xdr:from>
      <xdr:col>22</xdr:col>
      <xdr:colOff>424815</xdr:colOff>
      <xdr:row>1</xdr:row>
      <xdr:rowOff>66674</xdr:rowOff>
    </xdr:from>
    <xdr:to>
      <xdr:col>24</xdr:col>
      <xdr:colOff>24765</xdr:colOff>
      <xdr:row>1</xdr:row>
      <xdr:rowOff>361949</xdr:rowOff>
    </xdr:to>
    <xdr:sp macro="" textlink="">
      <xdr:nvSpPr>
        <xdr:cNvPr id="6" name="מלבן מעוגל 5">
          <a:hlinkClick xmlns:r="http://schemas.openxmlformats.org/officeDocument/2006/relationships" r:id="rId4" tooltip="לחץ כאן כדי להגיע למדריך ההלכתי - תרומות"/>
          <a:extLst>
            <a:ext uri="{FF2B5EF4-FFF2-40B4-BE49-F238E27FC236}">
              <a16:creationId xmlns:a16="http://schemas.microsoft.com/office/drawing/2014/main" id="{00000000-0008-0000-0E00-000006000000}"/>
            </a:ext>
          </a:extLst>
        </xdr:cNvPr>
        <xdr:cNvSpPr/>
      </xdr:nvSpPr>
      <xdr:spPr>
        <a:xfrm>
          <a:off x="7884795" y="584834"/>
          <a:ext cx="1253490" cy="295275"/>
        </a:xfrm>
        <a:prstGeom prst="roundRect">
          <a:avLst/>
        </a:prstGeom>
        <a:solidFill>
          <a:srgbClr val="6AA343"/>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200"/>
            <a:t>למדריך</a:t>
          </a:r>
          <a:r>
            <a:rPr lang="he-IL" sz="1100"/>
            <a:t> </a:t>
          </a:r>
          <a:r>
            <a:rPr lang="he-IL" sz="1200" b="1"/>
            <a:t>תרומות</a:t>
          </a:r>
          <a:endParaRPr lang="he-IL" sz="1100" b="1"/>
        </a:p>
      </xdr:txBody>
    </xdr:sp>
    <xdr:clientData/>
  </xdr:twoCellAnchor>
  <xdr:twoCellAnchor>
    <xdr:from>
      <xdr:col>5</xdr:col>
      <xdr:colOff>1714500</xdr:colOff>
      <xdr:row>1</xdr:row>
      <xdr:rowOff>72389</xdr:rowOff>
    </xdr:from>
    <xdr:to>
      <xdr:col>6</xdr:col>
      <xdr:colOff>975361</xdr:colOff>
      <xdr:row>1</xdr:row>
      <xdr:rowOff>342900</xdr:rowOff>
    </xdr:to>
    <xdr:sp macro="" textlink="">
      <xdr:nvSpPr>
        <xdr:cNvPr id="7" name="מלבן מעוגל 6">
          <a:hlinkClick xmlns:r="http://schemas.openxmlformats.org/officeDocument/2006/relationships" r:id="rId5" tooltip="לחץ כאן כדי להגיע למדריך ההלכתי - הוצאות"/>
          <a:extLst>
            <a:ext uri="{FF2B5EF4-FFF2-40B4-BE49-F238E27FC236}">
              <a16:creationId xmlns:a16="http://schemas.microsoft.com/office/drawing/2014/main" id="{00000000-0008-0000-0E00-000007000000}"/>
            </a:ext>
          </a:extLst>
        </xdr:cNvPr>
        <xdr:cNvSpPr/>
      </xdr:nvSpPr>
      <xdr:spPr>
        <a:xfrm>
          <a:off x="18958559" y="590549"/>
          <a:ext cx="1143001" cy="270511"/>
        </a:xfrm>
        <a:prstGeom prst="roundRect">
          <a:avLst/>
        </a:prstGeom>
        <a:solidFill>
          <a:srgbClr val="FF5B5B"/>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200"/>
            <a:t>למדריך </a:t>
          </a:r>
          <a:r>
            <a:rPr lang="he-IL" sz="1200" b="1"/>
            <a:t>הוצאות</a:t>
          </a:r>
        </a:p>
      </xdr:txBody>
    </xdr:sp>
    <xdr:clientData/>
  </xdr:twoCellAnchor>
  <xdr:twoCellAnchor>
    <xdr:from>
      <xdr:col>11</xdr:col>
      <xdr:colOff>220308</xdr:colOff>
      <xdr:row>49</xdr:row>
      <xdr:rowOff>247088</xdr:rowOff>
    </xdr:from>
    <xdr:to>
      <xdr:col>14</xdr:col>
      <xdr:colOff>3249</xdr:colOff>
      <xdr:row>50</xdr:row>
      <xdr:rowOff>5888</xdr:rowOff>
    </xdr:to>
    <xdr:sp macro="" textlink="">
      <xdr:nvSpPr>
        <xdr:cNvPr id="8" name="מלבן מעוגל 7">
          <a:hlinkClick xmlns:r="http://schemas.openxmlformats.org/officeDocument/2006/relationships" r:id="rId6" tooltip="לחץ כאן כדי להגיע לכללי הפרשת חומש לצדקה"/>
          <a:extLst>
            <a:ext uri="{FF2B5EF4-FFF2-40B4-BE49-F238E27FC236}">
              <a16:creationId xmlns:a16="http://schemas.microsoft.com/office/drawing/2014/main" id="{00000000-0008-0000-0E00-000008000000}"/>
            </a:ext>
          </a:extLst>
        </xdr:cNvPr>
        <xdr:cNvSpPr/>
      </xdr:nvSpPr>
      <xdr:spPr>
        <a:xfrm>
          <a:off x="15586374" y="11444006"/>
          <a:ext cx="1800000" cy="216000"/>
        </a:xfrm>
        <a:prstGeom prst="roundRect">
          <a:avLst/>
        </a:prstGeom>
        <a:solidFill>
          <a:schemeClr val="bg1"/>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100">
              <a:solidFill>
                <a:srgbClr val="8C8C8C"/>
              </a:solidFill>
            </a:rPr>
            <a:t>מדריך כללי חומש</a:t>
          </a:r>
        </a:p>
      </xdr:txBody>
    </xdr:sp>
    <xdr:clientData/>
  </xdr:twoCellAnchor>
  <xdr:twoCellAnchor>
    <xdr:from>
      <xdr:col>27</xdr:col>
      <xdr:colOff>765809</xdr:colOff>
      <xdr:row>1</xdr:row>
      <xdr:rowOff>0</xdr:rowOff>
    </xdr:from>
    <xdr:to>
      <xdr:col>30</xdr:col>
      <xdr:colOff>464819</xdr:colOff>
      <xdr:row>1</xdr:row>
      <xdr:rowOff>367665</xdr:rowOff>
    </xdr:to>
    <xdr:sp macro="" textlink="">
      <xdr:nvSpPr>
        <xdr:cNvPr id="9" name="מלבן מעוגל 8">
          <a:hlinkClick xmlns:r="http://schemas.openxmlformats.org/officeDocument/2006/relationships" r:id="rId7" tooltip="לחץ כאן לאפשרות הוספת דינים והערות"/>
          <a:extLst>
            <a:ext uri="{FF2B5EF4-FFF2-40B4-BE49-F238E27FC236}">
              <a16:creationId xmlns:a16="http://schemas.microsoft.com/office/drawing/2014/main" id="{00000000-0008-0000-0E00-000009000000}"/>
            </a:ext>
          </a:extLst>
        </xdr:cNvPr>
        <xdr:cNvSpPr/>
      </xdr:nvSpPr>
      <xdr:spPr>
        <a:xfrm>
          <a:off x="3512821" y="518160"/>
          <a:ext cx="1794510" cy="367665"/>
        </a:xfrm>
        <a:prstGeom prst="roundRect">
          <a:avLst/>
        </a:prstGeom>
        <a:solidFill>
          <a:srgbClr val="F9F9F9"/>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400" b="1">
              <a:solidFill>
                <a:sysClr val="windowText" lastClr="000000"/>
              </a:solidFill>
            </a:rPr>
            <a:t>רישומים  והוספות</a:t>
          </a:r>
        </a:p>
      </xdr:txBody>
    </xdr:sp>
    <xdr:clientData/>
  </xdr:twoCellAnchor>
  <xdr:twoCellAnchor>
    <xdr:from>
      <xdr:col>12</xdr:col>
      <xdr:colOff>678180</xdr:colOff>
      <xdr:row>52</xdr:row>
      <xdr:rowOff>5712</xdr:rowOff>
    </xdr:from>
    <xdr:to>
      <xdr:col>26</xdr:col>
      <xdr:colOff>7620</xdr:colOff>
      <xdr:row>103</xdr:row>
      <xdr:rowOff>175259</xdr:rowOff>
    </xdr:to>
    <xdr:sp macro="" textlink="">
      <xdr:nvSpPr>
        <xdr:cNvPr id="10" name="TextBox 9">
          <a:extLst>
            <a:ext uri="{FF2B5EF4-FFF2-40B4-BE49-F238E27FC236}">
              <a16:creationId xmlns:a16="http://schemas.microsoft.com/office/drawing/2014/main" id="{00000000-0008-0000-0E00-00000A000000}"/>
            </a:ext>
          </a:extLst>
        </xdr:cNvPr>
        <xdr:cNvSpPr txBox="1"/>
      </xdr:nvSpPr>
      <xdr:spPr>
        <a:xfrm>
          <a:off x="6728460" y="11938632"/>
          <a:ext cx="9220200" cy="8071487"/>
        </a:xfrm>
        <a:prstGeom prst="rect">
          <a:avLst/>
        </a:prstGeom>
        <a:solidFill>
          <a:schemeClr val="bg1">
            <a:lumMod val="9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1" anchor="t"/>
        <a:lstStyle/>
        <a:p>
          <a:pPr algn="ctr" rtl="1"/>
          <a:endParaRPr lang="he-IL" sz="300">
            <a:latin typeface="Guttman Mantova" panose="02010401010101010101" pitchFamily="2" charset="-79"/>
            <a:cs typeface="Guttman Mantova" panose="02010401010101010101" pitchFamily="2" charset="-79"/>
          </a:endParaRPr>
        </a:p>
        <a:p>
          <a:pPr algn="r" rtl="1"/>
          <a:endParaRPr lang="he-IL" sz="600">
            <a:latin typeface="Guttman Mantova" panose="02010401010101010101" pitchFamily="2" charset="-79"/>
            <a:cs typeface="Guttman Mantova" panose="02010401010101010101" pitchFamily="2" charset="-79"/>
          </a:endParaRPr>
        </a:p>
        <a:p>
          <a:pPr algn="l" rtl="1"/>
          <a:endParaRPr lang="he-IL" sz="1100" b="0" baseline="0">
            <a:latin typeface="Guttman Mantova" panose="02010401010101010101" pitchFamily="2" charset="-79"/>
            <a:cs typeface="Guttman Mantova" panose="02010401010101010101" pitchFamily="2" charset="-79"/>
          </a:endParaRPr>
        </a:p>
        <a:p>
          <a:pPr marL="0" marR="0" indent="0" algn="r" defTabSz="914400" rtl="1" eaLnBrk="1" fontAlgn="auto" latinLnBrk="0" hangingPunct="1">
            <a:lnSpc>
              <a:spcPct val="100000"/>
            </a:lnSpc>
            <a:spcBef>
              <a:spcPts val="0"/>
            </a:spcBef>
            <a:spcAft>
              <a:spcPts val="0"/>
            </a:spcAft>
            <a:buClrTx/>
            <a:buSzTx/>
            <a:buFontTx/>
            <a:buNone/>
            <a:tabLst/>
            <a:defRPr/>
          </a:pPr>
          <a:r>
            <a:rPr lang="he-IL" sz="1400" b="0">
              <a:latin typeface="Guttman Mantova" panose="02010401010101010101" pitchFamily="2" charset="-79"/>
              <a:cs typeface="Guttman Mantova" panose="02010401010101010101" pitchFamily="2" charset="-79"/>
            </a:rPr>
            <a:t>"מוסר ה' בני אל תמאס" [</a:t>
          </a:r>
          <a:r>
            <a:rPr lang="he-IL" sz="1200" b="0">
              <a:solidFill>
                <a:schemeClr val="dk1"/>
              </a:solidFill>
              <a:latin typeface="Guttman Mantova" panose="02010401010101010101" pitchFamily="2" charset="-79"/>
              <a:ea typeface="+mn-ea"/>
              <a:cs typeface="Guttman Mantova" panose="02010401010101010101" pitchFamily="2" charset="-79"/>
            </a:rPr>
            <a:t>משלי פרק ג' פסוק י"א] </a:t>
          </a:r>
          <a:r>
            <a:rPr lang="he-IL" sz="1400" b="0">
              <a:latin typeface="Guttman Mantova" panose="02010401010101010101" pitchFamily="2" charset="-79"/>
              <a:cs typeface="Guttman Mantova" panose="02010401010101010101" pitchFamily="2" charset="-79"/>
            </a:rPr>
            <a:t>זה דבר מופלא במעלת הבטחון, כי אם יראה בעל הצדקות והמצוות שאינו מצליח בעושר, או שיבואהו מוסר השם, יחזק ויאמץ בבטחון ואל ימאס מוסר השם, וידע כי הוא לטובתו יותר מגמול ההצלחה בעושר ובשלוה, כי רצה השם לזכותו ולנקותו מכל אשמה ועוון, להגדיל ולהאדיר שכרו בעולם הגמול, כי שלות העולם הזה במה נחשבת, וימי האדם כצל עובר וסופו כלא היה, [אף] אילו חי אלף שנים פעמיים, ויפה שעה אחת של קורת רוח בעולם הבא מכל חיי העולם הזה, ואין האדם יודע מה טוב לו, והשי"ת יודע בתקנתו ובתועלתו ומה טוב לו, אם השלוה אם המוסר.</a:t>
          </a:r>
        </a:p>
        <a:p>
          <a:pPr algn="l" rtl="1"/>
          <a:r>
            <a:rPr lang="he-IL" sz="1200" b="0">
              <a:latin typeface="Guttman Mantova" panose="02010401010101010101" pitchFamily="2" charset="-79"/>
              <a:cs typeface="Guttman Mantova" panose="02010401010101010101" pitchFamily="2" charset="-79"/>
            </a:rPr>
            <a:t>רבינו יונה בפירושו על משלי שם</a:t>
          </a:r>
          <a:r>
            <a:rPr lang="he-IL" sz="1400" b="0">
              <a:latin typeface="Guttman Mantova" panose="02010401010101010101" pitchFamily="2" charset="-79"/>
              <a:cs typeface="Guttman Mantova" panose="02010401010101010101" pitchFamily="2" charset="-79"/>
            </a:rPr>
            <a:t> </a:t>
          </a:r>
        </a:p>
        <a:p>
          <a:pPr algn="r" rtl="1"/>
          <a:endParaRPr lang="he-IL" sz="1400" b="0">
            <a:latin typeface="Guttman Mantova" panose="02010401010101010101" pitchFamily="2" charset="-79"/>
            <a:cs typeface="Guttman Mantova" panose="02010401010101010101" pitchFamily="2" charset="-79"/>
          </a:endParaRPr>
        </a:p>
        <a:p>
          <a:pPr algn="r" rtl="1"/>
          <a:r>
            <a:rPr lang="he-IL" sz="1400" b="0">
              <a:latin typeface="Guttman Mantova" panose="02010401010101010101" pitchFamily="2" charset="-79"/>
              <a:cs typeface="Guttman Mantova" panose="02010401010101010101" pitchFamily="2" charset="-79"/>
            </a:rPr>
            <a:t>[ורבים התאמצו ולא הגיעו [-למדריגת רוח הקודש ] ...מחמת שאוחזין החבל בשני ראשין שפורשין עצמם מהעולם בשביל אהבת עולם ורודפין אחר הכבוד, והממון חביב עליהן יותר מגופן ונשמתן, וזה מבלבל אותן מכל מחשבות טהורות ואין מועילין בזה כלום כי בודאי למי שהשם יתברך רוצה בעשרו ממילא בא לו העשירות בלי עמל. וגם הכבוד, אף שמראים בעצמם ענוה גדולה זה הכל בשביל הכבוד... </a:t>
          </a:r>
        </a:p>
        <a:p>
          <a:pPr algn="r" rtl="1"/>
          <a:r>
            <a:rPr lang="he-IL" sz="1400" b="0">
              <a:latin typeface="Guttman Mantova" panose="02010401010101010101" pitchFamily="2" charset="-79"/>
              <a:cs typeface="Guttman Mantova" panose="02010401010101010101" pitchFamily="2" charset="-79"/>
            </a:rPr>
            <a:t>ושמעתי מגדול אחד שאמר, זה היצר הרע של עבודה זרה אנשי כנסת הגדולה הרגו אותו (יומא סט:), וזהו תמיה גדולה האיך אפשר להרוג המלאך שהוא גוף נקי, זך ורוחני? אלא רק שהעבירו מאומנתו ראשונה אם כן מה הוא אומנתו עתה הלא כל מלאך נברא לאיזה שליחות? אלא שנותנין לו אומנות הממון לבלבל בני אדם ברדיפת ממון ועושר שזהו קרוב לעבודה זרה בעוונותינו הרבים. רק צריך להיות וותרן בממון כמו שמצינו ביעקב אבינו עליו השלום שהיה וותרן בממונו ונתן חומש מכל כמו שנאמר (בראשית כח, כב) "וכל אשר תיתן לי עשר אעשרנו לך" ... </a:t>
          </a:r>
        </a:p>
        <a:p>
          <a:pPr algn="l" rtl="1"/>
          <a:r>
            <a:rPr lang="he-IL" sz="1200" b="0">
              <a:latin typeface="Guttman Mantova" panose="02010401010101010101" pitchFamily="2" charset="-79"/>
              <a:cs typeface="Guttman Mantova" panose="02010401010101010101" pitchFamily="2" charset="-79"/>
            </a:rPr>
            <a:t>ספר נועם אלימלך, אגרת הקודש מבנו הגה"ק רבי אלעזר זצ"ל</a:t>
          </a:r>
        </a:p>
        <a:p>
          <a:pPr algn="r" rtl="1"/>
          <a:r>
            <a:rPr lang="he-IL" sz="1400" b="0">
              <a:latin typeface="Guttman Mantova" panose="02010401010101010101" pitchFamily="2" charset="-79"/>
              <a:cs typeface="Guttman Mantova" panose="02010401010101010101" pitchFamily="2" charset="-79"/>
            </a:rPr>
            <a:t> </a:t>
          </a:r>
        </a:p>
        <a:p>
          <a:pPr algn="r" rtl="1"/>
          <a:endParaRPr lang="he-IL" sz="1400" b="0">
            <a:latin typeface="Guttman Mantova" panose="02010401010101010101" pitchFamily="2" charset="-79"/>
            <a:cs typeface="+mn-cs"/>
          </a:endParaRPr>
        </a:p>
        <a:p>
          <a:pPr algn="r" rtl="1"/>
          <a:r>
            <a:rPr lang="he-IL" sz="1400" b="0">
              <a:latin typeface="Guttman Mantova" panose="02010401010101010101" pitchFamily="2" charset="-79"/>
              <a:cs typeface="+mn-cs"/>
            </a:rPr>
            <a:t>בעל צדקה שירד מנכסיו ל"ע היה נכנס אצל רבינו הקהילות יעקב [הסטייפלר זצ"ל] ומבקש ברכה להיוושע. היה רבינו מזכירו ואומר לו, זוכר אתה את החסד שעשית עם פלוני ואת ספר פלוני שתרמת להדפסתו וכו' את הדברים האלו אף אחד לא יוכל לקחת ממך. זהו העושר האמיתי שלך. כך היה מעודדו ונותן לו תחושה של עשיר גדול הבטוח בעשרו.  </a:t>
          </a:r>
        </a:p>
        <a:p>
          <a:pPr algn="l" rtl="1"/>
          <a:r>
            <a:rPr lang="he-IL" sz="1200" b="0">
              <a:latin typeface="Guttman Mantova" panose="02010401010101010101" pitchFamily="2" charset="-79"/>
              <a:cs typeface="+mn-cs"/>
            </a:rPr>
            <a:t>תולדות יעקב עמ' ק"ס</a:t>
          </a:r>
          <a:r>
            <a:rPr lang="he-IL" sz="1100" b="0">
              <a:latin typeface="Guttman Mantova" panose="02010401010101010101" pitchFamily="2" charset="-79"/>
              <a:cs typeface="+mn-cs"/>
            </a:rPr>
            <a:t> </a:t>
          </a:r>
        </a:p>
        <a:p>
          <a:pPr algn="l" rtl="1"/>
          <a:endParaRPr lang="he-IL" sz="1100" b="0">
            <a:latin typeface="Guttman Mantova" panose="02010401010101010101" pitchFamily="2" charset="-79"/>
            <a:cs typeface="+mn-cs"/>
          </a:endParaRPr>
        </a:p>
        <a:p>
          <a:pPr algn="r" rtl="1"/>
          <a:endParaRPr lang="he-IL" sz="1100" b="0">
            <a:latin typeface="Guttman Mantova" panose="02010401010101010101" pitchFamily="2" charset="-79"/>
            <a:cs typeface="+mn-cs"/>
          </a:endParaRPr>
        </a:p>
        <a:p>
          <a:pPr marL="0" marR="0" lvl="0" indent="0" algn="r" defTabSz="914400" rtl="1" eaLnBrk="1" fontAlgn="auto" latinLnBrk="0" hangingPunct="1">
            <a:lnSpc>
              <a:spcPct val="107000"/>
            </a:lnSpc>
            <a:spcBef>
              <a:spcPts val="0"/>
            </a:spcBef>
            <a:spcAft>
              <a:spcPts val="800"/>
            </a:spcAft>
            <a:buClrTx/>
            <a:buSzTx/>
            <a:buFontTx/>
            <a:buNone/>
            <a:tabLst/>
            <a:defRPr/>
          </a:pPr>
          <a:r>
            <a:rPr kumimoji="0" lang="he-IL" sz="1400" b="0" i="0" u="none" strike="noStrike" kern="0" cap="none" spc="0" normalizeH="0" baseline="0" noProof="0">
              <a:ln>
                <a:noFill/>
              </a:ln>
              <a:solidFill>
                <a:prstClr val="black"/>
              </a:solidFill>
              <a:effectLst/>
              <a:uLnTx/>
              <a:uFillTx/>
              <a:latin typeface="Times New Roman" panose="02020603050405020304" pitchFamily="18" charset="0"/>
              <a:ea typeface="Calibri" panose="020F0502020204030204" pitchFamily="34" charset="0"/>
              <a:cs typeface="+mn-cs"/>
            </a:rPr>
            <a:t>סיפר הגה"צ רבי אליהו לופיאן:  ראש הקהילה במקום מגורי היה אדם חילוני אך חיבב מאד את בני הישיבה ועזר להם רבות. פעם תמהתי באזניו: אדם רחוק מאוד משמירת התורה וכל כך יחבב בן ישיבה?! השיב לי הלה: "כשהייתי בחור רציתי ללמוד בישיבת ראדין. נסעתי לשם בחנו אותי והתברר להם שהנני אפיקורוס ובעל דעות מסוכנות לבחורי הישיבה. מובן שסירבו לקבלני ואמרו לי לקנות כרטיס לרכבת ותכף לחזור לביתי. מפאת השעה המאוחרת לא הצלחתי להשיג רכבת לאותו יום וביקשתי ללון לילה אחת בישיבה. הח"ח לא הסכים בשום אופן לעומת זאת הציע לי לישון בחדר שבעליית גגו. היה זה לילה קר ולא הצלחתי להירדם. פתאום נפתחה הדלת והח"ח נכנס, הוא חשב שאני ישן, מיד הוריד את מעיל הפרווה שלו וכיסה אותי היטב..." וסיים ראש הקהל: "מעיל הפרוה של החפץ חיים חממני אז, ועד היום הזה הוא ממשיך לחמם אותי".         </a:t>
          </a:r>
          <a:endParaRPr kumimoji="0" lang="en-US" sz="1400" b="0" i="0" u="none" strike="noStrike" kern="0" cap="none" spc="0" normalizeH="0" baseline="0" noProof="0">
            <a:ln>
              <a:noFill/>
            </a:ln>
            <a:solidFill>
              <a:prstClr val="black"/>
            </a:solidFill>
            <a:effectLst/>
            <a:uLnTx/>
            <a:uFillTx/>
            <a:latin typeface="Times New Roman" panose="02020603050405020304" pitchFamily="18" charset="0"/>
            <a:ea typeface="Calibri" panose="020F0502020204030204" pitchFamily="34" charset="0"/>
            <a:cs typeface="Guttman Frank" panose="02010401010101010101" pitchFamily="2" charset="-79"/>
          </a:endParaRPr>
        </a:p>
        <a:p>
          <a:pPr marL="0" marR="0" lvl="0" indent="0" algn="l" defTabSz="914400" rtl="1" eaLnBrk="1" fontAlgn="auto" latinLnBrk="0" hangingPunct="1">
            <a:lnSpc>
              <a:spcPct val="107000"/>
            </a:lnSpc>
            <a:spcBef>
              <a:spcPts val="0"/>
            </a:spcBef>
            <a:spcAft>
              <a:spcPts val="800"/>
            </a:spcAft>
            <a:buClrTx/>
            <a:buSzTx/>
            <a:buFontTx/>
            <a:buNone/>
            <a:tabLst/>
            <a:defRPr/>
          </a:pPr>
          <a:r>
            <a:rPr kumimoji="0" lang="he-IL" sz="1200" b="0" i="0" u="none" strike="noStrike" kern="0" cap="none" spc="0" normalizeH="0" baseline="0" noProof="0">
              <a:ln>
                <a:noFill/>
              </a:ln>
              <a:solidFill>
                <a:prstClr val="black"/>
              </a:solidFill>
              <a:effectLst/>
              <a:uLnTx/>
              <a:uFillTx/>
              <a:latin typeface="Times New Roman" panose="02020603050405020304" pitchFamily="18" charset="0"/>
              <a:ea typeface="Calibri" panose="020F0502020204030204" pitchFamily="34" charset="0"/>
              <a:cs typeface="+mn-cs"/>
            </a:rPr>
            <a:t>חסדי ישראל עמ' קנ"ד בשם לב אליהו</a:t>
          </a:r>
          <a:endParaRPr kumimoji="0" lang="en-US" sz="1800" b="0" i="0" u="none" strike="noStrike" kern="0" cap="none" spc="0" normalizeH="0" baseline="0" noProof="0">
            <a:ln>
              <a:noFill/>
            </a:ln>
            <a:solidFill>
              <a:prstClr val="black"/>
            </a:solidFill>
            <a:effectLst/>
            <a:uLnTx/>
            <a:uFillTx/>
            <a:latin typeface="Times New Roman" panose="02020603050405020304" pitchFamily="18" charset="0"/>
            <a:ea typeface="Calibri" panose="020F0502020204030204" pitchFamily="34" charset="0"/>
            <a:cs typeface="Guttman Frank" panose="02010401010101010101" pitchFamily="2" charset="-79"/>
          </a:endParaRPr>
        </a:p>
        <a:p>
          <a:pPr marL="0" marR="0" lvl="0" indent="0" algn="r" defTabSz="914400" rtl="1" eaLnBrk="1" fontAlgn="auto" latinLnBrk="0" hangingPunct="1">
            <a:lnSpc>
              <a:spcPct val="100000"/>
            </a:lnSpc>
            <a:spcBef>
              <a:spcPts val="0"/>
            </a:spcBef>
            <a:spcAft>
              <a:spcPts val="0"/>
            </a:spcAft>
            <a:buClrTx/>
            <a:buSzTx/>
            <a:buFontTx/>
            <a:buNone/>
            <a:tabLst/>
            <a:defRPr/>
          </a:pPr>
          <a:endParaRPr kumimoji="0" lang="he-IL" sz="1100" b="0" i="0" u="none" strike="noStrike" kern="0" cap="none" spc="0" normalizeH="0" baseline="0" noProof="0">
            <a:ln>
              <a:noFill/>
            </a:ln>
            <a:solidFill>
              <a:prstClr val="black"/>
            </a:solidFill>
            <a:effectLst/>
            <a:uLnTx/>
            <a:uFillTx/>
            <a:latin typeface="Guttman Mantova" panose="02010401010101010101" pitchFamily="2" charset="-79"/>
            <a:ea typeface="+mn-ea"/>
            <a:cs typeface="Guttman Mantova" panose="02010401010101010101" pitchFamily="2" charset="-79"/>
          </a:endParaRPr>
        </a:p>
        <a:p>
          <a:pPr algn="r" rtl="1"/>
          <a:endParaRPr lang="he-IL" sz="1100" b="0">
            <a:latin typeface="Guttman Mantova" panose="02010401010101010101" pitchFamily="2" charset="-79"/>
            <a:cs typeface="Guttman Mantova" panose="02010401010101010101" pitchFamily="2" charset="-79"/>
          </a:endParaRPr>
        </a:p>
      </xdr:txBody>
    </xdr:sp>
    <xdr:clientData/>
  </xdr:twoCellAnchor>
  <xdr:oneCellAnchor>
    <xdr:from>
      <xdr:col>19</xdr:col>
      <xdr:colOff>242919</xdr:colOff>
      <xdr:row>52</xdr:row>
      <xdr:rowOff>9069</xdr:rowOff>
    </xdr:from>
    <xdr:ext cx="184730" cy="357790"/>
    <xdr:sp macro="" textlink="">
      <xdr:nvSpPr>
        <xdr:cNvPr id="11" name="מלבן 10">
          <a:extLst>
            <a:ext uri="{FF2B5EF4-FFF2-40B4-BE49-F238E27FC236}">
              <a16:creationId xmlns:a16="http://schemas.microsoft.com/office/drawing/2014/main" id="{00000000-0008-0000-0E00-00000B000000}"/>
            </a:ext>
          </a:extLst>
        </xdr:cNvPr>
        <xdr:cNvSpPr/>
      </xdr:nvSpPr>
      <xdr:spPr>
        <a:xfrm>
          <a:off x="11055691" y="11941989"/>
          <a:ext cx="184730" cy="357790"/>
        </a:xfrm>
        <a:prstGeom prst="rect">
          <a:avLst/>
        </a:prstGeom>
        <a:noFill/>
      </xdr:spPr>
      <xdr:txBody>
        <a:bodyPr wrap="none" lIns="91440" tIns="45720" rIns="91440" bIns="45720">
          <a:spAutoFit/>
        </a:bodyPr>
        <a:lstStyle/>
        <a:p>
          <a:pPr algn="ctr"/>
          <a:endParaRPr lang="he-IL" sz="1800" b="1" cap="none" spc="50">
            <a:ln w="0"/>
            <a:solidFill>
              <a:schemeClr val="bg2"/>
            </a:solidFill>
            <a:effectLst>
              <a:innerShdw blurRad="63500" dist="50800" dir="13500000">
                <a:srgbClr val="000000">
                  <a:alpha val="50000"/>
                </a:srgbClr>
              </a:innerShdw>
            </a:effectLst>
          </a:endParaRPr>
        </a:p>
      </xdr:txBody>
    </xdr:sp>
    <xdr:clientData/>
  </xdr:oneCellAnchor>
  <xdr:twoCellAnchor>
    <xdr:from>
      <xdr:col>1</xdr:col>
      <xdr:colOff>708660</xdr:colOff>
      <xdr:row>0</xdr:row>
      <xdr:rowOff>106680</xdr:rowOff>
    </xdr:from>
    <xdr:to>
      <xdr:col>6</xdr:col>
      <xdr:colOff>670560</xdr:colOff>
      <xdr:row>0</xdr:row>
      <xdr:rowOff>449580</xdr:rowOff>
    </xdr:to>
    <xdr:sp macro="" textlink="">
      <xdr:nvSpPr>
        <xdr:cNvPr id="12" name="מלבן מעוגל 11">
          <a:hlinkClick xmlns:r="http://schemas.openxmlformats.org/officeDocument/2006/relationships" r:id="rId8" tooltip="לחץ כדי להגיע להוראות מילוי ושימוש בתוכנה"/>
          <a:extLst>
            <a:ext uri="{FF2B5EF4-FFF2-40B4-BE49-F238E27FC236}">
              <a16:creationId xmlns:a16="http://schemas.microsoft.com/office/drawing/2014/main" id="{00000000-0008-0000-0E00-00000C000000}"/>
            </a:ext>
          </a:extLst>
        </xdr:cNvPr>
        <xdr:cNvSpPr/>
      </xdr:nvSpPr>
      <xdr:spPr>
        <a:xfrm>
          <a:off x="19263360" y="106680"/>
          <a:ext cx="4869180" cy="342900"/>
        </a:xfrm>
        <a:prstGeom prst="roundRect">
          <a:avLst/>
        </a:prstGeom>
        <a:solidFill>
          <a:schemeClr val="bg1">
            <a:lumMod val="50000"/>
          </a:schemeClr>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r" rtl="1"/>
          <a:r>
            <a:rPr lang="he-IL" sz="1800" b="1">
              <a:solidFill>
                <a:schemeClr val="bg1">
                  <a:lumMod val="50000"/>
                </a:schemeClr>
              </a:solidFill>
            </a:rPr>
            <a:t>ניהול וחישוב אוטומטי</a:t>
          </a:r>
          <a:r>
            <a:rPr lang="he-IL" sz="1800" b="1" baseline="0">
              <a:solidFill>
                <a:schemeClr val="bg1">
                  <a:lumMod val="50000"/>
                </a:schemeClr>
              </a:solidFill>
            </a:rPr>
            <a:t> של מעשר וחומש    </a:t>
          </a:r>
          <a:r>
            <a:rPr lang="he-IL" sz="1400" b="1" baseline="0">
              <a:solidFill>
                <a:schemeClr val="bg1"/>
              </a:solidFill>
            </a:rPr>
            <a:t>הוראות</a:t>
          </a:r>
          <a:endParaRPr lang="he-IL" sz="1600" b="1">
            <a:solidFill>
              <a:schemeClr val="bg1"/>
            </a:solidFill>
          </a:endParaRPr>
        </a:p>
      </xdr:txBody>
    </xdr:sp>
    <xdr:clientData/>
  </xdr:twoCellAnchor>
  <xdr:twoCellAnchor>
    <xdr:from>
      <xdr:col>6</xdr:col>
      <xdr:colOff>815340</xdr:colOff>
      <xdr:row>0</xdr:row>
      <xdr:rowOff>99060</xdr:rowOff>
    </xdr:from>
    <xdr:to>
      <xdr:col>9</xdr:col>
      <xdr:colOff>236220</xdr:colOff>
      <xdr:row>0</xdr:row>
      <xdr:rowOff>441960</xdr:rowOff>
    </xdr:to>
    <xdr:sp macro="" textlink="">
      <xdr:nvSpPr>
        <xdr:cNvPr id="13" name="מלבן מעוגל 12">
          <a:hlinkClick xmlns:r="http://schemas.openxmlformats.org/officeDocument/2006/relationships" r:id="rId9" tooltip="לחץ כדי להגיע למבוא להלכות מעשר כספים"/>
          <a:extLst>
            <a:ext uri="{FF2B5EF4-FFF2-40B4-BE49-F238E27FC236}">
              <a16:creationId xmlns:a16="http://schemas.microsoft.com/office/drawing/2014/main" id="{00000000-0008-0000-0E00-00000D000000}"/>
            </a:ext>
          </a:extLst>
        </xdr:cNvPr>
        <xdr:cNvSpPr/>
      </xdr:nvSpPr>
      <xdr:spPr>
        <a:xfrm>
          <a:off x="18265140" y="99060"/>
          <a:ext cx="853440" cy="342900"/>
        </a:xfrm>
        <a:prstGeom prst="roundRect">
          <a:avLst/>
        </a:prstGeom>
        <a:solidFill>
          <a:schemeClr val="bg1">
            <a:lumMod val="65000"/>
          </a:schemeClr>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400" b="1"/>
            <a:t>מבוא</a:t>
          </a:r>
          <a:endParaRPr lang="he-IL" sz="1600" b="1"/>
        </a:p>
      </xdr:txBody>
    </xdr:sp>
    <xdr:clientData/>
  </xdr:twoCellAnchor>
  <xdr:twoCellAnchor>
    <xdr:from>
      <xdr:col>9</xdr:col>
      <xdr:colOff>381000</xdr:colOff>
      <xdr:row>0</xdr:row>
      <xdr:rowOff>99060</xdr:rowOff>
    </xdr:from>
    <xdr:to>
      <xdr:col>12</xdr:col>
      <xdr:colOff>167640</xdr:colOff>
      <xdr:row>0</xdr:row>
      <xdr:rowOff>441960</xdr:rowOff>
    </xdr:to>
    <xdr:sp macro="" textlink="">
      <xdr:nvSpPr>
        <xdr:cNvPr id="14" name="מלבן מעוגל 13">
          <a:hlinkClick xmlns:r="http://schemas.openxmlformats.org/officeDocument/2006/relationships" r:id="rId10" tooltip="לחץ כדי להגיע לכללים ויסודות בהלכות מעשר כספים"/>
          <a:extLst>
            <a:ext uri="{FF2B5EF4-FFF2-40B4-BE49-F238E27FC236}">
              <a16:creationId xmlns:a16="http://schemas.microsoft.com/office/drawing/2014/main" id="{00000000-0008-0000-0E00-00000E000000}"/>
            </a:ext>
          </a:extLst>
        </xdr:cNvPr>
        <xdr:cNvSpPr/>
      </xdr:nvSpPr>
      <xdr:spPr>
        <a:xfrm>
          <a:off x="16459200" y="99060"/>
          <a:ext cx="1661160" cy="342900"/>
        </a:xfrm>
        <a:prstGeom prst="roundRect">
          <a:avLst/>
        </a:prstGeom>
        <a:solidFill>
          <a:schemeClr val="bg1">
            <a:lumMod val="65000"/>
          </a:schemeClr>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400" b="1"/>
            <a:t>כללים </a:t>
          </a:r>
          <a:r>
            <a:rPr lang="he-IL" sz="1600" b="1"/>
            <a:t> </a:t>
          </a:r>
          <a:r>
            <a:rPr lang="he-IL" sz="1400" b="1"/>
            <a:t>ויסודות</a:t>
          </a:r>
          <a:endParaRPr lang="he-IL" sz="1600" b="1"/>
        </a:p>
      </xdr:txBody>
    </xdr:sp>
    <xdr:clientData/>
  </xdr:twoCellAnchor>
  <mc:AlternateContent xmlns:mc="http://schemas.openxmlformats.org/markup-compatibility/2006">
    <mc:Choice xmlns:a14="http://schemas.microsoft.com/office/drawing/2010/main" Requires="a14">
      <xdr:twoCellAnchor>
        <xdr:from>
          <xdr:col>16</xdr:col>
          <xdr:colOff>104775</xdr:colOff>
          <xdr:row>50</xdr:row>
          <xdr:rowOff>38100</xdr:rowOff>
        </xdr:from>
        <xdr:to>
          <xdr:col>17</xdr:col>
          <xdr:colOff>495300</xdr:colOff>
          <xdr:row>52</xdr:row>
          <xdr:rowOff>0</xdr:rowOff>
        </xdr:to>
        <xdr:sp macro="" textlink="">
          <xdr:nvSpPr>
            <xdr:cNvPr id="34817" name="Object 1" hidden="1">
              <a:extLst>
                <a:ext uri="{63B3BB69-23CF-44E3-9099-C40C66FF867C}">
                  <a14:compatExt spid="_x0000_s34817"/>
                </a:ext>
                <a:ext uri="{FF2B5EF4-FFF2-40B4-BE49-F238E27FC236}">
                  <a16:creationId xmlns:a16="http://schemas.microsoft.com/office/drawing/2014/main" id="{00000000-0008-0000-0E00-0000018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11</xdr:col>
      <xdr:colOff>223560</xdr:colOff>
      <xdr:row>49</xdr:row>
      <xdr:rowOff>0</xdr:rowOff>
    </xdr:from>
    <xdr:to>
      <xdr:col>14</xdr:col>
      <xdr:colOff>6501</xdr:colOff>
      <xdr:row>49</xdr:row>
      <xdr:rowOff>216000</xdr:rowOff>
    </xdr:to>
    <xdr:sp macro="" textlink="">
      <xdr:nvSpPr>
        <xdr:cNvPr id="16" name="מלבן מעוגל 15">
          <a:hlinkClick xmlns:r="http://schemas.openxmlformats.org/officeDocument/2006/relationships" r:id="rId11" tooltip="לחץ כדי להגיע לטבלאות המחשה ותירגול לחומש"/>
          <a:extLst>
            <a:ext uri="{FF2B5EF4-FFF2-40B4-BE49-F238E27FC236}">
              <a16:creationId xmlns:a16="http://schemas.microsoft.com/office/drawing/2014/main" id="{00000000-0008-0000-0E00-000010000000}"/>
            </a:ext>
          </a:extLst>
        </xdr:cNvPr>
        <xdr:cNvSpPr/>
      </xdr:nvSpPr>
      <xdr:spPr>
        <a:xfrm>
          <a:off x="15583122" y="11196918"/>
          <a:ext cx="1800000" cy="216000"/>
        </a:xfrm>
        <a:prstGeom prst="roundRect">
          <a:avLst/>
        </a:prstGeom>
        <a:solidFill>
          <a:schemeClr val="bg1">
            <a:lumMod val="85000"/>
          </a:schemeClr>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050">
              <a:solidFill>
                <a:srgbClr val="8C8C8C"/>
              </a:solidFill>
            </a:rPr>
            <a:t>המחשה ותירגול לחומש</a:t>
          </a:r>
        </a:p>
      </xdr:txBody>
    </xdr:sp>
    <xdr:clientData/>
  </xdr:twoCellAnchor>
  <xdr:twoCellAnchor>
    <xdr:from>
      <xdr:col>5</xdr:col>
      <xdr:colOff>71219</xdr:colOff>
      <xdr:row>49</xdr:row>
      <xdr:rowOff>11205</xdr:rowOff>
    </xdr:from>
    <xdr:to>
      <xdr:col>8</xdr:col>
      <xdr:colOff>14448</xdr:colOff>
      <xdr:row>50</xdr:row>
      <xdr:rowOff>18405</xdr:rowOff>
    </xdr:to>
    <xdr:sp macro="" textlink="">
      <xdr:nvSpPr>
        <xdr:cNvPr id="17" name="מלבן מעוגל 16">
          <a:hlinkClick xmlns:r="http://schemas.openxmlformats.org/officeDocument/2006/relationships" r:id="rId12" tooltip="לחץ כדי להגיע לטבלה מיוחדת של &quot;הקלות למפרישי חומש&quot; המשתלבות בחישובים"/>
          <a:extLst>
            <a:ext uri="{FF2B5EF4-FFF2-40B4-BE49-F238E27FC236}">
              <a16:creationId xmlns:a16="http://schemas.microsoft.com/office/drawing/2014/main" id="{00000000-0008-0000-0E00-000011000000}"/>
            </a:ext>
          </a:extLst>
        </xdr:cNvPr>
        <xdr:cNvSpPr/>
      </xdr:nvSpPr>
      <xdr:spPr>
        <a:xfrm>
          <a:off x="19663081" y="11208123"/>
          <a:ext cx="3224311" cy="464400"/>
        </a:xfrm>
        <a:prstGeom prst="roundRect">
          <a:avLst/>
        </a:prstGeom>
        <a:solidFill>
          <a:schemeClr val="bg1">
            <a:lumMod val="85000"/>
          </a:schemeClr>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400" b="1">
              <a:solidFill>
                <a:srgbClr val="8C8C8C"/>
              </a:solidFill>
            </a:rPr>
            <a:t>טבלת הקלות מיוחדות למפרישי חומש</a:t>
          </a:r>
        </a:p>
      </xdr:txBody>
    </xdr:sp>
    <xdr:clientData/>
  </xdr:twoCellAnchor>
  <xdr:twoCellAnchor>
    <xdr:from>
      <xdr:col>26</xdr:col>
      <xdr:colOff>87630</xdr:colOff>
      <xdr:row>47</xdr:row>
      <xdr:rowOff>180974</xdr:rowOff>
    </xdr:from>
    <xdr:to>
      <xdr:col>29</xdr:col>
      <xdr:colOff>657226</xdr:colOff>
      <xdr:row>48</xdr:row>
      <xdr:rowOff>125730</xdr:rowOff>
    </xdr:to>
    <xdr:sp macro="" textlink="">
      <xdr:nvSpPr>
        <xdr:cNvPr id="18" name="מלבן מעוגל 17">
          <a:hlinkClick xmlns:r="http://schemas.openxmlformats.org/officeDocument/2006/relationships" r:id="rId13" tooltip="לחץ כדי לשלוח הערות ושאלות הלכתיות למייל המכון"/>
          <a:extLst>
            <a:ext uri="{FF2B5EF4-FFF2-40B4-BE49-F238E27FC236}">
              <a16:creationId xmlns:a16="http://schemas.microsoft.com/office/drawing/2014/main" id="{00000000-0008-0000-0E00-000012000000}"/>
            </a:ext>
          </a:extLst>
        </xdr:cNvPr>
        <xdr:cNvSpPr/>
      </xdr:nvSpPr>
      <xdr:spPr>
        <a:xfrm>
          <a:off x="4010024" y="10744199"/>
          <a:ext cx="2674621" cy="316231"/>
        </a:xfrm>
        <a:prstGeom prst="roundRect">
          <a:avLst/>
        </a:prstGeom>
        <a:solidFill>
          <a:schemeClr val="bg1">
            <a:lumMod val="75000"/>
          </a:schemeClr>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100" b="1">
              <a:solidFill>
                <a:sysClr val="windowText" lastClr="000000"/>
              </a:solidFill>
            </a:rPr>
            <a:t>הערות ושאלות הלכתיות לרבני המכון</a:t>
          </a:r>
        </a:p>
      </xdr:txBody>
    </xdr:sp>
    <xdr:clientData/>
  </xdr:twoCellAnchor>
  <xdr:twoCellAnchor>
    <xdr:from>
      <xdr:col>1</xdr:col>
      <xdr:colOff>1043940</xdr:colOff>
      <xdr:row>145</xdr:row>
      <xdr:rowOff>333375</xdr:rowOff>
    </xdr:from>
    <xdr:to>
      <xdr:col>16</xdr:col>
      <xdr:colOff>129540</xdr:colOff>
      <xdr:row>151</xdr:row>
      <xdr:rowOff>238125</xdr:rowOff>
    </xdr:to>
    <xdr:sp macro="" textlink="">
      <xdr:nvSpPr>
        <xdr:cNvPr id="19" name="TextBox 18">
          <a:extLst>
            <a:ext uri="{FF2B5EF4-FFF2-40B4-BE49-F238E27FC236}">
              <a16:creationId xmlns:a16="http://schemas.microsoft.com/office/drawing/2014/main" id="{00000000-0008-0000-0E00-000013000000}"/>
            </a:ext>
          </a:extLst>
        </xdr:cNvPr>
        <xdr:cNvSpPr txBox="1"/>
      </xdr:nvSpPr>
      <xdr:spPr>
        <a:xfrm>
          <a:off x="13403580" y="21547455"/>
          <a:ext cx="10393680" cy="1200150"/>
        </a:xfrm>
        <a:prstGeom prst="rect">
          <a:avLst/>
        </a:prstGeom>
        <a:solidFill>
          <a:schemeClr val="bg1">
            <a:lumMod val="9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1" anchor="t"/>
        <a:lstStyle/>
        <a:p>
          <a:pPr algn="r" rtl="1"/>
          <a:r>
            <a:rPr lang="he-IL" sz="1100"/>
            <a:t>כשמחשבים את ההקלות המיוחדות שנאמרו בחומש חייבים לחלק את החומש לשתיים, דהיינו המעשר הראשון, שכלפיו אין שום הקלות, </a:t>
          </a:r>
          <a:r>
            <a:rPr lang="he-IL" sz="1100">
              <a:solidFill>
                <a:sysClr val="windowText" lastClr="000000"/>
              </a:solidFill>
            </a:rPr>
            <a:t>וה</a:t>
          </a:r>
          <a:r>
            <a:rPr lang="he-IL" sz="1100">
              <a:solidFill>
                <a:srgbClr val="FFC000"/>
              </a:solidFill>
            </a:rPr>
            <a:t>מעשר הנוסף </a:t>
          </a:r>
          <a:r>
            <a:rPr lang="he-IL" sz="1100"/>
            <a:t>המשלים לחומש, שכלפיו נאמרו ההקלות השונות. ולכן,  אם נשאר זכות בסכום</a:t>
          </a:r>
          <a:r>
            <a:rPr lang="he-IL" sz="1100" baseline="0"/>
            <a:t> ההקלות בחודש זה, לא יזקף לזכות המעשר, אלא יזקף לזכות </a:t>
          </a:r>
          <a:r>
            <a:rPr lang="he-IL" sz="1100" baseline="0">
              <a:solidFill>
                <a:sysClr val="windowText" lastClr="000000"/>
              </a:solidFill>
            </a:rPr>
            <a:t>ה</a:t>
          </a:r>
          <a:r>
            <a:rPr lang="he-IL" sz="1100" baseline="0">
              <a:solidFill>
                <a:srgbClr val="FFC000"/>
              </a:solidFill>
            </a:rPr>
            <a:t>מעשר הנוסף </a:t>
          </a:r>
          <a:r>
            <a:rPr lang="he-IL" sz="1100" baseline="0"/>
            <a:t>בלבד בחודש הבא.</a:t>
          </a:r>
          <a:endParaRPr lang="he-IL" sz="1100"/>
        </a:p>
        <a:p>
          <a:pPr algn="r" rtl="1"/>
          <a:endParaRPr lang="he-IL" sz="1100" b="1">
            <a:solidFill>
              <a:srgbClr val="FF0000"/>
            </a:solidFill>
          </a:endParaRPr>
        </a:p>
        <a:p>
          <a:pPr algn="r" rtl="1"/>
          <a:r>
            <a:rPr lang="he-IL" sz="1100" b="1">
              <a:solidFill>
                <a:srgbClr val="FF0000"/>
              </a:solidFill>
            </a:rPr>
            <a:t>הוראות שימוש בטבלה:  </a:t>
          </a:r>
          <a:r>
            <a:rPr lang="he-IL" sz="1100" b="1">
              <a:solidFill>
                <a:sysClr val="windowText" lastClr="000000"/>
              </a:solidFill>
            </a:rPr>
            <a:t>הרישום מתנהל בשני שלבים.</a:t>
          </a:r>
          <a:r>
            <a:rPr lang="he-IL" sz="1100" b="1" baseline="0">
              <a:solidFill>
                <a:sysClr val="windowText" lastClr="000000"/>
              </a:solidFill>
            </a:rPr>
            <a:t>  </a:t>
          </a:r>
          <a:r>
            <a:rPr lang="he-IL" sz="1200" b="1">
              <a:solidFill>
                <a:sysClr val="windowText" lastClr="000000"/>
              </a:solidFill>
            </a:rPr>
            <a:t>א. </a:t>
          </a:r>
          <a:r>
            <a:rPr lang="he-IL" sz="1100" b="1">
              <a:solidFill>
                <a:sysClr val="windowText" lastClr="000000"/>
              </a:solidFill>
            </a:rPr>
            <a:t>ממלאים</a:t>
          </a:r>
          <a:r>
            <a:rPr lang="he-IL" sz="1100" b="1" baseline="0">
              <a:solidFill>
                <a:sysClr val="windowText" lastClr="000000"/>
              </a:solidFill>
            </a:rPr>
            <a:t> את הטבלה הראשית בצורה רגילה ורושמים שם את </a:t>
          </a:r>
          <a:r>
            <a:rPr lang="he-IL" sz="1100" b="1" u="sng" baseline="0">
              <a:solidFill>
                <a:sysClr val="windowText" lastClr="000000"/>
              </a:solidFill>
            </a:rPr>
            <a:t>ההכנסות</a:t>
          </a:r>
          <a:r>
            <a:rPr lang="he-IL" sz="1100" b="1" baseline="0">
              <a:solidFill>
                <a:sysClr val="windowText" lastClr="000000"/>
              </a:solidFill>
            </a:rPr>
            <a:t>, </a:t>
          </a:r>
          <a:r>
            <a:rPr lang="he-IL" sz="1100" b="1" u="sng" baseline="0">
              <a:solidFill>
                <a:sysClr val="windowText" lastClr="000000"/>
              </a:solidFill>
            </a:rPr>
            <a:t>ההוצאות</a:t>
          </a:r>
          <a:r>
            <a:rPr lang="he-IL" sz="1100" b="1">
              <a:solidFill>
                <a:sysClr val="windowText" lastClr="000000"/>
              </a:solidFill>
            </a:rPr>
            <a:t> </a:t>
          </a:r>
          <a:r>
            <a:rPr lang="he-IL" sz="1100" b="1" u="sng">
              <a:solidFill>
                <a:sysClr val="windowText" lastClr="000000"/>
              </a:solidFill>
            </a:rPr>
            <a:t>והתרומות</a:t>
          </a:r>
          <a:r>
            <a:rPr lang="he-IL" sz="1100" b="1">
              <a:solidFill>
                <a:sysClr val="windowText" lastClr="000000"/>
              </a:solidFill>
            </a:rPr>
            <a:t> הרגילות.  </a:t>
          </a:r>
          <a:r>
            <a:rPr lang="he-IL" sz="1200" b="1">
              <a:solidFill>
                <a:sysClr val="windowText" lastClr="000000"/>
              </a:solidFill>
            </a:rPr>
            <a:t>ב. </a:t>
          </a:r>
          <a:r>
            <a:rPr lang="he-IL" sz="1100" b="1">
              <a:solidFill>
                <a:sysClr val="windowText" lastClr="000000"/>
              </a:solidFill>
            </a:rPr>
            <a:t>ממלאים טבלה זאת של ההקלות [תאים</a:t>
          </a:r>
          <a:r>
            <a:rPr lang="he-IL" sz="1100" b="1" baseline="0">
              <a:solidFill>
                <a:sysClr val="windowText" lastClr="000000"/>
              </a:solidFill>
            </a:rPr>
            <a:t> לבנים בלבד]</a:t>
          </a:r>
          <a:r>
            <a:rPr lang="he-IL" sz="1100" b="1">
              <a:solidFill>
                <a:sysClr val="windowText" lastClr="000000"/>
              </a:solidFill>
            </a:rPr>
            <a:t>. אותן</a:t>
          </a:r>
          <a:r>
            <a:rPr lang="he-IL" sz="1100" b="1" baseline="0">
              <a:solidFill>
                <a:sysClr val="windowText" lastClr="000000"/>
              </a:solidFill>
            </a:rPr>
            <a:t> הכנסות</a:t>
          </a:r>
          <a:r>
            <a:rPr lang="he-IL" sz="1100" b="1">
              <a:solidFill>
                <a:sysClr val="windowText" lastClr="000000"/>
              </a:solidFill>
            </a:rPr>
            <a:t> שלא רוצים להכליל בחישוב החומש רושמים </a:t>
          </a:r>
          <a:r>
            <a:rPr lang="he-IL" sz="1100" b="1" u="sng">
              <a:solidFill>
                <a:sysClr val="windowText" lastClr="000000"/>
              </a:solidFill>
            </a:rPr>
            <a:t>רק</a:t>
          </a:r>
          <a:r>
            <a:rPr lang="he-IL" sz="1100" b="1">
              <a:solidFill>
                <a:sysClr val="windowText" lastClr="000000"/>
              </a:solidFill>
            </a:rPr>
            <a:t> כאן, גם רושמים כאן הוצאות נוספות</a:t>
          </a:r>
          <a:r>
            <a:rPr lang="he-IL" sz="1100" b="1" baseline="0">
              <a:solidFill>
                <a:sysClr val="windowText" lastClr="000000"/>
              </a:solidFill>
            </a:rPr>
            <a:t> וכן תרומות נוספות שמחשיבים רק לחומש.  במשך כל החודש רושמים כאן לפי הצורך.   </a:t>
          </a:r>
        </a:p>
        <a:p>
          <a:pPr algn="r" rtl="1"/>
          <a:r>
            <a:rPr lang="he-IL" sz="1600" b="1" baseline="0">
              <a:solidFill>
                <a:srgbClr val="FF0000"/>
              </a:solidFill>
            </a:rPr>
            <a:t>שימו לב!</a:t>
          </a:r>
          <a:r>
            <a:rPr lang="he-IL" sz="1600" b="1">
              <a:solidFill>
                <a:srgbClr val="FF0000"/>
              </a:solidFill>
            </a:rPr>
            <a:t> </a:t>
          </a:r>
          <a:r>
            <a:rPr lang="he-IL" sz="1400" b="1">
              <a:solidFill>
                <a:srgbClr val="FF0000"/>
              </a:solidFill>
            </a:rPr>
            <a:t>   המפרישים חומש לפי ההקלות עליהם להפריש הסכום  של  "סך הכל היתרה להפריש לחומש" הרשום בטבלה זאת ולא בטבלה הראשית</a:t>
          </a:r>
          <a:r>
            <a:rPr lang="he-IL" sz="1400" b="1" baseline="0">
              <a:solidFill>
                <a:srgbClr val="FF0000"/>
              </a:solidFill>
            </a:rPr>
            <a:t>.</a:t>
          </a:r>
          <a:endParaRPr lang="he-IL" sz="1400" b="1">
            <a:solidFill>
              <a:srgbClr val="FF0000"/>
            </a:solidFill>
          </a:endParaRPr>
        </a:p>
      </xdr:txBody>
    </xdr:sp>
    <xdr:clientData/>
  </xdr:twoCellAnchor>
  <xdr:twoCellAnchor>
    <xdr:from>
      <xdr:col>1</xdr:col>
      <xdr:colOff>1275665</xdr:colOff>
      <xdr:row>50</xdr:row>
      <xdr:rowOff>87630</xdr:rowOff>
    </xdr:from>
    <xdr:to>
      <xdr:col>2</xdr:col>
      <xdr:colOff>1074420</xdr:colOff>
      <xdr:row>51</xdr:row>
      <xdr:rowOff>344804</xdr:rowOff>
    </xdr:to>
    <xdr:sp macro="" textlink="">
      <xdr:nvSpPr>
        <xdr:cNvPr id="20" name="מלבן מעוגל 19">
          <a:hlinkClick xmlns:r="http://schemas.openxmlformats.org/officeDocument/2006/relationships" r:id="rId14" tooltip="לחץ כאן כדי להזמין"/>
          <a:extLst>
            <a:ext uri="{FF2B5EF4-FFF2-40B4-BE49-F238E27FC236}">
              <a16:creationId xmlns:a16="http://schemas.microsoft.com/office/drawing/2014/main" id="{00000000-0008-0000-0E00-000014000000}"/>
            </a:ext>
          </a:extLst>
        </xdr:cNvPr>
        <xdr:cNvSpPr/>
      </xdr:nvSpPr>
      <xdr:spPr>
        <a:xfrm>
          <a:off x="22547580" y="11456670"/>
          <a:ext cx="1429435" cy="379094"/>
        </a:xfrm>
        <a:prstGeom prst="roundRect">
          <a:avLst>
            <a:gd name="adj" fmla="val 22697"/>
          </a:avLst>
        </a:prstGeom>
        <a:solidFill>
          <a:schemeClr val="bg1"/>
        </a:solidFill>
        <a:ln>
          <a:solidFill>
            <a:schemeClr val="bg1">
              <a:lumMod val="75000"/>
            </a:schemeClr>
          </a:solid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400" b="1">
              <a:solidFill>
                <a:sysClr val="windowText" lastClr="000000"/>
              </a:solidFill>
            </a:rPr>
            <a:t>להזמנה </a:t>
          </a:r>
          <a:r>
            <a:rPr lang="he-IL" sz="1400" b="1" baseline="0">
              <a:solidFill>
                <a:sysClr val="windowText" lastClr="000000"/>
              </a:solidFill>
            </a:rPr>
            <a:t> חוזרת</a:t>
          </a:r>
          <a:endParaRPr lang="he-IL" sz="1400" b="1">
            <a:solidFill>
              <a:sysClr val="windowText" lastClr="000000"/>
            </a:solidFill>
          </a:endParaRPr>
        </a:p>
      </xdr:txBody>
    </xdr:sp>
    <xdr:clientData/>
  </xdr:twoCellAnchor>
  <xdr:twoCellAnchor>
    <xdr:from>
      <xdr:col>8</xdr:col>
      <xdr:colOff>220980</xdr:colOff>
      <xdr:row>41</xdr:row>
      <xdr:rowOff>15240</xdr:rowOff>
    </xdr:from>
    <xdr:to>
      <xdr:col>12</xdr:col>
      <xdr:colOff>123825</xdr:colOff>
      <xdr:row>41</xdr:row>
      <xdr:rowOff>253365</xdr:rowOff>
    </xdr:to>
    <xdr:sp macro="" textlink="">
      <xdr:nvSpPr>
        <xdr:cNvPr id="22" name="מלבן מעוגל 21">
          <a:hlinkClick xmlns:r="http://schemas.openxmlformats.org/officeDocument/2006/relationships" r:id="rId15" tooltip="לחץ כאן כדי להגיע לטבלת סיכום שנתית ותרשים המחשה"/>
          <a:extLst>
            <a:ext uri="{FF2B5EF4-FFF2-40B4-BE49-F238E27FC236}">
              <a16:creationId xmlns:a16="http://schemas.microsoft.com/office/drawing/2014/main" id="{00000000-0008-0000-0E00-000016000000}"/>
            </a:ext>
          </a:extLst>
        </xdr:cNvPr>
        <xdr:cNvSpPr/>
      </xdr:nvSpPr>
      <xdr:spPr>
        <a:xfrm>
          <a:off x="16868775" y="9212580"/>
          <a:ext cx="2059305" cy="238125"/>
        </a:xfrm>
        <a:prstGeom prst="roundRect">
          <a:avLst/>
        </a:prstGeom>
        <a:solidFill>
          <a:schemeClr val="bg1">
            <a:lumMod val="75000"/>
          </a:schemeClr>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100">
              <a:solidFill>
                <a:srgbClr val="FF0000"/>
              </a:solidFill>
            </a:rPr>
            <a:t>מעקב  ותרשים  שנתי  </a:t>
          </a:r>
          <a:endParaRPr lang="he-IL" sz="1100" baseline="0">
            <a:solidFill>
              <a:srgbClr val="FF0000"/>
            </a:solidFill>
          </a:endParaRPr>
        </a:p>
      </xdr:txBody>
    </xdr:sp>
    <xdr:clientData/>
  </xdr:twoCellAnchor>
  <xdr:twoCellAnchor>
    <xdr:from>
      <xdr:col>26</xdr:col>
      <xdr:colOff>142875</xdr:colOff>
      <xdr:row>32</xdr:row>
      <xdr:rowOff>0</xdr:rowOff>
    </xdr:from>
    <xdr:to>
      <xdr:col>27</xdr:col>
      <xdr:colOff>57150</xdr:colOff>
      <xdr:row>36</xdr:row>
      <xdr:rowOff>133350</xdr:rowOff>
    </xdr:to>
    <xdr:sp macro="" textlink="">
      <xdr:nvSpPr>
        <xdr:cNvPr id="15" name="מלבן: פינות מעוגלות 14">
          <a:hlinkClick xmlns:r="http://schemas.openxmlformats.org/officeDocument/2006/relationships" r:id="rId16" tooltip="להגברת אהבת ישראל, תרום עכשיו."/>
          <a:extLst>
            <a:ext uri="{FF2B5EF4-FFF2-40B4-BE49-F238E27FC236}">
              <a16:creationId xmlns:a16="http://schemas.microsoft.com/office/drawing/2014/main" id="{00000000-0008-0000-0E00-00000F000000}"/>
            </a:ext>
          </a:extLst>
        </xdr:cNvPr>
        <xdr:cNvSpPr/>
      </xdr:nvSpPr>
      <xdr:spPr>
        <a:xfrm>
          <a:off x="6048375" y="7181850"/>
          <a:ext cx="581025" cy="933450"/>
        </a:xfrm>
        <a:prstGeom prst="roundRect">
          <a:avLst/>
        </a:prstGeom>
        <a:solidFill>
          <a:schemeClr val="accent6">
            <a:lumMod val="20000"/>
            <a:lumOff val="80000"/>
          </a:schemeClr>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t"/>
        <a:lstStyle/>
        <a:p>
          <a:pPr algn="ctr" rtl="1"/>
          <a:endParaRPr lang="he-IL" sz="1100" b="1">
            <a:solidFill>
              <a:schemeClr val="accent6">
                <a:lumMod val="50000"/>
              </a:schemeClr>
            </a:solidFill>
          </a:endParaRPr>
        </a:p>
        <a:p>
          <a:pPr algn="ctr" rtl="1"/>
          <a:r>
            <a:rPr lang="he-IL" sz="1100" b="1">
              <a:solidFill>
                <a:srgbClr val="FF0000"/>
              </a:solidFill>
            </a:rPr>
            <a:t>תרום</a:t>
          </a:r>
        </a:p>
        <a:p>
          <a:pPr algn="ctr" rtl="1"/>
          <a:r>
            <a:rPr lang="he-IL" sz="1100" b="1">
              <a:solidFill>
                <a:srgbClr val="FF0000"/>
              </a:solidFill>
            </a:rPr>
            <a:t>עכשיו</a:t>
          </a:r>
        </a:p>
      </xdr:txBody>
    </xdr:sp>
    <xdr:clientData/>
  </xdr:twoCellAnchor>
  <xdr:twoCellAnchor>
    <xdr:from>
      <xdr:col>14</xdr:col>
      <xdr:colOff>792480</xdr:colOff>
      <xdr:row>35</xdr:row>
      <xdr:rowOff>30480</xdr:rowOff>
    </xdr:from>
    <xdr:to>
      <xdr:col>18</xdr:col>
      <xdr:colOff>53340</xdr:colOff>
      <xdr:row>36</xdr:row>
      <xdr:rowOff>30480</xdr:rowOff>
    </xdr:to>
    <xdr:sp macro="" textlink="">
      <xdr:nvSpPr>
        <xdr:cNvPr id="23" name="מלבן מעוגל 22">
          <a:hlinkClick xmlns:r="http://schemas.openxmlformats.org/officeDocument/2006/relationships" r:id="rId17" tooltip="לחץ כדי להגיע לסקירה"/>
          <a:extLst>
            <a:ext uri="{FF2B5EF4-FFF2-40B4-BE49-F238E27FC236}">
              <a16:creationId xmlns:a16="http://schemas.microsoft.com/office/drawing/2014/main" id="{00000000-0008-0000-0E00-000017000000}"/>
            </a:ext>
          </a:extLst>
        </xdr:cNvPr>
        <xdr:cNvSpPr/>
      </xdr:nvSpPr>
      <xdr:spPr>
        <a:xfrm>
          <a:off x="12397740" y="7802880"/>
          <a:ext cx="2103120" cy="205740"/>
        </a:xfrm>
        <a:prstGeom prst="roundRect">
          <a:avLst/>
        </a:prstGeom>
        <a:solidFill>
          <a:srgbClr val="5B9BD5"/>
        </a:solidFill>
        <a:ln w="12700" cap="flat" cmpd="sng" algn="ctr">
          <a:noFill/>
          <a:prstDash val="solid"/>
          <a:miter lim="800000"/>
        </a:ln>
        <a:effectLst/>
        <a:scene3d>
          <a:camera prst="orthographicFront">
            <a:rot lat="0" lon="0" rev="0"/>
          </a:camera>
          <a:lightRig rig="chilly" dir="t">
            <a:rot lat="0" lon="0" rev="18480000"/>
          </a:lightRig>
        </a:scene3d>
        <a:sp3d prstMaterial="clear">
          <a:bevelT h="63500"/>
        </a:sp3d>
      </xdr:spPr>
      <xdr:txBody>
        <a:bodyPr vertOverflow="clip" horzOverflow="clip" rtlCol="1" anchor="ctr"/>
        <a:lstStyle/>
        <a:p>
          <a:pPr marL="0" marR="0" lvl="0" indent="0" algn="ctr" defTabSz="914400" rtl="1" eaLnBrk="1" fontAlgn="auto" latinLnBrk="0" hangingPunct="1">
            <a:lnSpc>
              <a:spcPct val="100000"/>
            </a:lnSpc>
            <a:spcBef>
              <a:spcPts val="0"/>
            </a:spcBef>
            <a:spcAft>
              <a:spcPts val="0"/>
            </a:spcAft>
            <a:buClrTx/>
            <a:buSzTx/>
            <a:buFontTx/>
            <a:buNone/>
            <a:tabLst/>
            <a:defRPr/>
          </a:pPr>
          <a:r>
            <a:rPr kumimoji="0" lang="he-IL" sz="1100" b="1" i="0" u="none" strike="noStrike" kern="0" cap="none" spc="0" normalizeH="0" baseline="0" noProof="0">
              <a:ln>
                <a:noFill/>
              </a:ln>
              <a:solidFill>
                <a:srgbClr val="70AD47">
                  <a:lumMod val="75000"/>
                </a:srgbClr>
              </a:solidFill>
              <a:effectLst/>
              <a:uLnTx/>
              <a:uFillTx/>
              <a:latin typeface="Calibri" panose="020F0502020204030204"/>
              <a:ea typeface="+mn-ea"/>
              <a:cs typeface="Arial" panose="020B0604020202020204" pitchFamily="34" charset="0"/>
            </a:rPr>
            <a:t>סקירה  קצרה על המכון</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52</xdr:row>
      <xdr:rowOff>5715</xdr:rowOff>
    </xdr:from>
    <xdr:to>
      <xdr:col>12</xdr:col>
      <xdr:colOff>396240</xdr:colOff>
      <xdr:row>62</xdr:row>
      <xdr:rowOff>7620</xdr:rowOff>
    </xdr:to>
    <xdr:sp macro="" textlink="">
      <xdr:nvSpPr>
        <xdr:cNvPr id="2" name="TextBox 1">
          <a:extLst>
            <a:ext uri="{FF2B5EF4-FFF2-40B4-BE49-F238E27FC236}">
              <a16:creationId xmlns:a16="http://schemas.microsoft.com/office/drawing/2014/main" id="{00000000-0008-0000-0F00-000002000000}"/>
            </a:ext>
          </a:extLst>
        </xdr:cNvPr>
        <xdr:cNvSpPr txBox="1"/>
      </xdr:nvSpPr>
      <xdr:spPr>
        <a:xfrm>
          <a:off x="16230600" y="11938635"/>
          <a:ext cx="8808720" cy="1762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1" anchor="t"/>
        <a:lstStyle/>
        <a:p>
          <a:pPr rtl="1"/>
          <a:r>
            <a:rPr lang="he-IL" sz="1100" b="1">
              <a:solidFill>
                <a:srgbClr val="FF0000"/>
              </a:solidFill>
              <a:effectLst/>
              <a:latin typeface="+mn-lt"/>
              <a:ea typeface="+mn-ea"/>
              <a:cs typeface="+mn-cs"/>
            </a:rPr>
            <a:t>הוראות:    </a:t>
          </a:r>
          <a:r>
            <a:rPr lang="he-IL" sz="1100">
              <a:solidFill>
                <a:schemeClr val="dk1"/>
              </a:solidFill>
              <a:effectLst/>
              <a:latin typeface="+mn-lt"/>
              <a:ea typeface="+mn-ea"/>
              <a:cs typeface="+mn-cs"/>
            </a:rPr>
            <a:t>התאים</a:t>
          </a:r>
          <a:r>
            <a:rPr lang="he-IL" sz="1100" baseline="0">
              <a:solidFill>
                <a:schemeClr val="dk1"/>
              </a:solidFill>
              <a:effectLst/>
              <a:latin typeface="+mn-lt"/>
              <a:ea typeface="+mn-ea"/>
              <a:cs typeface="+mn-cs"/>
            </a:rPr>
            <a:t> </a:t>
          </a:r>
          <a:r>
            <a:rPr lang="he-IL" sz="1100">
              <a:solidFill>
                <a:schemeClr val="dk1"/>
              </a:solidFill>
              <a:effectLst/>
              <a:latin typeface="+mn-lt"/>
              <a:ea typeface="+mn-ea"/>
              <a:cs typeface="+mn-cs"/>
            </a:rPr>
            <a:t>ברקע לבן יש למלאות ידנית, אבל התאים בעלי רקע צבעוני או אפור נעולים</a:t>
          </a:r>
          <a:r>
            <a:rPr lang="he-IL" sz="1100" baseline="0">
              <a:solidFill>
                <a:schemeClr val="dk1"/>
              </a:solidFill>
              <a:effectLst/>
              <a:latin typeface="+mn-lt"/>
              <a:ea typeface="+mn-ea"/>
              <a:cs typeface="+mn-cs"/>
            </a:rPr>
            <a:t> </a:t>
          </a:r>
          <a:r>
            <a:rPr lang="he-IL" sz="1100">
              <a:solidFill>
                <a:schemeClr val="dk1"/>
              </a:solidFill>
              <a:effectLst/>
              <a:latin typeface="+mn-lt"/>
              <a:ea typeface="+mn-ea"/>
              <a:cs typeface="+mn-cs"/>
            </a:rPr>
            <a:t>והם מתעדכנים</a:t>
          </a:r>
          <a:r>
            <a:rPr lang="he-IL" sz="1100" baseline="0">
              <a:solidFill>
                <a:schemeClr val="dk1"/>
              </a:solidFill>
              <a:effectLst/>
              <a:latin typeface="+mn-lt"/>
              <a:ea typeface="+mn-ea"/>
              <a:cs typeface="+mn-cs"/>
            </a:rPr>
            <a:t> </a:t>
          </a:r>
          <a:r>
            <a:rPr lang="he-IL" sz="1100">
              <a:solidFill>
                <a:schemeClr val="dk1"/>
              </a:solidFill>
              <a:effectLst/>
              <a:latin typeface="+mn-lt"/>
              <a:ea typeface="+mn-ea"/>
              <a:cs typeface="+mn-cs"/>
            </a:rPr>
            <a:t>אוטומטית. התאים באיזור הקבוע המסומנים ברשת גם מתעדכנים אוטומטית</a:t>
          </a:r>
          <a:r>
            <a:rPr lang="he-IL" sz="1100" baseline="0">
              <a:solidFill>
                <a:schemeClr val="dk1"/>
              </a:solidFill>
              <a:effectLst/>
              <a:latin typeface="+mn-lt"/>
              <a:ea typeface="+mn-ea"/>
              <a:cs typeface="+mn-cs"/>
            </a:rPr>
            <a:t> אולם ניתן לשנות בעת הצורך.</a:t>
          </a:r>
          <a:r>
            <a:rPr lang="he-IL" sz="1100">
              <a:solidFill>
                <a:schemeClr val="dk1"/>
              </a:solidFill>
              <a:effectLst/>
              <a:latin typeface="+mn-lt"/>
              <a:ea typeface="+mn-ea"/>
              <a:cs typeface="+mn-cs"/>
            </a:rPr>
            <a:t> יש לזכור שכל סכום שנכנס באיזור הקבוע עובר  גם לחודשים הבאים, ולכן בתחילת כל חודש יש לעבור</a:t>
          </a:r>
          <a:r>
            <a:rPr lang="he-IL" sz="1100" baseline="0">
              <a:solidFill>
                <a:schemeClr val="dk1"/>
              </a:solidFill>
              <a:effectLst/>
              <a:latin typeface="+mn-lt"/>
              <a:ea typeface="+mn-ea"/>
              <a:cs typeface="+mn-cs"/>
            </a:rPr>
            <a:t> על איזור זה ולעדכן את הסכומים לחודש הנוכחי.</a:t>
          </a:r>
        </a:p>
        <a:p>
          <a:pPr rtl="1"/>
          <a:r>
            <a:rPr lang="he-IL" sz="1100" baseline="0">
              <a:solidFill>
                <a:schemeClr val="bg1">
                  <a:lumMod val="65000"/>
                </a:schemeClr>
              </a:solidFill>
              <a:effectLst/>
              <a:latin typeface="+mn-lt"/>
              <a:ea typeface="+mn-ea"/>
              <a:cs typeface="+mn-cs"/>
            </a:rPr>
            <a:t>       לבקשת רבים, הוספנו את החישובים ל"חומש" וגם את החישובים להנוהגים להפריש מעשר אבל מוסיפים "חומש חלקי" דהיינו שמפרישים חומש רק מהכנסות מסויימות. כמו"כ הוספנו טבלה מיוחדת למפרישי חומש הסומכים על הקלות מסויימות. </a:t>
          </a:r>
        </a:p>
        <a:p>
          <a:pPr rtl="1"/>
          <a:r>
            <a:rPr lang="he-IL" sz="1100">
              <a:solidFill>
                <a:schemeClr val="dk1"/>
              </a:solidFill>
              <a:effectLst/>
              <a:latin typeface="+mn-lt"/>
              <a:ea typeface="+mn-ea"/>
              <a:cs typeface="+mn-cs"/>
            </a:rPr>
            <a:t> </a:t>
          </a:r>
        </a:p>
        <a:p>
          <a:pPr rtl="1"/>
          <a:r>
            <a:rPr lang="he-IL" sz="1100">
              <a:solidFill>
                <a:schemeClr val="dk1"/>
              </a:solidFill>
              <a:effectLst/>
              <a:latin typeface="+mn-lt"/>
              <a:ea typeface="+mn-ea"/>
              <a:cs typeface="+mn-cs"/>
            </a:rPr>
            <a:t>בתאים "יתרת החוב למעשר",</a:t>
          </a:r>
          <a:r>
            <a:rPr lang="he-IL" sz="1100" baseline="0">
              <a:solidFill>
                <a:schemeClr val="dk1"/>
              </a:solidFill>
              <a:effectLst/>
              <a:latin typeface="+mn-lt"/>
              <a:ea typeface="+mn-ea"/>
              <a:cs typeface="+mn-cs"/>
            </a:rPr>
            <a:t> </a:t>
          </a:r>
          <a:r>
            <a:rPr lang="he-IL" sz="1100">
              <a:solidFill>
                <a:schemeClr val="dk1"/>
              </a:solidFill>
              <a:effectLst/>
              <a:latin typeface="+mn-lt"/>
              <a:ea typeface="+mn-ea"/>
              <a:cs typeface="+mn-cs"/>
            </a:rPr>
            <a:t>מספר בצבע ירוק המסומן במינוס - מראה על זכות ונתינה יותר מהמעשר או מהחומש. בסוף כל חודש יש להשלים את החסר או שהיתרה תעבור אוטומטית לחודש הבא בשדה המתאים. לזכות או לחובה. בחודש הראשון של השנה יש למלאות משבצת</a:t>
          </a:r>
          <a:r>
            <a:rPr lang="he-IL" sz="1100" baseline="0">
              <a:solidFill>
                <a:schemeClr val="dk1"/>
              </a:solidFill>
              <a:effectLst/>
              <a:latin typeface="+mn-lt"/>
              <a:ea typeface="+mn-ea"/>
              <a:cs typeface="+mn-cs"/>
            </a:rPr>
            <a:t> זו ידנית, גם במשך השנה </a:t>
          </a:r>
          <a:r>
            <a:rPr lang="he-IL" sz="1100">
              <a:solidFill>
                <a:schemeClr val="dk1"/>
              </a:solidFill>
              <a:effectLst/>
              <a:latin typeface="+mn-lt"/>
              <a:ea typeface="+mn-ea"/>
              <a:cs typeface="+mn-cs"/>
            </a:rPr>
            <a:t>ניתן למחוק משבצת זו אם רוצים להתחיל בחודש מסוים מההתחלה.      </a:t>
          </a:r>
          <a:r>
            <a:rPr lang="he-IL" sz="1100" b="1">
              <a:solidFill>
                <a:srgbClr val="FF0000"/>
              </a:solidFill>
              <a:effectLst/>
              <a:latin typeface="+mn-lt"/>
              <a:ea typeface="+mn-ea"/>
              <a:cs typeface="+mn-cs"/>
            </a:rPr>
            <a:t>אחרי כל פעולה יש לזכור ללחוץ על אנטר, אחד</a:t>
          </a:r>
          <a:r>
            <a:rPr lang="he-IL" sz="1100" b="1" baseline="0">
              <a:solidFill>
                <a:srgbClr val="FF0000"/>
              </a:solidFill>
              <a:effectLst/>
              <a:latin typeface="+mn-lt"/>
              <a:ea typeface="+mn-ea"/>
              <a:cs typeface="+mn-cs"/>
            </a:rPr>
            <a:t> החיצים</a:t>
          </a:r>
          <a:r>
            <a:rPr lang="he-IL" sz="1100" b="1">
              <a:solidFill>
                <a:srgbClr val="FF0000"/>
              </a:solidFill>
              <a:effectLst/>
              <a:latin typeface="+mn-lt"/>
              <a:ea typeface="+mn-ea"/>
              <a:cs typeface="+mn-cs"/>
            </a:rPr>
            <a:t> או על תא אחר כדי שהשינוי יחול,</a:t>
          </a:r>
          <a:r>
            <a:rPr lang="he-IL" sz="1100" b="1" baseline="0">
              <a:solidFill>
                <a:srgbClr val="FF0000"/>
              </a:solidFill>
              <a:effectLst/>
              <a:latin typeface="+mn-lt"/>
              <a:ea typeface="+mn-ea"/>
              <a:cs typeface="+mn-cs"/>
            </a:rPr>
            <a:t> ובעת היציאה מהתוכנה לשמור את השינויים.</a:t>
          </a:r>
          <a:r>
            <a:rPr lang="he-IL" sz="1100" b="1">
              <a:solidFill>
                <a:srgbClr val="FF0000"/>
              </a:solidFill>
              <a:effectLst/>
              <a:latin typeface="+mn-lt"/>
              <a:ea typeface="+mn-ea"/>
              <a:cs typeface="+mn-cs"/>
            </a:rPr>
            <a:t>                                                                                  </a:t>
          </a:r>
        </a:p>
        <a:p>
          <a:pPr algn="r" rtl="1"/>
          <a:r>
            <a:rPr lang="he-IL" sz="1100" b="1"/>
            <a:t> </a:t>
          </a:r>
        </a:p>
      </xdr:txBody>
    </xdr:sp>
    <xdr:clientData/>
  </xdr:twoCellAnchor>
  <xdr:twoCellAnchor>
    <xdr:from>
      <xdr:col>1</xdr:col>
      <xdr:colOff>1402079</xdr:colOff>
      <xdr:row>1</xdr:row>
      <xdr:rowOff>89534</xdr:rowOff>
    </xdr:from>
    <xdr:to>
      <xdr:col>2</xdr:col>
      <xdr:colOff>952499</xdr:colOff>
      <xdr:row>1</xdr:row>
      <xdr:rowOff>342900</xdr:rowOff>
    </xdr:to>
    <xdr:sp macro="" textlink="">
      <xdr:nvSpPr>
        <xdr:cNvPr id="3" name="מלבן מעוגל 2">
          <a:hlinkClick xmlns:r="http://schemas.openxmlformats.org/officeDocument/2006/relationships" r:id="rId1" tooltip="לחץ כאן כדי להגיע למדריך ההלכתי - ההכנסות "/>
          <a:extLst>
            <a:ext uri="{FF2B5EF4-FFF2-40B4-BE49-F238E27FC236}">
              <a16:creationId xmlns:a16="http://schemas.microsoft.com/office/drawing/2014/main" id="{00000000-0008-0000-0F00-000003000000}"/>
            </a:ext>
          </a:extLst>
        </xdr:cNvPr>
        <xdr:cNvSpPr/>
      </xdr:nvSpPr>
      <xdr:spPr>
        <a:xfrm>
          <a:off x="22258021" y="607694"/>
          <a:ext cx="1181100" cy="253366"/>
        </a:xfrm>
        <a:prstGeom prst="roundRect">
          <a:avLst/>
        </a:prstGeom>
        <a:solidFill>
          <a:srgbClr val="3B87CD"/>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200"/>
            <a:t>למדריך </a:t>
          </a:r>
          <a:r>
            <a:rPr lang="he-IL" sz="1200" b="1"/>
            <a:t>הכנסות</a:t>
          </a:r>
          <a:r>
            <a:rPr lang="he-IL" sz="1200"/>
            <a:t> </a:t>
          </a:r>
        </a:p>
      </xdr:txBody>
    </xdr:sp>
    <xdr:clientData/>
  </xdr:twoCellAnchor>
  <xdr:twoCellAnchor>
    <xdr:from>
      <xdr:col>12</xdr:col>
      <xdr:colOff>436244</xdr:colOff>
      <xdr:row>152</xdr:row>
      <xdr:rowOff>158115</xdr:rowOff>
    </xdr:from>
    <xdr:to>
      <xdr:col>17</xdr:col>
      <xdr:colOff>428624</xdr:colOff>
      <xdr:row>154</xdr:row>
      <xdr:rowOff>64770</xdr:rowOff>
    </xdr:to>
    <xdr:sp macro="" textlink="">
      <xdr:nvSpPr>
        <xdr:cNvPr id="4" name="מלבן מעוגל 3">
          <a:hlinkClick xmlns:r="http://schemas.openxmlformats.org/officeDocument/2006/relationships" r:id="rId2" tooltip="לחץ כדי להגיע בחזרה לגליון החודש"/>
          <a:extLst>
            <a:ext uri="{FF2B5EF4-FFF2-40B4-BE49-F238E27FC236}">
              <a16:creationId xmlns:a16="http://schemas.microsoft.com/office/drawing/2014/main" id="{00000000-0008-0000-0F00-000004000000}"/>
            </a:ext>
          </a:extLst>
        </xdr:cNvPr>
        <xdr:cNvSpPr/>
      </xdr:nvSpPr>
      <xdr:spPr>
        <a:xfrm>
          <a:off x="12761596" y="28900755"/>
          <a:ext cx="3429000" cy="264795"/>
        </a:xfrm>
        <a:prstGeom prst="roundRect">
          <a:avLst/>
        </a:prstGeom>
        <a:solidFill>
          <a:schemeClr val="bg1">
            <a:lumMod val="95000"/>
          </a:schemeClr>
        </a:solidFill>
        <a:ln>
          <a:solidFill>
            <a:schemeClr val="bg1">
              <a:lumMod val="75000"/>
            </a:schemeClr>
          </a:solid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200" b="1">
              <a:solidFill>
                <a:sysClr val="windowText" lastClr="000000"/>
              </a:solidFill>
            </a:rPr>
            <a:t>חזרה</a:t>
          </a:r>
          <a:r>
            <a:rPr lang="he-IL" sz="1200" b="1"/>
            <a:t> </a:t>
          </a:r>
          <a:r>
            <a:rPr lang="he-IL" sz="1200" b="1" baseline="0"/>
            <a:t> </a:t>
          </a:r>
          <a:r>
            <a:rPr lang="he-IL" sz="1200" b="1" baseline="0">
              <a:solidFill>
                <a:sysClr val="windowText" lastClr="000000"/>
              </a:solidFill>
            </a:rPr>
            <a:t>לטבלה</a:t>
          </a:r>
          <a:r>
            <a:rPr lang="he-IL" sz="1200" b="1" baseline="0"/>
            <a:t>  </a:t>
          </a:r>
          <a:r>
            <a:rPr lang="he-IL" sz="1200" b="1" baseline="0">
              <a:solidFill>
                <a:sysClr val="windowText" lastClr="000000"/>
              </a:solidFill>
            </a:rPr>
            <a:t>הראשית</a:t>
          </a:r>
          <a:endParaRPr lang="he-IL" sz="1200" b="1">
            <a:solidFill>
              <a:sysClr val="windowText" lastClr="000000"/>
            </a:solidFill>
          </a:endParaRPr>
        </a:p>
      </xdr:txBody>
    </xdr:sp>
    <xdr:clientData/>
  </xdr:twoCellAnchor>
  <xdr:twoCellAnchor>
    <xdr:from>
      <xdr:col>17</xdr:col>
      <xdr:colOff>390525</xdr:colOff>
      <xdr:row>38</xdr:row>
      <xdr:rowOff>129540</xdr:rowOff>
    </xdr:from>
    <xdr:to>
      <xdr:col>20</xdr:col>
      <xdr:colOff>259081</xdr:colOff>
      <xdr:row>39</xdr:row>
      <xdr:rowOff>114300</xdr:rowOff>
    </xdr:to>
    <xdr:sp macro="" textlink="">
      <xdr:nvSpPr>
        <xdr:cNvPr id="5" name="מלבן מעוגל 4">
          <a:hlinkClick xmlns:r="http://schemas.openxmlformats.org/officeDocument/2006/relationships" r:id="rId3" tooltip="לחץ כאן כדי להגיע למדריך ההלכתי - טבלת ההמחשה"/>
          <a:extLst>
            <a:ext uri="{FF2B5EF4-FFF2-40B4-BE49-F238E27FC236}">
              <a16:creationId xmlns:a16="http://schemas.microsoft.com/office/drawing/2014/main" id="{00000000-0008-0000-0F00-000005000000}"/>
            </a:ext>
          </a:extLst>
        </xdr:cNvPr>
        <xdr:cNvSpPr/>
      </xdr:nvSpPr>
      <xdr:spPr>
        <a:xfrm>
          <a:off x="10119359" y="8519160"/>
          <a:ext cx="2680336" cy="350520"/>
        </a:xfrm>
        <a:prstGeom prst="roundRect">
          <a:avLst/>
        </a:prstGeom>
        <a:solidFill>
          <a:schemeClr val="accent6">
            <a:lumMod val="60000"/>
            <a:lumOff val="40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400" b="1"/>
            <a:t>להמחשה   ותירגול  בסיסי</a:t>
          </a:r>
          <a:endParaRPr lang="he-IL" sz="1100" b="1"/>
        </a:p>
      </xdr:txBody>
    </xdr:sp>
    <xdr:clientData/>
  </xdr:twoCellAnchor>
  <xdr:twoCellAnchor>
    <xdr:from>
      <xdr:col>22</xdr:col>
      <xdr:colOff>424815</xdr:colOff>
      <xdr:row>1</xdr:row>
      <xdr:rowOff>66674</xdr:rowOff>
    </xdr:from>
    <xdr:to>
      <xdr:col>24</xdr:col>
      <xdr:colOff>24765</xdr:colOff>
      <xdr:row>1</xdr:row>
      <xdr:rowOff>361949</xdr:rowOff>
    </xdr:to>
    <xdr:sp macro="" textlink="">
      <xdr:nvSpPr>
        <xdr:cNvPr id="6" name="מלבן מעוגל 5">
          <a:hlinkClick xmlns:r="http://schemas.openxmlformats.org/officeDocument/2006/relationships" r:id="rId4" tooltip="לחץ כאן כדי להגיע למדריך ההלכתי - תרומות"/>
          <a:extLst>
            <a:ext uri="{FF2B5EF4-FFF2-40B4-BE49-F238E27FC236}">
              <a16:creationId xmlns:a16="http://schemas.microsoft.com/office/drawing/2014/main" id="{00000000-0008-0000-0F00-000006000000}"/>
            </a:ext>
          </a:extLst>
        </xdr:cNvPr>
        <xdr:cNvSpPr/>
      </xdr:nvSpPr>
      <xdr:spPr>
        <a:xfrm>
          <a:off x="7884795" y="584834"/>
          <a:ext cx="1253490" cy="295275"/>
        </a:xfrm>
        <a:prstGeom prst="roundRect">
          <a:avLst/>
        </a:prstGeom>
        <a:solidFill>
          <a:srgbClr val="6AA343"/>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200"/>
            <a:t>למדריך</a:t>
          </a:r>
          <a:r>
            <a:rPr lang="he-IL" sz="1100"/>
            <a:t> </a:t>
          </a:r>
          <a:r>
            <a:rPr lang="he-IL" sz="1200" b="1"/>
            <a:t>תרומות</a:t>
          </a:r>
          <a:endParaRPr lang="he-IL" sz="1100" b="1"/>
        </a:p>
      </xdr:txBody>
    </xdr:sp>
    <xdr:clientData/>
  </xdr:twoCellAnchor>
  <xdr:twoCellAnchor>
    <xdr:from>
      <xdr:col>5</xdr:col>
      <xdr:colOff>1714500</xdr:colOff>
      <xdr:row>1</xdr:row>
      <xdr:rowOff>72389</xdr:rowOff>
    </xdr:from>
    <xdr:to>
      <xdr:col>6</xdr:col>
      <xdr:colOff>975361</xdr:colOff>
      <xdr:row>1</xdr:row>
      <xdr:rowOff>342900</xdr:rowOff>
    </xdr:to>
    <xdr:sp macro="" textlink="">
      <xdr:nvSpPr>
        <xdr:cNvPr id="7" name="מלבן מעוגל 6">
          <a:hlinkClick xmlns:r="http://schemas.openxmlformats.org/officeDocument/2006/relationships" r:id="rId5" tooltip="לחץ כאן כדי להגיע למדריך ההלכתי - הוצאות"/>
          <a:extLst>
            <a:ext uri="{FF2B5EF4-FFF2-40B4-BE49-F238E27FC236}">
              <a16:creationId xmlns:a16="http://schemas.microsoft.com/office/drawing/2014/main" id="{00000000-0008-0000-0F00-000007000000}"/>
            </a:ext>
          </a:extLst>
        </xdr:cNvPr>
        <xdr:cNvSpPr/>
      </xdr:nvSpPr>
      <xdr:spPr>
        <a:xfrm>
          <a:off x="18958559" y="590549"/>
          <a:ext cx="1143001" cy="270511"/>
        </a:xfrm>
        <a:prstGeom prst="roundRect">
          <a:avLst/>
        </a:prstGeom>
        <a:solidFill>
          <a:srgbClr val="FF5B5B"/>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200"/>
            <a:t>למדריך </a:t>
          </a:r>
          <a:r>
            <a:rPr lang="he-IL" sz="1200" b="1"/>
            <a:t>הוצאות</a:t>
          </a:r>
        </a:p>
      </xdr:txBody>
    </xdr:sp>
    <xdr:clientData/>
  </xdr:twoCellAnchor>
  <xdr:twoCellAnchor>
    <xdr:from>
      <xdr:col>11</xdr:col>
      <xdr:colOff>230394</xdr:colOff>
      <xdr:row>49</xdr:row>
      <xdr:rowOff>229160</xdr:rowOff>
    </xdr:from>
    <xdr:to>
      <xdr:col>14</xdr:col>
      <xdr:colOff>13335</xdr:colOff>
      <xdr:row>49</xdr:row>
      <xdr:rowOff>445160</xdr:rowOff>
    </xdr:to>
    <xdr:sp macro="" textlink="">
      <xdr:nvSpPr>
        <xdr:cNvPr id="8" name="מלבן מעוגל 7">
          <a:hlinkClick xmlns:r="http://schemas.openxmlformats.org/officeDocument/2006/relationships" r:id="rId6" tooltip="לחץ כאן כדי להגיע לכללי הפרשת חומש לצדקה"/>
          <a:extLst>
            <a:ext uri="{FF2B5EF4-FFF2-40B4-BE49-F238E27FC236}">
              <a16:creationId xmlns:a16="http://schemas.microsoft.com/office/drawing/2014/main" id="{00000000-0008-0000-0F00-000008000000}"/>
            </a:ext>
          </a:extLst>
        </xdr:cNvPr>
        <xdr:cNvSpPr/>
      </xdr:nvSpPr>
      <xdr:spPr>
        <a:xfrm>
          <a:off x="15576288" y="11444007"/>
          <a:ext cx="1800000" cy="216000"/>
        </a:xfrm>
        <a:prstGeom prst="roundRect">
          <a:avLst/>
        </a:prstGeom>
        <a:solidFill>
          <a:schemeClr val="bg1"/>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100">
              <a:solidFill>
                <a:srgbClr val="8C8C8C"/>
              </a:solidFill>
            </a:rPr>
            <a:t>מדריך כללי חומש</a:t>
          </a:r>
        </a:p>
      </xdr:txBody>
    </xdr:sp>
    <xdr:clientData/>
  </xdr:twoCellAnchor>
  <xdr:twoCellAnchor>
    <xdr:from>
      <xdr:col>27</xdr:col>
      <xdr:colOff>765809</xdr:colOff>
      <xdr:row>1</xdr:row>
      <xdr:rowOff>0</xdr:rowOff>
    </xdr:from>
    <xdr:to>
      <xdr:col>30</xdr:col>
      <xdr:colOff>464819</xdr:colOff>
      <xdr:row>1</xdr:row>
      <xdr:rowOff>367665</xdr:rowOff>
    </xdr:to>
    <xdr:sp macro="" textlink="">
      <xdr:nvSpPr>
        <xdr:cNvPr id="9" name="מלבן מעוגל 8">
          <a:hlinkClick xmlns:r="http://schemas.openxmlformats.org/officeDocument/2006/relationships" r:id="rId7" tooltip="לחץ כאן לאפשרות הוספת דינים והערות"/>
          <a:extLst>
            <a:ext uri="{FF2B5EF4-FFF2-40B4-BE49-F238E27FC236}">
              <a16:creationId xmlns:a16="http://schemas.microsoft.com/office/drawing/2014/main" id="{00000000-0008-0000-0F00-000009000000}"/>
            </a:ext>
          </a:extLst>
        </xdr:cNvPr>
        <xdr:cNvSpPr/>
      </xdr:nvSpPr>
      <xdr:spPr>
        <a:xfrm>
          <a:off x="3512821" y="518160"/>
          <a:ext cx="1794510" cy="367665"/>
        </a:xfrm>
        <a:prstGeom prst="roundRect">
          <a:avLst/>
        </a:prstGeom>
        <a:solidFill>
          <a:srgbClr val="F9F9F9"/>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400" b="1">
              <a:solidFill>
                <a:sysClr val="windowText" lastClr="000000"/>
              </a:solidFill>
            </a:rPr>
            <a:t>רישומים  והוספות</a:t>
          </a:r>
        </a:p>
      </xdr:txBody>
    </xdr:sp>
    <xdr:clientData/>
  </xdr:twoCellAnchor>
  <xdr:twoCellAnchor>
    <xdr:from>
      <xdr:col>12</xdr:col>
      <xdr:colOff>678180</xdr:colOff>
      <xdr:row>52</xdr:row>
      <xdr:rowOff>5711</xdr:rowOff>
    </xdr:from>
    <xdr:to>
      <xdr:col>26</xdr:col>
      <xdr:colOff>7620</xdr:colOff>
      <xdr:row>131</xdr:row>
      <xdr:rowOff>161365</xdr:rowOff>
    </xdr:to>
    <xdr:sp macro="" textlink="">
      <xdr:nvSpPr>
        <xdr:cNvPr id="10" name="TextBox 9">
          <a:extLst>
            <a:ext uri="{FF2B5EF4-FFF2-40B4-BE49-F238E27FC236}">
              <a16:creationId xmlns:a16="http://schemas.microsoft.com/office/drawing/2014/main" id="{00000000-0008-0000-0F00-00000A000000}"/>
            </a:ext>
          </a:extLst>
        </xdr:cNvPr>
        <xdr:cNvSpPr txBox="1"/>
      </xdr:nvSpPr>
      <xdr:spPr>
        <a:xfrm>
          <a:off x="6733838" y="12296323"/>
          <a:ext cx="9871935" cy="14490218"/>
        </a:xfrm>
        <a:prstGeom prst="rect">
          <a:avLst/>
        </a:prstGeom>
        <a:solidFill>
          <a:schemeClr val="bg1">
            <a:lumMod val="9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1" anchor="t"/>
        <a:lstStyle/>
        <a:p>
          <a:pPr algn="ctr" rtl="1"/>
          <a:endParaRPr lang="he-IL" sz="300">
            <a:latin typeface="Guttman Mantova" panose="02010401010101010101" pitchFamily="2" charset="-79"/>
            <a:cs typeface="Guttman Mantova" panose="02010401010101010101" pitchFamily="2" charset="-79"/>
          </a:endParaRPr>
        </a:p>
        <a:p>
          <a:pPr algn="r" rtl="1"/>
          <a:endParaRPr lang="he-IL" sz="600">
            <a:latin typeface="Guttman Mantova" panose="02010401010101010101" pitchFamily="2" charset="-79"/>
            <a:cs typeface="Guttman Mantova" panose="02010401010101010101" pitchFamily="2" charset="-79"/>
          </a:endParaRPr>
        </a:p>
        <a:p>
          <a:pPr algn="l" rtl="1"/>
          <a:endParaRPr lang="he-IL" sz="1100" b="0" baseline="0">
            <a:latin typeface="Guttman Mantova" panose="02010401010101010101" pitchFamily="2" charset="-79"/>
            <a:cs typeface="Guttman Mantova" panose="02010401010101010101" pitchFamily="2" charset="-79"/>
          </a:endParaRPr>
        </a:p>
        <a:p>
          <a:pPr algn="r" rtl="1"/>
          <a:endParaRPr lang="he-IL" sz="1100" b="0" baseline="0">
            <a:latin typeface="Guttman Mantova" panose="02010401010101010101" pitchFamily="2" charset="-79"/>
            <a:cs typeface="Guttman Mantova" panose="02010401010101010101" pitchFamily="2" charset="-79"/>
          </a:endParaRPr>
        </a:p>
        <a:p>
          <a:pPr algn="r" rtl="1"/>
          <a:r>
            <a:rPr lang="he-IL" sz="1400" b="0" baseline="0">
              <a:latin typeface="Guttman Mantova" panose="02010401010101010101" pitchFamily="2" charset="-79"/>
              <a:cs typeface="Guttman Mantova" panose="02010401010101010101" pitchFamily="2" charset="-79"/>
            </a:rPr>
            <a:t>באושא התקינו המבזבז [לצדקה] אל יבזבז יותר מחומש. </a:t>
          </a:r>
        </a:p>
        <a:p>
          <a:pPr algn="ctr" rtl="1"/>
          <a:r>
            <a:rPr lang="he-IL" sz="1200" b="0" baseline="0">
              <a:latin typeface="Guttman Mantova" panose="02010401010101010101" pitchFamily="2" charset="-79"/>
              <a:cs typeface="Guttman Mantova" panose="02010401010101010101" pitchFamily="2" charset="-79"/>
            </a:rPr>
            <a:t>                       מסכת כתובות דף נ.</a:t>
          </a:r>
        </a:p>
        <a:p>
          <a:pPr algn="r" rtl="1"/>
          <a:endParaRPr lang="he-IL" sz="1400" b="0" baseline="0">
            <a:latin typeface="Guttman Mantova" panose="02010401010101010101" pitchFamily="2" charset="-79"/>
            <a:cs typeface="Guttman Mantova" panose="02010401010101010101" pitchFamily="2" charset="-79"/>
          </a:endParaRPr>
        </a:p>
        <a:p>
          <a:pPr algn="r" rtl="1"/>
          <a:r>
            <a:rPr lang="he-IL" sz="1400" b="0" baseline="0">
              <a:latin typeface="Guttman Mantova" panose="02010401010101010101" pitchFamily="2" charset="-79"/>
              <a:cs typeface="Guttman Mantova" panose="02010401010101010101" pitchFamily="2" charset="-79"/>
            </a:rPr>
            <a:t>שאלו לבעש"ט זצ"ל, למה הוא מפזר יותר מחומש והרי זה נגד מאמר רבותינו ז"ל שאמרו כאן: המבזבז אל יבזבז יותר מחומש, והשיב, דלשון "מבזבז" הוא לשון ביזה, דהיינו מי שאינו נותן בשמחה רק כמו גוזל לנפשו, והוא עושה נגד רצונו, לקיים מצות בוראו, לזה נתנו חכמים שיעור שלא יתן יותר מחומש, אבל מי שנותן בשמחה ויש לו תענוג מזה שנותן אין שיעור לדבר וכו'. </a:t>
          </a:r>
        </a:p>
        <a:p>
          <a:pPr algn="r" rtl="1"/>
          <a:r>
            <a:rPr lang="he-IL" sz="1400" b="0" baseline="0">
              <a:latin typeface="Guttman Mantova" panose="02010401010101010101" pitchFamily="2" charset="-79"/>
              <a:cs typeface="Guttman Mantova" panose="02010401010101010101" pitchFamily="2" charset="-79"/>
            </a:rPr>
            <a:t>וכעין זה אמרו צדיקים עוד, רק מי שמרגיש שהכסף שנותן לצדקה הוא בגדר בזבוז אין לו לבזבז יותר מחומש. אבל היודע שאדרבא, הכסף שנותן לצדקה הוא החיסכון האמיתי לנצח והכסף שמוציא למחייתו הוא בגדר בזבוז [כמונבז המלך, לפי המסופר עליו בגמרא] אדם זה אין לו שיעור בנתינה. </a:t>
          </a:r>
        </a:p>
        <a:p>
          <a:pPr algn="l" rtl="1"/>
          <a:r>
            <a:rPr lang="he-IL" sz="1200" b="0" baseline="0">
              <a:latin typeface="Guttman Mantova" panose="02010401010101010101" pitchFamily="2" charset="-79"/>
              <a:cs typeface="Guttman Mantova" panose="02010401010101010101" pitchFamily="2" charset="-79"/>
            </a:rPr>
            <a:t>[לענין השיעורים להלכה ראה באהבת חסד ובדרך אמונה]</a:t>
          </a:r>
        </a:p>
        <a:p>
          <a:pPr algn="r" rtl="1"/>
          <a:endParaRPr lang="he-IL" sz="1400" b="0" baseline="0">
            <a:latin typeface="Guttman Mantova" panose="02010401010101010101" pitchFamily="2" charset="-79"/>
            <a:cs typeface="Guttman Mantova" panose="02010401010101010101" pitchFamily="2" charset="-79"/>
          </a:endParaRPr>
        </a:p>
        <a:p>
          <a:pPr algn="r" rtl="1"/>
          <a:r>
            <a:rPr lang="he-IL" sz="1400" b="0" baseline="0">
              <a:latin typeface="Guttman Mantova" panose="02010401010101010101" pitchFamily="2" charset="-79"/>
              <a:cs typeface="Guttman Mantova" panose="02010401010101010101" pitchFamily="2" charset="-79"/>
            </a:rPr>
            <a:t>מהתקנה שהתקינו חכמינו ז"ל [לא לבזבז יותר מחומש] אנו יכולין להתבונן כמה יש לו לאדם לחוס על ממונו שלא לפזר אותם לעניני הבל, ומה בדברים העומדים ברומו של עולם כענין צדקה ושאר צרכי מצוות שהם חייו של אדם והצלתו מן היסורין בעוה"ז ובעוה"ב, הזהירו שיחוס על ממונו ולא יפזרם ביותר כדי שלא יבא לעוני, אף דבזה לפעמים יחול רחמיו של השם יתברך עליו לעשות עמו עבור זה למעלה מדרך הטבע, על אחת כמה וכמה יש לו לאדם להיות זהיר שלא לפזר ממונו לענין ריק של כבוד המדומה היינו להתלבש במלבושי רקמה ולדור בהיכלי כבוד ולהשתמש בריבוי המשרתים ובכלים היותר יקרים, שכל זה מכלה ממונו של אדם בזמן קצר ומביאו לידי עוני ולבסוף לידי גזל ג"כ שמפקיר אצלו ממון אחרים מפני רוב דוחק ועוני. </a:t>
          </a:r>
        </a:p>
        <a:p>
          <a:pPr algn="l" rtl="1"/>
          <a:r>
            <a:rPr lang="he-IL" sz="1200" b="0" baseline="0">
              <a:latin typeface="Guttman Mantova" panose="02010401010101010101" pitchFamily="2" charset="-79"/>
              <a:cs typeface="Guttman Mantova" panose="02010401010101010101" pitchFamily="2" charset="-79"/>
            </a:rPr>
            <a:t>החפץ חיים זצ"ל באהבת חסד ח"ב פרק כ' אות ה'</a:t>
          </a:r>
        </a:p>
        <a:p>
          <a:pPr algn="r" rtl="1"/>
          <a:endParaRPr lang="he-IL" sz="1200" b="0" baseline="0">
            <a:latin typeface="Guttman Mantova" panose="02010401010101010101" pitchFamily="2" charset="-79"/>
            <a:cs typeface="Guttman Mantova" panose="02010401010101010101" pitchFamily="2" charset="-79"/>
          </a:endParaRPr>
        </a:p>
        <a:p>
          <a:pPr algn="l" rtl="1"/>
          <a:r>
            <a:rPr lang="he-IL" sz="1100" b="0" baseline="0">
              <a:latin typeface="Guttman Mantova" panose="02010401010101010101" pitchFamily="2" charset="-79"/>
              <a:cs typeface="Guttman Mantova" panose="02010401010101010101" pitchFamily="2" charset="-79"/>
            </a:rPr>
            <a:t> </a:t>
          </a:r>
        </a:p>
        <a:p>
          <a:pPr algn="r" rtl="1">
            <a:lnSpc>
              <a:spcPct val="107000"/>
            </a:lnSpc>
            <a:spcAft>
              <a:spcPts val="800"/>
            </a:spcAft>
          </a:pPr>
          <a:r>
            <a:rPr lang="he-IL" sz="1400">
              <a:effectLst/>
              <a:latin typeface="Times New Roman" panose="02020603050405020304" pitchFamily="18" charset="0"/>
              <a:ea typeface="Calibri" panose="020F0502020204030204" pitchFamily="34" charset="0"/>
              <a:cs typeface="+mn-cs"/>
            </a:rPr>
            <a:t>מוסרים בשם הבעל שם טוב זצוק"ל שמתחפשים בפורים משום שמצוה היא לתת צדקה לאביונים. ומצות צדקה בהידורה הוא מתן בסתר שהעני לא ידע מי נותן לו את הצדקה ולא יתבייש, וגם הנותן לא ידע למי הוא נתן את תרומתו, לכן הכל מתחפשים כך שאין יודעים מיהו הנותן ומיהו המקבל, והצדקה הופכת למתן בסתר. </a:t>
          </a:r>
          <a:endParaRPr lang="he-IL"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endParaRPr lang="he-IL" sz="1400">
            <a:effectLst/>
            <a:latin typeface="Times New Roman" panose="02020603050405020304" pitchFamily="18" charset="0"/>
            <a:ea typeface="Calibri" panose="020F0502020204030204" pitchFamily="34" charset="0"/>
            <a:cs typeface="Guttman Frank" panose="02010401010101010101" pitchFamily="2" charset="-79"/>
          </a:endParaRPr>
        </a:p>
        <a:p>
          <a:pPr algn="ctr" rtl="1">
            <a:lnSpc>
              <a:spcPct val="107000"/>
            </a:lnSpc>
            <a:spcAft>
              <a:spcPts val="800"/>
            </a:spcAft>
          </a:pPr>
          <a:r>
            <a:rPr lang="he-IL" sz="1400">
              <a:effectLst/>
              <a:latin typeface="Times New Roman" panose="02020603050405020304" pitchFamily="18" charset="0"/>
              <a:ea typeface="Calibri" panose="020F0502020204030204" pitchFamily="34" charset="0"/>
              <a:cs typeface="+mn-cs"/>
            </a:rPr>
            <a:t>********************</a:t>
          </a:r>
        </a:p>
        <a:p>
          <a:pPr algn="r" rtl="1">
            <a:lnSpc>
              <a:spcPct val="107000"/>
            </a:lnSpc>
            <a:spcAft>
              <a:spcPts val="800"/>
            </a:spcAft>
          </a:pPr>
          <a:endParaRPr lang="he-IL" sz="1400">
            <a:effectLst/>
            <a:latin typeface="Times New Roman" panose="02020603050405020304" pitchFamily="18" charset="0"/>
            <a:ea typeface="Calibri" panose="020F0502020204030204" pitchFamily="34" charset="0"/>
            <a:cs typeface="+mn-cs"/>
          </a:endParaRPr>
        </a:p>
        <a:p>
          <a:pPr algn="r" rtl="1">
            <a:lnSpc>
              <a:spcPct val="107000"/>
            </a:lnSpc>
            <a:spcAft>
              <a:spcPts val="800"/>
            </a:spcAft>
          </a:pPr>
          <a:endParaRPr lang="he-IL" sz="1400">
            <a:effectLst/>
            <a:latin typeface="Times New Roman" panose="02020603050405020304" pitchFamily="18" charset="0"/>
            <a:ea typeface="Calibri" panose="020F0502020204030204" pitchFamily="34" charset="0"/>
            <a:cs typeface="+mn-cs"/>
          </a:endParaRPr>
        </a:p>
        <a:p>
          <a:pPr algn="r" rtl="1">
            <a:lnSpc>
              <a:spcPct val="107000"/>
            </a:lnSpc>
            <a:spcAft>
              <a:spcPts val="800"/>
            </a:spcAft>
          </a:pPr>
          <a:r>
            <a:rPr lang="he-IL" sz="1600" b="1">
              <a:effectLst/>
              <a:latin typeface="Times New Roman" panose="02020603050405020304" pitchFamily="18" charset="0"/>
              <a:ea typeface="Calibri" panose="020F0502020204030204" pitchFamily="34" charset="0"/>
              <a:cs typeface="+mn-cs"/>
            </a:rPr>
            <a:t>ושמחת בחגיך ועשית אח שמח.</a:t>
          </a:r>
        </a:p>
        <a:p>
          <a:pPr algn="r" rtl="1">
            <a:lnSpc>
              <a:spcPct val="107000"/>
            </a:lnSpc>
            <a:spcAft>
              <a:spcPts val="800"/>
            </a:spcAft>
          </a:pPr>
          <a:r>
            <a:rPr lang="he-IL" sz="1400">
              <a:effectLst/>
              <a:latin typeface="Times New Roman" panose="02020603050405020304" pitchFamily="18" charset="0"/>
              <a:ea typeface="Calibri" panose="020F0502020204030204" pitchFamily="34" charset="0"/>
              <a:cs typeface="+mn-cs"/>
            </a:rPr>
            <a:t>פעם נפגשו שני עניים בימים שלאחר פורים. אמר אחד לחברו בשמחה: איזה טובה גדולה עשה עמנו המן הרשע, שקבלנו ממון הרבה במתנות לאביונים... נאנח חבירו וענה לו: אל לך למהר לשמוח, כל מה שנתן לנו הרשע הזה יבוא בקרוב רשע אחר ויוציא מאתנו, יבוא פרעה הרשע ויוציא כל מה שהרווחנו, עבור ההוצאות הרבות של חג הפסח...                                     </a:t>
          </a:r>
        </a:p>
        <a:p>
          <a:pPr algn="r" rtl="1"/>
          <a:endParaRPr lang="he-IL" sz="1100" b="0">
            <a:latin typeface="Guttman Mantova" panose="02010401010101010101" pitchFamily="2" charset="-79"/>
            <a:cs typeface="Guttman Mantova" panose="02010401010101010101" pitchFamily="2" charset="-79"/>
          </a:endParaRPr>
        </a:p>
        <a:p>
          <a:pPr algn="r" rtl="1"/>
          <a:endParaRPr lang="he-IL" sz="1100" b="0">
            <a:latin typeface="Guttman Mantova" panose="02010401010101010101" pitchFamily="2" charset="-79"/>
            <a:cs typeface="Guttman Mantova" panose="02010401010101010101" pitchFamily="2" charset="-79"/>
          </a:endParaRPr>
        </a:p>
        <a:p>
          <a:pPr algn="r" rtl="1"/>
          <a:r>
            <a:rPr lang="he-IL" sz="1400">
              <a:solidFill>
                <a:schemeClr val="dk1"/>
              </a:solidFill>
              <a:effectLst/>
              <a:latin typeface="Times New Roman" panose="02020603050405020304" pitchFamily="18" charset="0"/>
              <a:ea typeface="Calibri" panose="020F0502020204030204" pitchFamily="34" charset="0"/>
              <a:cs typeface="+mn-cs"/>
            </a:rPr>
            <a:t>אחד שהיה ידוע כמהדר מאוד במתנות לאביונים</a:t>
          </a:r>
          <a:r>
            <a:rPr lang="he-IL" sz="1400" baseline="0">
              <a:solidFill>
                <a:schemeClr val="dk1"/>
              </a:solidFill>
              <a:effectLst/>
              <a:latin typeface="Times New Roman" panose="02020603050405020304" pitchFamily="18" charset="0"/>
              <a:ea typeface="Calibri" panose="020F0502020204030204" pitchFamily="34" charset="0"/>
              <a:cs typeface="+mn-cs"/>
            </a:rPr>
            <a:t> בפורים, סיפר פעם בשמחה של מצוה, שסוף סוף, לאחר חיפושים רבים, מצא אביון מהודר ביותר. ממש אין לחם בבית, הילדים מסתובבים רעבים בבגדים קרועים ובנעליים בלויות, חלונות שבורים, אין חימום... בקיצור, אביון כמו שכתוב. התעניינו חבריו מי זה האביון הזה כדי שיוכלו גם הם לקיים המצוה בהידור. אולם הוא סירב לגלות. הוא טען, שמפחד שאם יתפרסם האביון ואנשים יעזרו לו, כבר לא יהיה לו אביון לשנה הבאה, וחבל, עד שכבר מצא...</a:t>
          </a:r>
        </a:p>
        <a:p>
          <a:pPr algn="r" rtl="1"/>
          <a:endParaRPr lang="he-IL" sz="1400" baseline="0">
            <a:solidFill>
              <a:schemeClr val="dk1"/>
            </a:solidFill>
            <a:effectLst/>
            <a:latin typeface="Times New Roman" panose="02020603050405020304" pitchFamily="18" charset="0"/>
            <a:ea typeface="Calibri" panose="020F0502020204030204" pitchFamily="34" charset="0"/>
            <a:cs typeface="+mn-cs"/>
          </a:endParaRPr>
        </a:p>
        <a:p>
          <a:pPr algn="r" rtl="1"/>
          <a:endParaRPr lang="he-IL" sz="1400" baseline="0">
            <a:solidFill>
              <a:schemeClr val="dk1"/>
            </a:solidFill>
            <a:effectLst/>
            <a:latin typeface="Times New Roman" panose="02020603050405020304" pitchFamily="18" charset="0"/>
            <a:ea typeface="Calibri" panose="020F0502020204030204" pitchFamily="34" charset="0"/>
            <a:cs typeface="+mn-cs"/>
          </a:endParaRPr>
        </a:p>
        <a:p>
          <a:pPr algn="r" rtl="1"/>
          <a:r>
            <a:rPr lang="he-IL" sz="1400" baseline="0">
              <a:solidFill>
                <a:schemeClr val="dk1"/>
              </a:solidFill>
              <a:effectLst/>
              <a:latin typeface="Times New Roman" panose="02020603050405020304" pitchFamily="18" charset="0"/>
              <a:ea typeface="Calibri" panose="020F0502020204030204" pitchFamily="34" charset="0"/>
              <a:cs typeface="+mn-cs"/>
            </a:rPr>
            <a:t>יהודי קמצן נתקלקל לו עוף מבושל. אשתו רצתה לזרוק את העוף. לא חבל? טען, והציע לאשתו שתכניס אותו לשכן העני שבקושי טועם טעם עוף, והוא בטח ישמח. השכן אכן שמח, אכל וקיבל קלקול קיבה רציני. נכנס הקמצן לבקרו כדי לקיים מצות ביקור חולים. לאחר זמן הסתבך מחלתו והוא נפטר לא עלינו. השתתף השכן בהלוויתו כשהוא מוזיל דמעות ואף עזר בקבורתו במילוי כף עפר בקבר כנהוג. בימי השבעה נכנס השכן הטוב לנחם את המשפחה  ואף למד משנה לעילוי נשמתו. כשחזר הביתה התרעם על אשתו  "ואת עוד רצית לזרוק את העוף! תראי כמה מצוות קיימנו בעוף זה, מצות צדקה, ביקור חולים, הלוויית המת, קבורה, ניחום אבלים, לימוד משניות... האם לא צדקתי כשאמרתי שחבל לזרוק אותו ?!"</a:t>
          </a:r>
        </a:p>
        <a:p>
          <a:pPr algn="r" rtl="1"/>
          <a:endParaRPr lang="he-IL" sz="1400" baseline="0">
            <a:solidFill>
              <a:schemeClr val="dk1"/>
            </a:solidFill>
            <a:effectLst/>
            <a:latin typeface="Times New Roman" panose="02020603050405020304" pitchFamily="18" charset="0"/>
            <a:ea typeface="Calibri" panose="020F0502020204030204" pitchFamily="34" charset="0"/>
            <a:cs typeface="+mn-cs"/>
          </a:endParaRPr>
        </a:p>
        <a:p>
          <a:pPr algn="r" rtl="1"/>
          <a:endParaRPr lang="he-IL" sz="1400" baseline="0">
            <a:solidFill>
              <a:schemeClr val="dk1"/>
            </a:solidFill>
            <a:effectLst/>
            <a:latin typeface="Times New Roman" panose="02020603050405020304" pitchFamily="18" charset="0"/>
            <a:ea typeface="Calibri" panose="020F0502020204030204" pitchFamily="34" charset="0"/>
            <a:cs typeface="+mn-cs"/>
          </a:endParaRPr>
        </a:p>
        <a:p>
          <a:pPr algn="r" rtl="1"/>
          <a:r>
            <a:rPr lang="he-IL" sz="1400" baseline="0">
              <a:solidFill>
                <a:schemeClr val="dk1"/>
              </a:solidFill>
              <a:effectLst/>
              <a:latin typeface="Times New Roman" panose="02020603050405020304" pitchFamily="18" charset="0"/>
              <a:ea typeface="Calibri" panose="020F0502020204030204" pitchFamily="34" charset="0"/>
              <a:cs typeface="+mn-cs"/>
            </a:rPr>
            <a:t>נכד רואה את הסבא שלו מתרוצץ ומכתת רגליו  בחיפוש אחר אביון כדי לקיים בו מצות מתנות לאביונים בהידור. "סבא", הוא פונה אליו "למה לטרוח כל כך? אני אזמין לך אביון עם רכב והוא יבוא אליך הביתה".</a:t>
          </a:r>
        </a:p>
        <a:p>
          <a:pPr algn="r" rtl="1"/>
          <a:endParaRPr lang="he-IL" sz="1400" baseline="0">
            <a:solidFill>
              <a:schemeClr val="dk1"/>
            </a:solidFill>
            <a:effectLst/>
            <a:latin typeface="Times New Roman" panose="02020603050405020304" pitchFamily="18" charset="0"/>
            <a:ea typeface="Calibri" panose="020F0502020204030204" pitchFamily="34" charset="0"/>
            <a:cs typeface="+mn-cs"/>
          </a:endParaRPr>
        </a:p>
        <a:p>
          <a:pPr algn="r" rtl="1"/>
          <a:endParaRPr lang="he-IL" sz="1400" baseline="0">
            <a:solidFill>
              <a:schemeClr val="dk1"/>
            </a:solidFill>
            <a:effectLst/>
            <a:latin typeface="Times New Roman" panose="02020603050405020304" pitchFamily="18" charset="0"/>
            <a:ea typeface="Calibri" panose="020F0502020204030204" pitchFamily="34" charset="0"/>
            <a:cs typeface="+mn-cs"/>
          </a:endParaRPr>
        </a:p>
        <a:p>
          <a:pPr marL="0" marR="0" indent="0" algn="r" defTabSz="914400" rtl="1" eaLnBrk="1" fontAlgn="auto" latinLnBrk="0" hangingPunct="1">
            <a:lnSpc>
              <a:spcPct val="100000"/>
            </a:lnSpc>
            <a:spcBef>
              <a:spcPts val="0"/>
            </a:spcBef>
            <a:spcAft>
              <a:spcPts val="0"/>
            </a:spcAft>
            <a:buClrTx/>
            <a:buSzTx/>
            <a:buFontTx/>
            <a:buNone/>
            <a:tabLst/>
            <a:defRPr/>
          </a:pPr>
          <a:r>
            <a:rPr lang="he-IL" sz="1400">
              <a:solidFill>
                <a:schemeClr val="dk1"/>
              </a:solidFill>
              <a:effectLst/>
              <a:latin typeface="+mn-lt"/>
              <a:ea typeface="+mn-ea"/>
              <a:cs typeface="+mn-cs"/>
            </a:rPr>
            <a:t>פעם חי בעל נפש גדול ומדקדק במצוות שלא הכניס לפיו שום דבר שלא יצר לבד בביתו, מלחם ועד איטריות, ואפילו פירות וירקות, וכל צרכי מצוה גידל לבד, כדי לא לצרוך שום דבר מוכן מבחוץ. אמרו עליו שאפילו במתנות לאביונים לא סמך על כל האירגונים והעסקנים למיניהם שממציאים אביונים לכבוד פורים. יהודי יקר זה היה מייצר לבד את האביונים שלו לצורך מצוה. וכיצד היה עושה? ראש חודש אדר מכניס לביתו שני עניים, מאכילם לחם צר ומשקה אותם מים לחץ עד שהגיעו למצב שהם תאבים לכל דבר כפי הפירוש ההלכתי, "אביון, שהוא תאב לכל דבר". תוך כדי כך היה חוקר ודורש ומוודא שאין להם שום רכוש משל עצמם או הכנסה צדדית  ואף לא מקבלים מילגה כל שהוא וכו' וכו'. בעיצומו של יום הפורים היה נותן לכל אחד מהם, בדחילו ורחימו, סך כסף שיש בו משום "מתנה" ומשלחם לביתם, לא לפני שמתנה עמם שיחזרו בשנה הבאה בראש חודש אדר. יהא זכרו ברוך וממנו ילמדו וכן יעשו.</a:t>
          </a:r>
          <a:endParaRPr lang="en-US" sz="1400">
            <a:solidFill>
              <a:schemeClr val="dk1"/>
            </a:solidFill>
            <a:effectLst/>
            <a:latin typeface="+mn-lt"/>
            <a:ea typeface="+mn-ea"/>
            <a:cs typeface="+mn-cs"/>
          </a:endParaRPr>
        </a:p>
        <a:p>
          <a:pPr algn="r" rtl="1"/>
          <a:endParaRPr lang="he-IL" sz="1400" baseline="0">
            <a:solidFill>
              <a:schemeClr val="dk1"/>
            </a:solidFill>
            <a:effectLst/>
            <a:latin typeface="Times New Roman" panose="02020603050405020304" pitchFamily="18" charset="0"/>
            <a:ea typeface="Calibri" panose="020F0502020204030204" pitchFamily="34" charset="0"/>
            <a:cs typeface="+mn-cs"/>
          </a:endParaRPr>
        </a:p>
      </xdr:txBody>
    </xdr:sp>
    <xdr:clientData/>
  </xdr:twoCellAnchor>
  <xdr:oneCellAnchor>
    <xdr:from>
      <xdr:col>19</xdr:col>
      <xdr:colOff>242919</xdr:colOff>
      <xdr:row>52</xdr:row>
      <xdr:rowOff>9069</xdr:rowOff>
    </xdr:from>
    <xdr:ext cx="184730" cy="357790"/>
    <xdr:sp macro="" textlink="">
      <xdr:nvSpPr>
        <xdr:cNvPr id="11" name="מלבן 10">
          <a:extLst>
            <a:ext uri="{FF2B5EF4-FFF2-40B4-BE49-F238E27FC236}">
              <a16:creationId xmlns:a16="http://schemas.microsoft.com/office/drawing/2014/main" id="{00000000-0008-0000-0F00-00000B000000}"/>
            </a:ext>
          </a:extLst>
        </xdr:cNvPr>
        <xdr:cNvSpPr/>
      </xdr:nvSpPr>
      <xdr:spPr>
        <a:xfrm>
          <a:off x="11055691" y="11941989"/>
          <a:ext cx="184730" cy="357790"/>
        </a:xfrm>
        <a:prstGeom prst="rect">
          <a:avLst/>
        </a:prstGeom>
        <a:noFill/>
      </xdr:spPr>
      <xdr:txBody>
        <a:bodyPr wrap="none" lIns="91440" tIns="45720" rIns="91440" bIns="45720">
          <a:spAutoFit/>
        </a:bodyPr>
        <a:lstStyle/>
        <a:p>
          <a:pPr algn="ctr"/>
          <a:endParaRPr lang="he-IL" sz="1800" b="1" cap="none" spc="50">
            <a:ln w="0"/>
            <a:solidFill>
              <a:schemeClr val="bg2"/>
            </a:solidFill>
            <a:effectLst>
              <a:innerShdw blurRad="63500" dist="50800" dir="13500000">
                <a:srgbClr val="000000">
                  <a:alpha val="50000"/>
                </a:srgbClr>
              </a:innerShdw>
            </a:effectLst>
          </a:endParaRPr>
        </a:p>
      </xdr:txBody>
    </xdr:sp>
    <xdr:clientData/>
  </xdr:oneCellAnchor>
  <xdr:twoCellAnchor>
    <xdr:from>
      <xdr:col>1</xdr:col>
      <xdr:colOff>708660</xdr:colOff>
      <xdr:row>0</xdr:row>
      <xdr:rowOff>106680</xdr:rowOff>
    </xdr:from>
    <xdr:to>
      <xdr:col>6</xdr:col>
      <xdr:colOff>670560</xdr:colOff>
      <xdr:row>0</xdr:row>
      <xdr:rowOff>449580</xdr:rowOff>
    </xdr:to>
    <xdr:sp macro="" textlink="">
      <xdr:nvSpPr>
        <xdr:cNvPr id="12" name="מלבן מעוגל 11">
          <a:hlinkClick xmlns:r="http://schemas.openxmlformats.org/officeDocument/2006/relationships" r:id="rId8" tooltip="לחץ כדי להגיע להוראות מילוי ושימוש בתוכנה"/>
          <a:extLst>
            <a:ext uri="{FF2B5EF4-FFF2-40B4-BE49-F238E27FC236}">
              <a16:creationId xmlns:a16="http://schemas.microsoft.com/office/drawing/2014/main" id="{00000000-0008-0000-0F00-00000C000000}"/>
            </a:ext>
          </a:extLst>
        </xdr:cNvPr>
        <xdr:cNvSpPr/>
      </xdr:nvSpPr>
      <xdr:spPr>
        <a:xfrm>
          <a:off x="19263360" y="106680"/>
          <a:ext cx="4869180" cy="342900"/>
        </a:xfrm>
        <a:prstGeom prst="roundRect">
          <a:avLst/>
        </a:prstGeom>
        <a:solidFill>
          <a:schemeClr val="bg1">
            <a:lumMod val="50000"/>
          </a:schemeClr>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r" rtl="1"/>
          <a:r>
            <a:rPr lang="he-IL" sz="1800" b="1">
              <a:solidFill>
                <a:schemeClr val="bg1">
                  <a:lumMod val="50000"/>
                </a:schemeClr>
              </a:solidFill>
            </a:rPr>
            <a:t>ניהול וחישוב אוטומטי</a:t>
          </a:r>
          <a:r>
            <a:rPr lang="he-IL" sz="1800" b="1" baseline="0">
              <a:solidFill>
                <a:schemeClr val="bg1">
                  <a:lumMod val="50000"/>
                </a:schemeClr>
              </a:solidFill>
            </a:rPr>
            <a:t> של מעשר וחומש    </a:t>
          </a:r>
          <a:r>
            <a:rPr lang="he-IL" sz="1400" b="1" baseline="0">
              <a:solidFill>
                <a:schemeClr val="bg1"/>
              </a:solidFill>
            </a:rPr>
            <a:t>הוראות</a:t>
          </a:r>
          <a:endParaRPr lang="he-IL" sz="1600" b="1">
            <a:solidFill>
              <a:schemeClr val="bg1"/>
            </a:solidFill>
          </a:endParaRPr>
        </a:p>
      </xdr:txBody>
    </xdr:sp>
    <xdr:clientData/>
  </xdr:twoCellAnchor>
  <xdr:twoCellAnchor>
    <xdr:from>
      <xdr:col>6</xdr:col>
      <xdr:colOff>815340</xdr:colOff>
      <xdr:row>0</xdr:row>
      <xdr:rowOff>99060</xdr:rowOff>
    </xdr:from>
    <xdr:to>
      <xdr:col>9</xdr:col>
      <xdr:colOff>236220</xdr:colOff>
      <xdr:row>0</xdr:row>
      <xdr:rowOff>441960</xdr:rowOff>
    </xdr:to>
    <xdr:sp macro="" textlink="">
      <xdr:nvSpPr>
        <xdr:cNvPr id="13" name="מלבן מעוגל 12">
          <a:hlinkClick xmlns:r="http://schemas.openxmlformats.org/officeDocument/2006/relationships" r:id="rId9" tooltip="לחץ כדי להגיע למבוא להלכות מעשר כספים"/>
          <a:extLst>
            <a:ext uri="{FF2B5EF4-FFF2-40B4-BE49-F238E27FC236}">
              <a16:creationId xmlns:a16="http://schemas.microsoft.com/office/drawing/2014/main" id="{00000000-0008-0000-0F00-00000D000000}"/>
            </a:ext>
          </a:extLst>
        </xdr:cNvPr>
        <xdr:cNvSpPr/>
      </xdr:nvSpPr>
      <xdr:spPr>
        <a:xfrm>
          <a:off x="18265140" y="99060"/>
          <a:ext cx="853440" cy="342900"/>
        </a:xfrm>
        <a:prstGeom prst="roundRect">
          <a:avLst/>
        </a:prstGeom>
        <a:solidFill>
          <a:schemeClr val="bg1">
            <a:lumMod val="65000"/>
          </a:schemeClr>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400" b="1"/>
            <a:t>מבוא</a:t>
          </a:r>
          <a:endParaRPr lang="he-IL" sz="1600" b="1"/>
        </a:p>
      </xdr:txBody>
    </xdr:sp>
    <xdr:clientData/>
  </xdr:twoCellAnchor>
  <xdr:twoCellAnchor>
    <xdr:from>
      <xdr:col>9</xdr:col>
      <xdr:colOff>381000</xdr:colOff>
      <xdr:row>0</xdr:row>
      <xdr:rowOff>99060</xdr:rowOff>
    </xdr:from>
    <xdr:to>
      <xdr:col>12</xdr:col>
      <xdr:colOff>167640</xdr:colOff>
      <xdr:row>0</xdr:row>
      <xdr:rowOff>441960</xdr:rowOff>
    </xdr:to>
    <xdr:sp macro="" textlink="">
      <xdr:nvSpPr>
        <xdr:cNvPr id="14" name="מלבן מעוגל 13">
          <a:hlinkClick xmlns:r="http://schemas.openxmlformats.org/officeDocument/2006/relationships" r:id="rId10" tooltip="לחץ כדי להגיע לכללים ויסודות בהלכות מעשר כספים"/>
          <a:extLst>
            <a:ext uri="{FF2B5EF4-FFF2-40B4-BE49-F238E27FC236}">
              <a16:creationId xmlns:a16="http://schemas.microsoft.com/office/drawing/2014/main" id="{00000000-0008-0000-0F00-00000E000000}"/>
            </a:ext>
          </a:extLst>
        </xdr:cNvPr>
        <xdr:cNvSpPr/>
      </xdr:nvSpPr>
      <xdr:spPr>
        <a:xfrm>
          <a:off x="16459200" y="99060"/>
          <a:ext cx="1661160" cy="342900"/>
        </a:xfrm>
        <a:prstGeom prst="roundRect">
          <a:avLst/>
        </a:prstGeom>
        <a:solidFill>
          <a:schemeClr val="bg1">
            <a:lumMod val="65000"/>
          </a:schemeClr>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400" b="1"/>
            <a:t>כללים </a:t>
          </a:r>
          <a:r>
            <a:rPr lang="he-IL" sz="1600" b="1"/>
            <a:t> </a:t>
          </a:r>
          <a:r>
            <a:rPr lang="he-IL" sz="1400" b="1"/>
            <a:t>ויסודות</a:t>
          </a:r>
          <a:endParaRPr lang="he-IL" sz="1600" b="1"/>
        </a:p>
      </xdr:txBody>
    </xdr:sp>
    <xdr:clientData/>
  </xdr:twoCellAnchor>
  <mc:AlternateContent xmlns:mc="http://schemas.openxmlformats.org/markup-compatibility/2006">
    <mc:Choice xmlns:a14="http://schemas.microsoft.com/office/drawing/2010/main" Requires="a14">
      <xdr:twoCellAnchor>
        <xdr:from>
          <xdr:col>16</xdr:col>
          <xdr:colOff>161925</xdr:colOff>
          <xdr:row>50</xdr:row>
          <xdr:rowOff>38100</xdr:rowOff>
        </xdr:from>
        <xdr:to>
          <xdr:col>17</xdr:col>
          <xdr:colOff>485775</xdr:colOff>
          <xdr:row>52</xdr:row>
          <xdr:rowOff>0</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00000000-0008-0000-0F00-0000018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11</xdr:col>
      <xdr:colOff>233645</xdr:colOff>
      <xdr:row>48</xdr:row>
      <xdr:rowOff>228600</xdr:rowOff>
    </xdr:from>
    <xdr:to>
      <xdr:col>14</xdr:col>
      <xdr:colOff>16586</xdr:colOff>
      <xdr:row>49</xdr:row>
      <xdr:rowOff>193588</xdr:rowOff>
    </xdr:to>
    <xdr:sp macro="" textlink="">
      <xdr:nvSpPr>
        <xdr:cNvPr id="16" name="מלבן מעוגל 15">
          <a:hlinkClick xmlns:r="http://schemas.openxmlformats.org/officeDocument/2006/relationships" r:id="rId11" tooltip="לחץ כדי להגיע לטבלאות המחשה ותירגול לחומש"/>
          <a:extLst>
            <a:ext uri="{FF2B5EF4-FFF2-40B4-BE49-F238E27FC236}">
              <a16:creationId xmlns:a16="http://schemas.microsoft.com/office/drawing/2014/main" id="{00000000-0008-0000-0F00-000010000000}"/>
            </a:ext>
          </a:extLst>
        </xdr:cNvPr>
        <xdr:cNvSpPr/>
      </xdr:nvSpPr>
      <xdr:spPr>
        <a:xfrm>
          <a:off x="15573037" y="11192435"/>
          <a:ext cx="1800000" cy="216000"/>
        </a:xfrm>
        <a:prstGeom prst="roundRect">
          <a:avLst/>
        </a:prstGeom>
        <a:solidFill>
          <a:schemeClr val="bg1">
            <a:lumMod val="85000"/>
          </a:schemeClr>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050">
              <a:solidFill>
                <a:srgbClr val="8C8C8C"/>
              </a:solidFill>
            </a:rPr>
            <a:t>המחשה ותירגול לחומש</a:t>
          </a:r>
        </a:p>
      </xdr:txBody>
    </xdr:sp>
    <xdr:clientData/>
  </xdr:twoCellAnchor>
  <xdr:twoCellAnchor>
    <xdr:from>
      <xdr:col>5</xdr:col>
      <xdr:colOff>145007</xdr:colOff>
      <xdr:row>48</xdr:row>
      <xdr:rowOff>236219</xdr:rowOff>
    </xdr:from>
    <xdr:to>
      <xdr:col>8</xdr:col>
      <xdr:colOff>26772</xdr:colOff>
      <xdr:row>49</xdr:row>
      <xdr:rowOff>449607</xdr:rowOff>
    </xdr:to>
    <xdr:sp macro="" textlink="">
      <xdr:nvSpPr>
        <xdr:cNvPr id="17" name="מלבן מעוגל 16">
          <a:hlinkClick xmlns:r="http://schemas.openxmlformats.org/officeDocument/2006/relationships" r:id="rId12" tooltip="לחץ כדי להגיע לטבלה מיוחדת של &quot;הקלות למפרישי חומש&quot; המשתלבות בחישובים"/>
          <a:extLst>
            <a:ext uri="{FF2B5EF4-FFF2-40B4-BE49-F238E27FC236}">
              <a16:creationId xmlns:a16="http://schemas.microsoft.com/office/drawing/2014/main" id="{00000000-0008-0000-0F00-000011000000}"/>
            </a:ext>
          </a:extLst>
        </xdr:cNvPr>
        <xdr:cNvSpPr/>
      </xdr:nvSpPr>
      <xdr:spPr>
        <a:xfrm>
          <a:off x="19650757" y="11200054"/>
          <a:ext cx="3225600" cy="464400"/>
        </a:xfrm>
        <a:prstGeom prst="roundRect">
          <a:avLst/>
        </a:prstGeom>
        <a:solidFill>
          <a:schemeClr val="bg1">
            <a:lumMod val="85000"/>
          </a:schemeClr>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400" b="1">
              <a:solidFill>
                <a:srgbClr val="8C8C8C"/>
              </a:solidFill>
            </a:rPr>
            <a:t>טבלת הקלות מיוחדות למפרישי חומש</a:t>
          </a:r>
        </a:p>
      </xdr:txBody>
    </xdr:sp>
    <xdr:clientData/>
  </xdr:twoCellAnchor>
  <xdr:twoCellAnchor>
    <xdr:from>
      <xdr:col>26</xdr:col>
      <xdr:colOff>87296</xdr:colOff>
      <xdr:row>47</xdr:row>
      <xdr:rowOff>161959</xdr:rowOff>
    </xdr:from>
    <xdr:to>
      <xdr:col>29</xdr:col>
      <xdr:colOff>367632</xdr:colOff>
      <xdr:row>48</xdr:row>
      <xdr:rowOff>86293</xdr:rowOff>
    </xdr:to>
    <xdr:sp macro="" textlink="">
      <xdr:nvSpPr>
        <xdr:cNvPr id="18" name="מלבן מעוגל 17">
          <a:hlinkClick xmlns:r="http://schemas.openxmlformats.org/officeDocument/2006/relationships" r:id="rId13" tooltip="לחץ כדי לשלוח הערות ושאלות הלכתיות למייל המכון"/>
          <a:extLst>
            <a:ext uri="{FF2B5EF4-FFF2-40B4-BE49-F238E27FC236}">
              <a16:creationId xmlns:a16="http://schemas.microsoft.com/office/drawing/2014/main" id="{00000000-0008-0000-0F00-000012000000}"/>
            </a:ext>
          </a:extLst>
        </xdr:cNvPr>
        <xdr:cNvSpPr/>
      </xdr:nvSpPr>
      <xdr:spPr>
        <a:xfrm>
          <a:off x="4311316" y="10739722"/>
          <a:ext cx="2385862" cy="291966"/>
        </a:xfrm>
        <a:prstGeom prst="roundRect">
          <a:avLst/>
        </a:prstGeom>
        <a:solidFill>
          <a:schemeClr val="bg1">
            <a:lumMod val="75000"/>
          </a:schemeClr>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t"/>
        <a:lstStyle/>
        <a:p>
          <a:pPr algn="ctr" rtl="1"/>
          <a:r>
            <a:rPr lang="he-IL" sz="1100" b="1">
              <a:solidFill>
                <a:sysClr val="windowText" lastClr="000000"/>
              </a:solidFill>
            </a:rPr>
            <a:t>הערות</a:t>
          </a:r>
          <a:r>
            <a:rPr lang="he-IL" sz="1100" b="1" baseline="0">
              <a:solidFill>
                <a:sysClr val="windowText" lastClr="000000"/>
              </a:solidFill>
            </a:rPr>
            <a:t> ושאלות לרבני המכון</a:t>
          </a:r>
          <a:endParaRPr lang="he-IL" sz="1100" b="1">
            <a:solidFill>
              <a:sysClr val="windowText" lastClr="000000"/>
            </a:solidFill>
          </a:endParaRPr>
        </a:p>
      </xdr:txBody>
    </xdr:sp>
    <xdr:clientData/>
  </xdr:twoCellAnchor>
  <xdr:twoCellAnchor>
    <xdr:from>
      <xdr:col>1</xdr:col>
      <xdr:colOff>1043940</xdr:colOff>
      <xdr:row>145</xdr:row>
      <xdr:rowOff>333375</xdr:rowOff>
    </xdr:from>
    <xdr:to>
      <xdr:col>16</xdr:col>
      <xdr:colOff>129540</xdr:colOff>
      <xdr:row>151</xdr:row>
      <xdr:rowOff>238125</xdr:rowOff>
    </xdr:to>
    <xdr:sp macro="" textlink="">
      <xdr:nvSpPr>
        <xdr:cNvPr id="19" name="TextBox 18">
          <a:extLst>
            <a:ext uri="{FF2B5EF4-FFF2-40B4-BE49-F238E27FC236}">
              <a16:creationId xmlns:a16="http://schemas.microsoft.com/office/drawing/2014/main" id="{00000000-0008-0000-0F00-000013000000}"/>
            </a:ext>
          </a:extLst>
        </xdr:cNvPr>
        <xdr:cNvSpPr txBox="1"/>
      </xdr:nvSpPr>
      <xdr:spPr>
        <a:xfrm>
          <a:off x="13403580" y="21547455"/>
          <a:ext cx="10393680" cy="1200150"/>
        </a:xfrm>
        <a:prstGeom prst="rect">
          <a:avLst/>
        </a:prstGeom>
        <a:solidFill>
          <a:schemeClr val="bg1">
            <a:lumMod val="9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1" anchor="t"/>
        <a:lstStyle/>
        <a:p>
          <a:pPr algn="r" rtl="1"/>
          <a:r>
            <a:rPr lang="he-IL" sz="1100"/>
            <a:t>כשמחשבים את ההקלות המיוחדות שנאמרו בחומש חייבים לחלק את החומש לשתיים, דהיינו המעשר הראשון, שכלפיו אין שום הקלות, </a:t>
          </a:r>
          <a:r>
            <a:rPr lang="he-IL" sz="1100">
              <a:solidFill>
                <a:sysClr val="windowText" lastClr="000000"/>
              </a:solidFill>
            </a:rPr>
            <a:t>וה</a:t>
          </a:r>
          <a:r>
            <a:rPr lang="he-IL" sz="1100">
              <a:solidFill>
                <a:srgbClr val="FFC000"/>
              </a:solidFill>
            </a:rPr>
            <a:t>מעשר הנוסף </a:t>
          </a:r>
          <a:r>
            <a:rPr lang="he-IL" sz="1100"/>
            <a:t>המשלים לחומש, שכלפיו נאמרו ההקלות השונות. ולכן,  אם נשאר זכות בסכום</a:t>
          </a:r>
          <a:r>
            <a:rPr lang="he-IL" sz="1100" baseline="0"/>
            <a:t> ההקלות בחודש זה, לא יזקף לזכות המעשר, אלא יזקף לזכות </a:t>
          </a:r>
          <a:r>
            <a:rPr lang="he-IL" sz="1100" baseline="0">
              <a:solidFill>
                <a:sysClr val="windowText" lastClr="000000"/>
              </a:solidFill>
            </a:rPr>
            <a:t>ה</a:t>
          </a:r>
          <a:r>
            <a:rPr lang="he-IL" sz="1100" baseline="0">
              <a:solidFill>
                <a:srgbClr val="FFC000"/>
              </a:solidFill>
            </a:rPr>
            <a:t>מעשר הנוסף </a:t>
          </a:r>
          <a:r>
            <a:rPr lang="he-IL" sz="1100" baseline="0"/>
            <a:t>בלבד בחודש הבא.</a:t>
          </a:r>
          <a:endParaRPr lang="he-IL" sz="1100"/>
        </a:p>
        <a:p>
          <a:pPr algn="r" rtl="1"/>
          <a:endParaRPr lang="he-IL" sz="1100" b="1">
            <a:solidFill>
              <a:srgbClr val="FF0000"/>
            </a:solidFill>
          </a:endParaRPr>
        </a:p>
        <a:p>
          <a:pPr algn="r" rtl="1"/>
          <a:r>
            <a:rPr lang="he-IL" sz="1100" b="1">
              <a:solidFill>
                <a:srgbClr val="FF0000"/>
              </a:solidFill>
            </a:rPr>
            <a:t>הוראות שימוש בטבלה:  </a:t>
          </a:r>
          <a:r>
            <a:rPr lang="he-IL" sz="1100" b="1">
              <a:solidFill>
                <a:sysClr val="windowText" lastClr="000000"/>
              </a:solidFill>
            </a:rPr>
            <a:t>הרישום מתנהל בשני שלבים.</a:t>
          </a:r>
          <a:r>
            <a:rPr lang="he-IL" sz="1100" b="1" baseline="0">
              <a:solidFill>
                <a:sysClr val="windowText" lastClr="000000"/>
              </a:solidFill>
            </a:rPr>
            <a:t>  </a:t>
          </a:r>
          <a:r>
            <a:rPr lang="he-IL" sz="1200" b="1">
              <a:solidFill>
                <a:sysClr val="windowText" lastClr="000000"/>
              </a:solidFill>
            </a:rPr>
            <a:t>א. </a:t>
          </a:r>
          <a:r>
            <a:rPr lang="he-IL" sz="1100" b="1">
              <a:solidFill>
                <a:sysClr val="windowText" lastClr="000000"/>
              </a:solidFill>
            </a:rPr>
            <a:t>ממלאים</a:t>
          </a:r>
          <a:r>
            <a:rPr lang="he-IL" sz="1100" b="1" baseline="0">
              <a:solidFill>
                <a:sysClr val="windowText" lastClr="000000"/>
              </a:solidFill>
            </a:rPr>
            <a:t> את הטבלה הראשית בצורה רגילה ורושמים שם את </a:t>
          </a:r>
          <a:r>
            <a:rPr lang="he-IL" sz="1100" b="1" u="sng" baseline="0">
              <a:solidFill>
                <a:sysClr val="windowText" lastClr="000000"/>
              </a:solidFill>
            </a:rPr>
            <a:t>ההכנסות</a:t>
          </a:r>
          <a:r>
            <a:rPr lang="he-IL" sz="1100" b="1" baseline="0">
              <a:solidFill>
                <a:sysClr val="windowText" lastClr="000000"/>
              </a:solidFill>
            </a:rPr>
            <a:t>, </a:t>
          </a:r>
          <a:r>
            <a:rPr lang="he-IL" sz="1100" b="1" u="sng" baseline="0">
              <a:solidFill>
                <a:sysClr val="windowText" lastClr="000000"/>
              </a:solidFill>
            </a:rPr>
            <a:t>ההוצאות</a:t>
          </a:r>
          <a:r>
            <a:rPr lang="he-IL" sz="1100" b="1">
              <a:solidFill>
                <a:sysClr val="windowText" lastClr="000000"/>
              </a:solidFill>
            </a:rPr>
            <a:t> </a:t>
          </a:r>
          <a:r>
            <a:rPr lang="he-IL" sz="1100" b="1" u="sng">
              <a:solidFill>
                <a:sysClr val="windowText" lastClr="000000"/>
              </a:solidFill>
            </a:rPr>
            <a:t>והתרומות</a:t>
          </a:r>
          <a:r>
            <a:rPr lang="he-IL" sz="1100" b="1">
              <a:solidFill>
                <a:sysClr val="windowText" lastClr="000000"/>
              </a:solidFill>
            </a:rPr>
            <a:t> הרגילות.  </a:t>
          </a:r>
          <a:r>
            <a:rPr lang="he-IL" sz="1200" b="1">
              <a:solidFill>
                <a:sysClr val="windowText" lastClr="000000"/>
              </a:solidFill>
            </a:rPr>
            <a:t>ב. </a:t>
          </a:r>
          <a:r>
            <a:rPr lang="he-IL" sz="1100" b="1">
              <a:solidFill>
                <a:sysClr val="windowText" lastClr="000000"/>
              </a:solidFill>
            </a:rPr>
            <a:t>ממלאים טבלה זאת של ההקלות [תאים</a:t>
          </a:r>
          <a:r>
            <a:rPr lang="he-IL" sz="1100" b="1" baseline="0">
              <a:solidFill>
                <a:sysClr val="windowText" lastClr="000000"/>
              </a:solidFill>
            </a:rPr>
            <a:t> לבנים בלבד]</a:t>
          </a:r>
          <a:r>
            <a:rPr lang="he-IL" sz="1100" b="1">
              <a:solidFill>
                <a:sysClr val="windowText" lastClr="000000"/>
              </a:solidFill>
            </a:rPr>
            <a:t>. אותן</a:t>
          </a:r>
          <a:r>
            <a:rPr lang="he-IL" sz="1100" b="1" baseline="0">
              <a:solidFill>
                <a:sysClr val="windowText" lastClr="000000"/>
              </a:solidFill>
            </a:rPr>
            <a:t> הכנסות</a:t>
          </a:r>
          <a:r>
            <a:rPr lang="he-IL" sz="1100" b="1">
              <a:solidFill>
                <a:sysClr val="windowText" lastClr="000000"/>
              </a:solidFill>
            </a:rPr>
            <a:t> שלא רוצים להכליל בחישוב החומש רושמים </a:t>
          </a:r>
          <a:r>
            <a:rPr lang="he-IL" sz="1100" b="1" u="sng">
              <a:solidFill>
                <a:sysClr val="windowText" lastClr="000000"/>
              </a:solidFill>
            </a:rPr>
            <a:t>רק</a:t>
          </a:r>
          <a:r>
            <a:rPr lang="he-IL" sz="1100" b="1">
              <a:solidFill>
                <a:sysClr val="windowText" lastClr="000000"/>
              </a:solidFill>
            </a:rPr>
            <a:t> כאן, גם רושמים כאן הוצאות נוספות</a:t>
          </a:r>
          <a:r>
            <a:rPr lang="he-IL" sz="1100" b="1" baseline="0">
              <a:solidFill>
                <a:sysClr val="windowText" lastClr="000000"/>
              </a:solidFill>
            </a:rPr>
            <a:t> וכן תרומות נוספות שמחשיבים רק לחומש.  במשך כל החודש רושמים כאן לפי הצורך.  </a:t>
          </a:r>
        </a:p>
        <a:p>
          <a:pPr algn="r" rtl="1"/>
          <a:r>
            <a:rPr lang="he-IL" sz="1100" b="1" baseline="0">
              <a:solidFill>
                <a:sysClr val="windowText" lastClr="000000"/>
              </a:solidFill>
            </a:rPr>
            <a:t> </a:t>
          </a:r>
          <a:r>
            <a:rPr lang="he-IL" sz="1600" b="1" baseline="0">
              <a:solidFill>
                <a:srgbClr val="FF0000"/>
              </a:solidFill>
            </a:rPr>
            <a:t>שימו לב!</a:t>
          </a:r>
          <a:r>
            <a:rPr lang="he-IL" sz="1600" b="1">
              <a:solidFill>
                <a:srgbClr val="FF0000"/>
              </a:solidFill>
            </a:rPr>
            <a:t> </a:t>
          </a:r>
          <a:r>
            <a:rPr lang="he-IL" sz="1400" b="1">
              <a:solidFill>
                <a:srgbClr val="FF0000"/>
              </a:solidFill>
            </a:rPr>
            <a:t>  המפרישים חומש לפי ההקלות עליהם להפריש הסכום  של  "סך הכל היתרה להפריש לחומש" הרשום בטבלה זאת ולא בטבלה הראשית</a:t>
          </a:r>
          <a:r>
            <a:rPr lang="he-IL" sz="1400" b="1" baseline="0">
              <a:solidFill>
                <a:srgbClr val="FF0000"/>
              </a:solidFill>
            </a:rPr>
            <a:t>.</a:t>
          </a:r>
          <a:endParaRPr lang="he-IL" sz="1400" b="1">
            <a:solidFill>
              <a:srgbClr val="FF0000"/>
            </a:solidFill>
          </a:endParaRPr>
        </a:p>
      </xdr:txBody>
    </xdr:sp>
    <xdr:clientData/>
  </xdr:twoCellAnchor>
  <xdr:twoCellAnchor>
    <xdr:from>
      <xdr:col>1</xdr:col>
      <xdr:colOff>1197992</xdr:colOff>
      <xdr:row>50</xdr:row>
      <xdr:rowOff>67577</xdr:rowOff>
    </xdr:from>
    <xdr:to>
      <xdr:col>5</xdr:col>
      <xdr:colOff>175260</xdr:colOff>
      <xdr:row>51</xdr:row>
      <xdr:rowOff>327660</xdr:rowOff>
    </xdr:to>
    <xdr:sp macro="" textlink="">
      <xdr:nvSpPr>
        <xdr:cNvPr id="20" name="מלבן מעוגל 19">
          <a:hlinkClick xmlns:r="http://schemas.openxmlformats.org/officeDocument/2006/relationships" r:id="rId14" tooltip="לחץ כאן כדי להזמין תוכנה לשנה נוספת."/>
          <a:extLst>
            <a:ext uri="{FF2B5EF4-FFF2-40B4-BE49-F238E27FC236}">
              <a16:creationId xmlns:a16="http://schemas.microsoft.com/office/drawing/2014/main" id="{00000000-0008-0000-0F00-000014000000}"/>
            </a:ext>
          </a:extLst>
        </xdr:cNvPr>
        <xdr:cNvSpPr/>
      </xdr:nvSpPr>
      <xdr:spPr>
        <a:xfrm>
          <a:off x="22258020" y="11482337"/>
          <a:ext cx="2208148" cy="382003"/>
        </a:xfrm>
        <a:prstGeom prst="roundRect">
          <a:avLst>
            <a:gd name="adj" fmla="val 26519"/>
          </a:avLst>
        </a:prstGeom>
        <a:solidFill>
          <a:schemeClr val="bg1"/>
        </a:solidFill>
        <a:ln>
          <a:solidFill>
            <a:schemeClr val="bg1">
              <a:lumMod val="75000"/>
            </a:schemeClr>
          </a:solid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600" b="1">
              <a:solidFill>
                <a:srgbClr val="FF0000"/>
              </a:solidFill>
            </a:rPr>
            <a:t>להזמין תוכנה חדשה!!</a:t>
          </a:r>
        </a:p>
      </xdr:txBody>
    </xdr:sp>
    <xdr:clientData/>
  </xdr:twoCellAnchor>
  <xdr:twoCellAnchor>
    <xdr:from>
      <xdr:col>8</xdr:col>
      <xdr:colOff>205740</xdr:colOff>
      <xdr:row>41</xdr:row>
      <xdr:rowOff>38100</xdr:rowOff>
    </xdr:from>
    <xdr:to>
      <xdr:col>12</xdr:col>
      <xdr:colOff>102870</xdr:colOff>
      <xdr:row>41</xdr:row>
      <xdr:rowOff>270510</xdr:rowOff>
    </xdr:to>
    <xdr:sp macro="" textlink="">
      <xdr:nvSpPr>
        <xdr:cNvPr id="22" name="מלבן מעוגל 21">
          <a:hlinkClick xmlns:r="http://schemas.openxmlformats.org/officeDocument/2006/relationships" r:id="rId15" tooltip="לחץ כאן כדי להגיע לטבלת סיכום שנתית ותרשים המחשה"/>
          <a:extLst>
            <a:ext uri="{FF2B5EF4-FFF2-40B4-BE49-F238E27FC236}">
              <a16:creationId xmlns:a16="http://schemas.microsoft.com/office/drawing/2014/main" id="{00000000-0008-0000-0F00-000016000000}"/>
            </a:ext>
          </a:extLst>
        </xdr:cNvPr>
        <xdr:cNvSpPr/>
      </xdr:nvSpPr>
      <xdr:spPr>
        <a:xfrm>
          <a:off x="16889730" y="9235440"/>
          <a:ext cx="2053590" cy="232410"/>
        </a:xfrm>
        <a:prstGeom prst="roundRect">
          <a:avLst/>
        </a:prstGeom>
        <a:solidFill>
          <a:schemeClr val="bg1">
            <a:lumMod val="75000"/>
          </a:schemeClr>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100">
              <a:solidFill>
                <a:srgbClr val="FF0000"/>
              </a:solidFill>
            </a:rPr>
            <a:t>מעקב  ותרשים  שנתי  </a:t>
          </a:r>
          <a:endParaRPr lang="he-IL" sz="1100" baseline="0">
            <a:solidFill>
              <a:srgbClr val="FF0000"/>
            </a:solidFill>
          </a:endParaRPr>
        </a:p>
      </xdr:txBody>
    </xdr:sp>
    <xdr:clientData/>
  </xdr:twoCellAnchor>
  <xdr:twoCellAnchor>
    <xdr:from>
      <xdr:col>26</xdr:col>
      <xdr:colOff>180975</xdr:colOff>
      <xdr:row>32</xdr:row>
      <xdr:rowOff>0</xdr:rowOff>
    </xdr:from>
    <xdr:to>
      <xdr:col>27</xdr:col>
      <xdr:colOff>95250</xdr:colOff>
      <xdr:row>36</xdr:row>
      <xdr:rowOff>133350</xdr:rowOff>
    </xdr:to>
    <xdr:sp macro="" textlink="">
      <xdr:nvSpPr>
        <xdr:cNvPr id="15" name="מלבן: פינות מעוגלות 14">
          <a:hlinkClick xmlns:r="http://schemas.openxmlformats.org/officeDocument/2006/relationships" r:id="rId16" tooltip="לך כנוס את כל היהודים, תרום עכשיו להגברת האחדות."/>
          <a:extLst>
            <a:ext uri="{FF2B5EF4-FFF2-40B4-BE49-F238E27FC236}">
              <a16:creationId xmlns:a16="http://schemas.microsoft.com/office/drawing/2014/main" id="{00000000-0008-0000-0F00-00000F000000}"/>
            </a:ext>
          </a:extLst>
        </xdr:cNvPr>
        <xdr:cNvSpPr/>
      </xdr:nvSpPr>
      <xdr:spPr>
        <a:xfrm>
          <a:off x="6010275" y="7181850"/>
          <a:ext cx="581025" cy="933450"/>
        </a:xfrm>
        <a:prstGeom prst="roundRect">
          <a:avLst/>
        </a:prstGeom>
        <a:solidFill>
          <a:schemeClr val="accent6">
            <a:lumMod val="20000"/>
            <a:lumOff val="80000"/>
          </a:schemeClr>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t"/>
        <a:lstStyle/>
        <a:p>
          <a:pPr algn="ctr" rtl="1"/>
          <a:endParaRPr lang="he-IL" sz="1100" b="1">
            <a:solidFill>
              <a:schemeClr val="accent6">
                <a:lumMod val="50000"/>
              </a:schemeClr>
            </a:solidFill>
          </a:endParaRPr>
        </a:p>
        <a:p>
          <a:pPr algn="ctr" rtl="1"/>
          <a:r>
            <a:rPr lang="he-IL" sz="1100" b="1">
              <a:solidFill>
                <a:srgbClr val="FF0000"/>
              </a:solidFill>
            </a:rPr>
            <a:t>תרום</a:t>
          </a:r>
        </a:p>
        <a:p>
          <a:pPr algn="ctr" rtl="1"/>
          <a:r>
            <a:rPr lang="he-IL" sz="1100" b="1">
              <a:solidFill>
                <a:srgbClr val="FF0000"/>
              </a:solidFill>
            </a:rPr>
            <a:t>עכשיו</a:t>
          </a:r>
        </a:p>
      </xdr:txBody>
    </xdr:sp>
    <xdr:clientData/>
  </xdr:twoCellAnchor>
  <xdr:twoCellAnchor>
    <xdr:from>
      <xdr:col>14</xdr:col>
      <xdr:colOff>777240</xdr:colOff>
      <xdr:row>35</xdr:row>
      <xdr:rowOff>15240</xdr:rowOff>
    </xdr:from>
    <xdr:to>
      <xdr:col>18</xdr:col>
      <xdr:colOff>38100</xdr:colOff>
      <xdr:row>36</xdr:row>
      <xdr:rowOff>15240</xdr:rowOff>
    </xdr:to>
    <xdr:sp macro="" textlink="">
      <xdr:nvSpPr>
        <xdr:cNvPr id="24" name="מלבן מעוגל 23">
          <a:hlinkClick xmlns:r="http://schemas.openxmlformats.org/officeDocument/2006/relationships" r:id="rId17" tooltip="לחץ כדי להגיע לסקירה"/>
          <a:extLst>
            <a:ext uri="{FF2B5EF4-FFF2-40B4-BE49-F238E27FC236}">
              <a16:creationId xmlns:a16="http://schemas.microsoft.com/office/drawing/2014/main" id="{00000000-0008-0000-0F00-000018000000}"/>
            </a:ext>
          </a:extLst>
        </xdr:cNvPr>
        <xdr:cNvSpPr/>
      </xdr:nvSpPr>
      <xdr:spPr>
        <a:xfrm>
          <a:off x="12412980" y="7787640"/>
          <a:ext cx="2103120" cy="205740"/>
        </a:xfrm>
        <a:prstGeom prst="roundRect">
          <a:avLst/>
        </a:prstGeom>
        <a:solidFill>
          <a:srgbClr val="5B9BD5"/>
        </a:solidFill>
        <a:ln w="12700" cap="flat" cmpd="sng" algn="ctr">
          <a:noFill/>
          <a:prstDash val="solid"/>
          <a:miter lim="800000"/>
        </a:ln>
        <a:effectLst/>
        <a:scene3d>
          <a:camera prst="orthographicFront">
            <a:rot lat="0" lon="0" rev="0"/>
          </a:camera>
          <a:lightRig rig="chilly" dir="t">
            <a:rot lat="0" lon="0" rev="18480000"/>
          </a:lightRig>
        </a:scene3d>
        <a:sp3d prstMaterial="clear">
          <a:bevelT h="63500"/>
        </a:sp3d>
      </xdr:spPr>
      <xdr:txBody>
        <a:bodyPr vertOverflow="clip" horzOverflow="clip" rtlCol="1" anchor="ctr"/>
        <a:lstStyle/>
        <a:p>
          <a:pPr marL="0" marR="0" lvl="0" indent="0" algn="ctr" defTabSz="914400" rtl="1" eaLnBrk="1" fontAlgn="auto" latinLnBrk="0" hangingPunct="1">
            <a:lnSpc>
              <a:spcPct val="100000"/>
            </a:lnSpc>
            <a:spcBef>
              <a:spcPts val="0"/>
            </a:spcBef>
            <a:spcAft>
              <a:spcPts val="0"/>
            </a:spcAft>
            <a:buClrTx/>
            <a:buSzTx/>
            <a:buFontTx/>
            <a:buNone/>
            <a:tabLst/>
            <a:defRPr/>
          </a:pPr>
          <a:r>
            <a:rPr kumimoji="0" lang="he-IL" sz="1100" b="1" i="0" u="none" strike="noStrike" kern="0" cap="none" spc="0" normalizeH="0" baseline="0" noProof="0">
              <a:ln>
                <a:noFill/>
              </a:ln>
              <a:solidFill>
                <a:srgbClr val="70AD47">
                  <a:lumMod val="75000"/>
                </a:srgbClr>
              </a:solidFill>
              <a:effectLst/>
              <a:uLnTx/>
              <a:uFillTx/>
              <a:latin typeface="Calibri" panose="020F0502020204030204"/>
              <a:ea typeface="+mn-ea"/>
              <a:cs typeface="Arial" panose="020B0604020202020204" pitchFamily="34" charset="0"/>
            </a:rPr>
            <a:t>סקירה  קצרה על המכון</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52</xdr:row>
      <xdr:rowOff>5715</xdr:rowOff>
    </xdr:from>
    <xdr:to>
      <xdr:col>10</xdr:col>
      <xdr:colOff>396240</xdr:colOff>
      <xdr:row>62</xdr:row>
      <xdr:rowOff>7620</xdr:rowOff>
    </xdr:to>
    <xdr:sp macro="" textlink="">
      <xdr:nvSpPr>
        <xdr:cNvPr id="2" name="TextBox 1">
          <a:extLst>
            <a:ext uri="{FF2B5EF4-FFF2-40B4-BE49-F238E27FC236}">
              <a16:creationId xmlns:a16="http://schemas.microsoft.com/office/drawing/2014/main" id="{00000000-0008-0000-1000-000002000000}"/>
            </a:ext>
          </a:extLst>
        </xdr:cNvPr>
        <xdr:cNvSpPr txBox="1"/>
      </xdr:nvSpPr>
      <xdr:spPr>
        <a:xfrm>
          <a:off x="16230600" y="11938635"/>
          <a:ext cx="8808720" cy="1762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1" anchor="t"/>
        <a:lstStyle/>
        <a:p>
          <a:pPr rtl="1"/>
          <a:r>
            <a:rPr lang="he-IL" sz="1100" b="1">
              <a:solidFill>
                <a:srgbClr val="FF0000"/>
              </a:solidFill>
              <a:effectLst/>
              <a:latin typeface="+mn-lt"/>
              <a:ea typeface="+mn-ea"/>
              <a:cs typeface="+mn-cs"/>
            </a:rPr>
            <a:t>הוראות:    </a:t>
          </a:r>
          <a:r>
            <a:rPr lang="he-IL" sz="1100">
              <a:solidFill>
                <a:schemeClr val="dk1"/>
              </a:solidFill>
              <a:effectLst/>
              <a:latin typeface="+mn-lt"/>
              <a:ea typeface="+mn-ea"/>
              <a:cs typeface="+mn-cs"/>
            </a:rPr>
            <a:t>התאים</a:t>
          </a:r>
          <a:r>
            <a:rPr lang="he-IL" sz="1100" baseline="0">
              <a:solidFill>
                <a:schemeClr val="dk1"/>
              </a:solidFill>
              <a:effectLst/>
              <a:latin typeface="+mn-lt"/>
              <a:ea typeface="+mn-ea"/>
              <a:cs typeface="+mn-cs"/>
            </a:rPr>
            <a:t> </a:t>
          </a:r>
          <a:r>
            <a:rPr lang="he-IL" sz="1100">
              <a:solidFill>
                <a:schemeClr val="dk1"/>
              </a:solidFill>
              <a:effectLst/>
              <a:latin typeface="+mn-lt"/>
              <a:ea typeface="+mn-ea"/>
              <a:cs typeface="+mn-cs"/>
            </a:rPr>
            <a:t>ברקע לבן יש למלאות ידנית, אבל התאים בעלי רקע צבעוני נעולים</a:t>
          </a:r>
          <a:r>
            <a:rPr lang="he-IL" sz="1100" baseline="0">
              <a:solidFill>
                <a:schemeClr val="dk1"/>
              </a:solidFill>
              <a:effectLst/>
              <a:latin typeface="+mn-lt"/>
              <a:ea typeface="+mn-ea"/>
              <a:cs typeface="+mn-cs"/>
            </a:rPr>
            <a:t> </a:t>
          </a:r>
          <a:r>
            <a:rPr lang="he-IL" sz="1100">
              <a:solidFill>
                <a:schemeClr val="dk1"/>
              </a:solidFill>
              <a:effectLst/>
              <a:latin typeface="+mn-lt"/>
              <a:ea typeface="+mn-ea"/>
              <a:cs typeface="+mn-cs"/>
            </a:rPr>
            <a:t>והם מתעדכנים</a:t>
          </a:r>
          <a:r>
            <a:rPr lang="he-IL" sz="1100" baseline="0">
              <a:solidFill>
                <a:schemeClr val="dk1"/>
              </a:solidFill>
              <a:effectLst/>
              <a:latin typeface="+mn-lt"/>
              <a:ea typeface="+mn-ea"/>
              <a:cs typeface="+mn-cs"/>
            </a:rPr>
            <a:t> </a:t>
          </a:r>
          <a:r>
            <a:rPr lang="he-IL" sz="1100">
              <a:solidFill>
                <a:schemeClr val="dk1"/>
              </a:solidFill>
              <a:effectLst/>
              <a:latin typeface="+mn-lt"/>
              <a:ea typeface="+mn-ea"/>
              <a:cs typeface="+mn-cs"/>
            </a:rPr>
            <a:t>אוטומטית. התאים באיזור הקבוע המסומנים ברשת גם מתעדכנים אוטומטית</a:t>
          </a:r>
          <a:r>
            <a:rPr lang="he-IL" sz="1100" baseline="0">
              <a:solidFill>
                <a:schemeClr val="dk1"/>
              </a:solidFill>
              <a:effectLst/>
              <a:latin typeface="+mn-lt"/>
              <a:ea typeface="+mn-ea"/>
              <a:cs typeface="+mn-cs"/>
            </a:rPr>
            <a:t> אולם ניתן לשנות בעת הצורך.</a:t>
          </a:r>
          <a:r>
            <a:rPr lang="he-IL" sz="1100">
              <a:solidFill>
                <a:schemeClr val="dk1"/>
              </a:solidFill>
              <a:effectLst/>
              <a:latin typeface="+mn-lt"/>
              <a:ea typeface="+mn-ea"/>
              <a:cs typeface="+mn-cs"/>
            </a:rPr>
            <a:t> יש לזכור שכל סכום שנכנס באיזור הקבוע עובר  גם לחודשים הבאים, ולכן בתחילת כל חודש יש לעבור</a:t>
          </a:r>
          <a:r>
            <a:rPr lang="he-IL" sz="1100" baseline="0">
              <a:solidFill>
                <a:schemeClr val="dk1"/>
              </a:solidFill>
              <a:effectLst/>
              <a:latin typeface="+mn-lt"/>
              <a:ea typeface="+mn-ea"/>
              <a:cs typeface="+mn-cs"/>
            </a:rPr>
            <a:t> על איזור זה ולעדכן את הסכומים לחודש הנוכחי.</a:t>
          </a:r>
        </a:p>
        <a:p>
          <a:pPr rtl="1"/>
          <a:r>
            <a:rPr lang="he-IL" sz="1100" baseline="0">
              <a:solidFill>
                <a:schemeClr val="bg1">
                  <a:lumMod val="65000"/>
                </a:schemeClr>
              </a:solidFill>
              <a:effectLst/>
              <a:latin typeface="+mn-lt"/>
              <a:ea typeface="+mn-ea"/>
              <a:cs typeface="+mn-cs"/>
            </a:rPr>
            <a:t>       לבקשת רבים, הוספנו את החישובים ל"חומש" וגם את החישובים להנוהגים להפריש מעשר אבל מוסיפים "חומש חלקי" דהיינו שמפרישים חומש רק מהכנסות מסויימות. כמו"כ הוספנו טבלה מיוחדת למפרישי חומש הסומכים על הקלות מסויימות. </a:t>
          </a:r>
        </a:p>
        <a:p>
          <a:pPr rtl="1"/>
          <a:r>
            <a:rPr lang="he-IL" sz="1100">
              <a:solidFill>
                <a:schemeClr val="dk1"/>
              </a:solidFill>
              <a:effectLst/>
              <a:latin typeface="+mn-lt"/>
              <a:ea typeface="+mn-ea"/>
              <a:cs typeface="+mn-cs"/>
            </a:rPr>
            <a:t> </a:t>
          </a:r>
        </a:p>
        <a:p>
          <a:pPr rtl="1"/>
          <a:r>
            <a:rPr lang="he-IL" sz="1100">
              <a:solidFill>
                <a:schemeClr val="dk1"/>
              </a:solidFill>
              <a:effectLst/>
              <a:latin typeface="+mn-lt"/>
              <a:ea typeface="+mn-ea"/>
              <a:cs typeface="+mn-cs"/>
            </a:rPr>
            <a:t>בתאים "יתרת החוב למעשר" וכן בחומש, מספר בצבע ירוק המסומן במינוס - מראה על זכות ונתינה יותר מהמעשר או מהחומש. בסוף כל חודש יש להשלים את החסר או שהיתרה תעבור אוטומטית לחודש הבא בשדה המתאים. לזכות או לחובה. בחודש הראשון של השנה יש למלאות משבצת</a:t>
          </a:r>
          <a:r>
            <a:rPr lang="he-IL" sz="1100" baseline="0">
              <a:solidFill>
                <a:schemeClr val="dk1"/>
              </a:solidFill>
              <a:effectLst/>
              <a:latin typeface="+mn-lt"/>
              <a:ea typeface="+mn-ea"/>
              <a:cs typeface="+mn-cs"/>
            </a:rPr>
            <a:t> זו ידנית, גם במשך השנה </a:t>
          </a:r>
          <a:r>
            <a:rPr lang="he-IL" sz="1100">
              <a:solidFill>
                <a:schemeClr val="dk1"/>
              </a:solidFill>
              <a:effectLst/>
              <a:latin typeface="+mn-lt"/>
              <a:ea typeface="+mn-ea"/>
              <a:cs typeface="+mn-cs"/>
            </a:rPr>
            <a:t>ניתן למחוק משבצת זו אם רוצים להתחיל בחודש מסוים מההתחלה.      </a:t>
          </a:r>
          <a:r>
            <a:rPr lang="he-IL" sz="1100">
              <a:solidFill>
                <a:srgbClr val="FF0000"/>
              </a:solidFill>
              <a:effectLst/>
              <a:latin typeface="+mn-lt"/>
              <a:ea typeface="+mn-ea"/>
              <a:cs typeface="+mn-cs"/>
            </a:rPr>
            <a:t>אחרי כל פעולה יש לזכור ללחוץ על אנטר, אחד</a:t>
          </a:r>
          <a:r>
            <a:rPr lang="he-IL" sz="1100" baseline="0">
              <a:solidFill>
                <a:srgbClr val="FF0000"/>
              </a:solidFill>
              <a:effectLst/>
              <a:latin typeface="+mn-lt"/>
              <a:ea typeface="+mn-ea"/>
              <a:cs typeface="+mn-cs"/>
            </a:rPr>
            <a:t> החיצים</a:t>
          </a:r>
          <a:r>
            <a:rPr lang="he-IL" sz="1100">
              <a:solidFill>
                <a:srgbClr val="FF0000"/>
              </a:solidFill>
              <a:effectLst/>
              <a:latin typeface="+mn-lt"/>
              <a:ea typeface="+mn-ea"/>
              <a:cs typeface="+mn-cs"/>
            </a:rPr>
            <a:t> או על תא אחר כדי שהשינוי יחול.                                                                                  </a:t>
          </a:r>
        </a:p>
        <a:p>
          <a:pPr algn="r" rtl="1"/>
          <a:r>
            <a:rPr lang="he-IL" sz="1100"/>
            <a:t> </a:t>
          </a:r>
        </a:p>
      </xdr:txBody>
    </xdr:sp>
    <xdr:clientData/>
  </xdr:twoCellAnchor>
  <xdr:twoCellAnchor>
    <xdr:from>
      <xdr:col>1</xdr:col>
      <xdr:colOff>1402079</xdr:colOff>
      <xdr:row>1</xdr:row>
      <xdr:rowOff>89534</xdr:rowOff>
    </xdr:from>
    <xdr:to>
      <xdr:col>2</xdr:col>
      <xdr:colOff>952499</xdr:colOff>
      <xdr:row>1</xdr:row>
      <xdr:rowOff>342900</xdr:rowOff>
    </xdr:to>
    <xdr:sp macro="" textlink="">
      <xdr:nvSpPr>
        <xdr:cNvPr id="3" name="מלבן מעוגל 2">
          <a:hlinkClick xmlns:r="http://schemas.openxmlformats.org/officeDocument/2006/relationships" r:id="rId1" tooltip="לחץ כאן כדי להגיע למדריך ההלכתי - ההכנסות "/>
          <a:extLst>
            <a:ext uri="{FF2B5EF4-FFF2-40B4-BE49-F238E27FC236}">
              <a16:creationId xmlns:a16="http://schemas.microsoft.com/office/drawing/2014/main" id="{00000000-0008-0000-1000-000003000000}"/>
            </a:ext>
          </a:extLst>
        </xdr:cNvPr>
        <xdr:cNvSpPr/>
      </xdr:nvSpPr>
      <xdr:spPr>
        <a:xfrm>
          <a:off x="22258021" y="607694"/>
          <a:ext cx="1181100" cy="253366"/>
        </a:xfrm>
        <a:prstGeom prst="roundRect">
          <a:avLst/>
        </a:prstGeom>
        <a:solidFill>
          <a:srgbClr val="3B87CD"/>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200"/>
            <a:t>למדריך </a:t>
          </a:r>
          <a:r>
            <a:rPr lang="he-IL" sz="1200" b="1"/>
            <a:t>הכנסות</a:t>
          </a:r>
          <a:r>
            <a:rPr lang="he-IL" sz="1200"/>
            <a:t> </a:t>
          </a:r>
        </a:p>
      </xdr:txBody>
    </xdr:sp>
    <xdr:clientData/>
  </xdr:twoCellAnchor>
  <xdr:twoCellAnchor>
    <xdr:from>
      <xdr:col>1</xdr:col>
      <xdr:colOff>116204</xdr:colOff>
      <xdr:row>124</xdr:row>
      <xdr:rowOff>127635</xdr:rowOff>
    </xdr:from>
    <xdr:to>
      <xdr:col>4</xdr:col>
      <xdr:colOff>520064</xdr:colOff>
      <xdr:row>126</xdr:row>
      <xdr:rowOff>118110</xdr:rowOff>
    </xdr:to>
    <xdr:sp macro="" textlink="">
      <xdr:nvSpPr>
        <xdr:cNvPr id="4" name="מלבן מעוגל 3">
          <a:hlinkClick xmlns:r="http://schemas.openxmlformats.org/officeDocument/2006/relationships" r:id="rId2" tooltip="לחץ כדי להגיע בחזרה לגליון החודש"/>
          <a:extLst>
            <a:ext uri="{FF2B5EF4-FFF2-40B4-BE49-F238E27FC236}">
              <a16:creationId xmlns:a16="http://schemas.microsoft.com/office/drawing/2014/main" id="{00000000-0008-0000-1000-000004000000}"/>
            </a:ext>
          </a:extLst>
        </xdr:cNvPr>
        <xdr:cNvSpPr/>
      </xdr:nvSpPr>
      <xdr:spPr>
        <a:xfrm>
          <a:off x="21295996" y="24763095"/>
          <a:ext cx="3429000" cy="264795"/>
        </a:xfrm>
        <a:prstGeom prst="roundRect">
          <a:avLst/>
        </a:prstGeom>
        <a:solidFill>
          <a:schemeClr val="bg1">
            <a:lumMod val="95000"/>
          </a:schemeClr>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200" b="1">
              <a:solidFill>
                <a:sysClr val="windowText" lastClr="000000"/>
              </a:solidFill>
            </a:rPr>
            <a:t>חזרה</a:t>
          </a:r>
          <a:r>
            <a:rPr lang="he-IL" sz="1200" b="1"/>
            <a:t> </a:t>
          </a:r>
          <a:r>
            <a:rPr lang="he-IL" sz="1200" b="1" baseline="0"/>
            <a:t> </a:t>
          </a:r>
          <a:r>
            <a:rPr lang="he-IL" sz="1200" b="1" baseline="0">
              <a:solidFill>
                <a:sysClr val="windowText" lastClr="000000"/>
              </a:solidFill>
            </a:rPr>
            <a:t>לטבלה</a:t>
          </a:r>
          <a:r>
            <a:rPr lang="he-IL" sz="1200" b="1" baseline="0"/>
            <a:t>  </a:t>
          </a:r>
          <a:r>
            <a:rPr lang="he-IL" sz="1200" b="1" baseline="0">
              <a:solidFill>
                <a:sysClr val="windowText" lastClr="000000"/>
              </a:solidFill>
            </a:rPr>
            <a:t>הראשית</a:t>
          </a:r>
          <a:endParaRPr lang="he-IL" sz="1200" b="1">
            <a:solidFill>
              <a:sysClr val="windowText" lastClr="000000"/>
            </a:solidFill>
          </a:endParaRPr>
        </a:p>
      </xdr:txBody>
    </xdr:sp>
    <xdr:clientData/>
  </xdr:twoCellAnchor>
  <xdr:twoCellAnchor>
    <xdr:from>
      <xdr:col>15</xdr:col>
      <xdr:colOff>390525</xdr:colOff>
      <xdr:row>38</xdr:row>
      <xdr:rowOff>129540</xdr:rowOff>
    </xdr:from>
    <xdr:to>
      <xdr:col>18</xdr:col>
      <xdr:colOff>259081</xdr:colOff>
      <xdr:row>39</xdr:row>
      <xdr:rowOff>114300</xdr:rowOff>
    </xdr:to>
    <xdr:sp macro="" textlink="">
      <xdr:nvSpPr>
        <xdr:cNvPr id="5" name="מלבן מעוגל 4">
          <a:hlinkClick xmlns:r="http://schemas.openxmlformats.org/officeDocument/2006/relationships" r:id="rId3" tooltip="לחץ כאן כדי להגיע למדריך ההלכתי - טבלת ההמחשה"/>
          <a:extLst>
            <a:ext uri="{FF2B5EF4-FFF2-40B4-BE49-F238E27FC236}">
              <a16:creationId xmlns:a16="http://schemas.microsoft.com/office/drawing/2014/main" id="{00000000-0008-0000-1000-000005000000}"/>
            </a:ext>
          </a:extLst>
        </xdr:cNvPr>
        <xdr:cNvSpPr/>
      </xdr:nvSpPr>
      <xdr:spPr>
        <a:xfrm>
          <a:off x="10119359" y="8519160"/>
          <a:ext cx="2680336" cy="350520"/>
        </a:xfrm>
        <a:prstGeom prst="roundRect">
          <a:avLst/>
        </a:prstGeom>
        <a:solidFill>
          <a:schemeClr val="accent6">
            <a:lumMod val="60000"/>
            <a:lumOff val="40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400" b="1"/>
            <a:t>להמחשה   ותירגול  בסיסי</a:t>
          </a:r>
          <a:endParaRPr lang="he-IL" sz="1100" b="1"/>
        </a:p>
      </xdr:txBody>
    </xdr:sp>
    <xdr:clientData/>
  </xdr:twoCellAnchor>
  <xdr:twoCellAnchor>
    <xdr:from>
      <xdr:col>20</xdr:col>
      <xdr:colOff>424815</xdr:colOff>
      <xdr:row>1</xdr:row>
      <xdr:rowOff>66674</xdr:rowOff>
    </xdr:from>
    <xdr:to>
      <xdr:col>22</xdr:col>
      <xdr:colOff>24765</xdr:colOff>
      <xdr:row>1</xdr:row>
      <xdr:rowOff>361949</xdr:rowOff>
    </xdr:to>
    <xdr:sp macro="" textlink="">
      <xdr:nvSpPr>
        <xdr:cNvPr id="6" name="מלבן מעוגל 5">
          <a:hlinkClick xmlns:r="http://schemas.openxmlformats.org/officeDocument/2006/relationships" r:id="rId4" tooltip="לחץ כאן כדי להגיע למדריך ההלכתי - תרומות"/>
          <a:extLst>
            <a:ext uri="{FF2B5EF4-FFF2-40B4-BE49-F238E27FC236}">
              <a16:creationId xmlns:a16="http://schemas.microsoft.com/office/drawing/2014/main" id="{00000000-0008-0000-1000-000006000000}"/>
            </a:ext>
          </a:extLst>
        </xdr:cNvPr>
        <xdr:cNvSpPr/>
      </xdr:nvSpPr>
      <xdr:spPr>
        <a:xfrm>
          <a:off x="7884795" y="584834"/>
          <a:ext cx="1253490" cy="295275"/>
        </a:xfrm>
        <a:prstGeom prst="roundRect">
          <a:avLst/>
        </a:prstGeom>
        <a:solidFill>
          <a:srgbClr val="6AA343"/>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200"/>
            <a:t>למדריך</a:t>
          </a:r>
          <a:r>
            <a:rPr lang="he-IL" sz="1100"/>
            <a:t> </a:t>
          </a:r>
          <a:r>
            <a:rPr lang="he-IL" sz="1200" b="1"/>
            <a:t>תרומות</a:t>
          </a:r>
          <a:endParaRPr lang="he-IL" sz="1100" b="1"/>
        </a:p>
      </xdr:txBody>
    </xdr:sp>
    <xdr:clientData/>
  </xdr:twoCellAnchor>
  <xdr:twoCellAnchor>
    <xdr:from>
      <xdr:col>4</xdr:col>
      <xdr:colOff>1714500</xdr:colOff>
      <xdr:row>1</xdr:row>
      <xdr:rowOff>72389</xdr:rowOff>
    </xdr:from>
    <xdr:to>
      <xdr:col>5</xdr:col>
      <xdr:colOff>975361</xdr:colOff>
      <xdr:row>1</xdr:row>
      <xdr:rowOff>342900</xdr:rowOff>
    </xdr:to>
    <xdr:sp macro="" textlink="">
      <xdr:nvSpPr>
        <xdr:cNvPr id="7" name="מלבן מעוגל 6">
          <a:hlinkClick xmlns:r="http://schemas.openxmlformats.org/officeDocument/2006/relationships" r:id="rId5" tooltip="לחץ כאן כדי להגיע למדריך ההלכתי - הוצאות"/>
          <a:extLst>
            <a:ext uri="{FF2B5EF4-FFF2-40B4-BE49-F238E27FC236}">
              <a16:creationId xmlns:a16="http://schemas.microsoft.com/office/drawing/2014/main" id="{00000000-0008-0000-1000-000007000000}"/>
            </a:ext>
          </a:extLst>
        </xdr:cNvPr>
        <xdr:cNvSpPr/>
      </xdr:nvSpPr>
      <xdr:spPr>
        <a:xfrm>
          <a:off x="18958559" y="590549"/>
          <a:ext cx="1143001" cy="270511"/>
        </a:xfrm>
        <a:prstGeom prst="roundRect">
          <a:avLst/>
        </a:prstGeom>
        <a:solidFill>
          <a:srgbClr val="FF5B5B"/>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200"/>
            <a:t>למדריך </a:t>
          </a:r>
          <a:r>
            <a:rPr lang="he-IL" sz="1200" b="1"/>
            <a:t>הוצאות</a:t>
          </a:r>
        </a:p>
      </xdr:txBody>
    </xdr:sp>
    <xdr:clientData/>
  </xdr:twoCellAnchor>
  <xdr:twoCellAnchor>
    <xdr:from>
      <xdr:col>10</xdr:col>
      <xdr:colOff>502920</xdr:colOff>
      <xdr:row>44</xdr:row>
      <xdr:rowOff>38100</xdr:rowOff>
    </xdr:from>
    <xdr:to>
      <xdr:col>12</xdr:col>
      <xdr:colOff>441960</xdr:colOff>
      <xdr:row>45</xdr:row>
      <xdr:rowOff>78794</xdr:rowOff>
    </xdr:to>
    <xdr:sp macro="" textlink="">
      <xdr:nvSpPr>
        <xdr:cNvPr id="8" name="מלבן מעוגל 7">
          <a:hlinkClick xmlns:r="http://schemas.openxmlformats.org/officeDocument/2006/relationships" r:id="rId6" tooltip="לחץ כאן כדי להגיע לכללי הפרשת חומש לצדקה"/>
          <a:extLst>
            <a:ext uri="{FF2B5EF4-FFF2-40B4-BE49-F238E27FC236}">
              <a16:creationId xmlns:a16="http://schemas.microsoft.com/office/drawing/2014/main" id="{00000000-0008-0000-1000-000008000000}"/>
            </a:ext>
          </a:extLst>
        </xdr:cNvPr>
        <xdr:cNvSpPr/>
      </xdr:nvSpPr>
      <xdr:spPr>
        <a:xfrm>
          <a:off x="14592300" y="9982200"/>
          <a:ext cx="1531620" cy="246434"/>
        </a:xfrm>
        <a:prstGeom prst="roundRect">
          <a:avLst/>
        </a:prstGeom>
        <a:solidFill>
          <a:schemeClr val="bg1"/>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100">
              <a:solidFill>
                <a:sysClr val="windowText" lastClr="000000"/>
              </a:solidFill>
            </a:rPr>
            <a:t>מדריך</a:t>
          </a:r>
          <a:r>
            <a:rPr lang="he-IL" sz="1100">
              <a:solidFill>
                <a:schemeClr val="bg1"/>
              </a:solidFill>
            </a:rPr>
            <a:t> </a:t>
          </a:r>
          <a:r>
            <a:rPr lang="he-IL" sz="1100">
              <a:solidFill>
                <a:sysClr val="windowText" lastClr="000000"/>
              </a:solidFill>
            </a:rPr>
            <a:t>כללי חומש</a:t>
          </a:r>
        </a:p>
      </xdr:txBody>
    </xdr:sp>
    <xdr:clientData/>
  </xdr:twoCellAnchor>
  <xdr:twoCellAnchor>
    <xdr:from>
      <xdr:col>25</xdr:col>
      <xdr:colOff>765809</xdr:colOff>
      <xdr:row>1</xdr:row>
      <xdr:rowOff>0</xdr:rowOff>
    </xdr:from>
    <xdr:to>
      <xdr:col>28</xdr:col>
      <xdr:colOff>464819</xdr:colOff>
      <xdr:row>1</xdr:row>
      <xdr:rowOff>367665</xdr:rowOff>
    </xdr:to>
    <xdr:sp macro="" textlink="">
      <xdr:nvSpPr>
        <xdr:cNvPr id="9" name="מלבן מעוגל 8">
          <a:hlinkClick xmlns:r="http://schemas.openxmlformats.org/officeDocument/2006/relationships" r:id="rId7" tooltip="לחץ כאן לאפשרות הוספת דינים והערות"/>
          <a:extLst>
            <a:ext uri="{FF2B5EF4-FFF2-40B4-BE49-F238E27FC236}">
              <a16:creationId xmlns:a16="http://schemas.microsoft.com/office/drawing/2014/main" id="{00000000-0008-0000-1000-000009000000}"/>
            </a:ext>
          </a:extLst>
        </xdr:cNvPr>
        <xdr:cNvSpPr/>
      </xdr:nvSpPr>
      <xdr:spPr>
        <a:xfrm>
          <a:off x="3512821" y="518160"/>
          <a:ext cx="1794510" cy="367665"/>
        </a:xfrm>
        <a:prstGeom prst="roundRect">
          <a:avLst/>
        </a:prstGeom>
        <a:solidFill>
          <a:srgbClr val="F9F9F9"/>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400" b="1">
              <a:solidFill>
                <a:sysClr val="windowText" lastClr="000000"/>
              </a:solidFill>
            </a:rPr>
            <a:t>רישומים  והוספות</a:t>
          </a:r>
        </a:p>
      </xdr:txBody>
    </xdr:sp>
    <xdr:clientData/>
  </xdr:twoCellAnchor>
  <xdr:twoCellAnchor>
    <xdr:from>
      <xdr:col>10</xdr:col>
      <xdr:colOff>678180</xdr:colOff>
      <xdr:row>52</xdr:row>
      <xdr:rowOff>5714</xdr:rowOff>
    </xdr:from>
    <xdr:to>
      <xdr:col>24</xdr:col>
      <xdr:colOff>7620</xdr:colOff>
      <xdr:row>99</xdr:row>
      <xdr:rowOff>30480</xdr:rowOff>
    </xdr:to>
    <xdr:sp macro="" textlink="">
      <xdr:nvSpPr>
        <xdr:cNvPr id="10" name="TextBox 9">
          <a:extLst>
            <a:ext uri="{FF2B5EF4-FFF2-40B4-BE49-F238E27FC236}">
              <a16:creationId xmlns:a16="http://schemas.microsoft.com/office/drawing/2014/main" id="{00000000-0008-0000-1000-00000A000000}"/>
            </a:ext>
          </a:extLst>
        </xdr:cNvPr>
        <xdr:cNvSpPr txBox="1"/>
      </xdr:nvSpPr>
      <xdr:spPr>
        <a:xfrm>
          <a:off x="6728460" y="11938634"/>
          <a:ext cx="9220200" cy="8277226"/>
        </a:xfrm>
        <a:prstGeom prst="rect">
          <a:avLst/>
        </a:prstGeom>
        <a:solidFill>
          <a:schemeClr val="bg1">
            <a:lumMod val="9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1" anchor="t"/>
        <a:lstStyle/>
        <a:p>
          <a:pPr algn="ctr" rtl="1"/>
          <a:endParaRPr lang="he-IL" sz="300">
            <a:latin typeface="Guttman Mantova" panose="02010401010101010101" pitchFamily="2" charset="-79"/>
            <a:cs typeface="Guttman Mantova" panose="02010401010101010101" pitchFamily="2" charset="-79"/>
          </a:endParaRPr>
        </a:p>
        <a:p>
          <a:pPr algn="r" rtl="1"/>
          <a:endParaRPr lang="he-IL" sz="600">
            <a:latin typeface="Guttman Mantova" panose="02010401010101010101" pitchFamily="2" charset="-79"/>
            <a:cs typeface="Guttman Mantova" panose="02010401010101010101" pitchFamily="2" charset="-79"/>
          </a:endParaRPr>
        </a:p>
        <a:p>
          <a:pPr algn="l" rtl="1"/>
          <a:endParaRPr lang="he-IL" sz="1100" b="0" baseline="0">
            <a:latin typeface="Guttman Mantova" panose="02010401010101010101" pitchFamily="2" charset="-79"/>
            <a:cs typeface="Guttman Mantova" panose="02010401010101010101" pitchFamily="2" charset="-79"/>
          </a:endParaRPr>
        </a:p>
        <a:p>
          <a:pPr algn="r" rtl="1"/>
          <a:r>
            <a:rPr lang="he-IL" sz="1400" b="0">
              <a:latin typeface="Guttman Mantova" panose="02010401010101010101" pitchFamily="2" charset="-79"/>
              <a:cs typeface="Guttman Mantova" panose="02010401010101010101" pitchFamily="2" charset="-79"/>
            </a:rPr>
            <a:t>הרבי ר' שמואל שמעלקא מניקלשבורג זצ"ל</a:t>
          </a:r>
        </a:p>
        <a:p>
          <a:pPr algn="r" rtl="1"/>
          <a:r>
            <a:rPr lang="he-IL" sz="1400" b="0">
              <a:latin typeface="Guttman Mantova" panose="02010401010101010101" pitchFamily="2" charset="-79"/>
              <a:cs typeface="Guttman Mantova" panose="02010401010101010101" pitchFamily="2" charset="-79"/>
            </a:rPr>
            <a:t>... יזהר בצדקה לפי יכלתו, ויהיה לו כיס מיוחד לצדקה. ויפריש מעשר מקרן שלו, ואח"כ יפריש בכל פעם מעשר מן הרווחים שלו - אחר כל הוצאות - ליתן לכיס הנ"ל. ולא ישתמש בזה לעצמו כלל רק בכל עת שיצטרך ליתן צדקה לעניים או לת"ח או לביקור חולים ולארץ ישראל ולפדיון שבויים ותלמוד תורה יתן הכל מכיס הנ"ל.          </a:t>
          </a:r>
        </a:p>
        <a:p>
          <a:pPr algn="l" rtl="1"/>
          <a:r>
            <a:rPr lang="he-IL" sz="1200" b="0">
              <a:latin typeface="Guttman Mantova" panose="02010401010101010101" pitchFamily="2" charset="-79"/>
              <a:cs typeface="Guttman Mantova" panose="02010401010101010101" pitchFamily="2" charset="-79"/>
            </a:rPr>
            <a:t> הנהגות בכתב יד אות י"ז. הובא בספר מעשר כספים</a:t>
          </a:r>
        </a:p>
        <a:p>
          <a:pPr algn="r" rtl="1"/>
          <a:r>
            <a:rPr lang="he-IL" sz="1400" b="0">
              <a:latin typeface="Guttman Mantova" panose="02010401010101010101" pitchFamily="2" charset="-79"/>
              <a:cs typeface="Guttman Mantova" panose="02010401010101010101" pitchFamily="2" charset="-79"/>
            </a:rPr>
            <a:t> </a:t>
          </a:r>
        </a:p>
        <a:p>
          <a:pPr algn="r" rtl="1"/>
          <a:r>
            <a:rPr lang="he-IL" sz="1400" b="0">
              <a:latin typeface="Guttman Mantova" panose="02010401010101010101" pitchFamily="2" charset="-79"/>
              <a:cs typeface="Guttman Mantova" panose="02010401010101010101" pitchFamily="2" charset="-79"/>
            </a:rPr>
            <a:t>...וכמו כן בצדקה, צריך מקודם לעשר הקרן מממונו ואח"כ הריוח שיתן לו השם יתברך ...שצריך להקדים הקרוב קרוב יותר, ועניי העיר מעניי עיר אחרת, ותלמיד חכם מעם הארץ כו' כמבואר בפוסקים ובשו"ע הלכה למעשה.</a:t>
          </a:r>
        </a:p>
        <a:p>
          <a:pPr algn="l" rtl="1"/>
          <a:r>
            <a:rPr lang="he-IL" sz="1200" b="0">
              <a:latin typeface="Guttman Mantova" panose="02010401010101010101" pitchFamily="2" charset="-79"/>
              <a:cs typeface="Guttman Mantova" panose="02010401010101010101" pitchFamily="2" charset="-79"/>
            </a:rPr>
            <a:t>הרה"ק ה"אוהב ישראל" מאפטא [בליקוטים על הושע]</a:t>
          </a:r>
        </a:p>
        <a:p>
          <a:pPr algn="r" rtl="1"/>
          <a:r>
            <a:rPr lang="he-IL" sz="1400" b="0">
              <a:latin typeface="Guttman Mantova" panose="02010401010101010101" pitchFamily="2" charset="-79"/>
              <a:cs typeface="Guttman Mantova" panose="02010401010101010101" pitchFamily="2" charset="-79"/>
            </a:rPr>
            <a:t>"ליזהר בנתינת מעות מעשר מכל מה שיזמין לו השי"ת.</a:t>
          </a:r>
        </a:p>
        <a:p>
          <a:pPr algn="l" rtl="1"/>
          <a:r>
            <a:rPr lang="he-IL" sz="1400" b="0">
              <a:latin typeface="Guttman Mantova" panose="02010401010101010101" pitchFamily="2" charset="-79"/>
              <a:cs typeface="Guttman Mantova" panose="02010401010101010101" pitchFamily="2" charset="-79"/>
            </a:rPr>
            <a:t> </a:t>
          </a:r>
          <a:r>
            <a:rPr lang="he-IL" sz="1200" b="0">
              <a:latin typeface="Guttman Mantova" panose="02010401010101010101" pitchFamily="2" charset="-79"/>
              <a:cs typeface="Guttman Mantova" panose="02010401010101010101" pitchFamily="2" charset="-79"/>
            </a:rPr>
            <a:t>ה"בני יששכר" [בהנהגותיו]</a:t>
          </a:r>
        </a:p>
        <a:p>
          <a:pPr algn="ctr" rtl="1"/>
          <a:endParaRPr lang="he-IL" sz="1400" b="0">
            <a:latin typeface="Guttman Mantova" panose="02010401010101010101" pitchFamily="2" charset="-79"/>
            <a:cs typeface="Guttman Mantova" panose="02010401010101010101" pitchFamily="2" charset="-79"/>
          </a:endParaRPr>
        </a:p>
        <a:p>
          <a:pPr algn="ctr" rtl="1"/>
          <a:r>
            <a:rPr lang="he-IL" sz="1400" b="0">
              <a:latin typeface="Guttman Mantova" panose="02010401010101010101" pitchFamily="2" charset="-79"/>
              <a:cs typeface="Guttman Mantova" panose="02010401010101010101" pitchFamily="2" charset="-79"/>
            </a:rPr>
            <a:t>*********************</a:t>
          </a:r>
        </a:p>
        <a:p>
          <a:pPr algn="ctr" rtl="1"/>
          <a:endParaRPr lang="he-IL" sz="1400" b="0">
            <a:latin typeface="Guttman Mantova" panose="02010401010101010101" pitchFamily="2" charset="-79"/>
            <a:cs typeface="Guttman Mantova" panose="02010401010101010101" pitchFamily="2" charset="-79"/>
          </a:endParaRPr>
        </a:p>
        <a:p>
          <a:pPr algn="r" rtl="1"/>
          <a:r>
            <a:rPr lang="he-IL" sz="1400" b="0">
              <a:latin typeface="Guttman Mantova" panose="02010401010101010101" pitchFamily="2" charset="-79"/>
              <a:cs typeface="Guttman Mantova" panose="02010401010101010101" pitchFamily="2" charset="-79"/>
            </a:rPr>
            <a:t>"עשר תעשר את כל תבואת זרעך", ודרשו רז"ל עשר בשביל שתתעשר, להבין זה נראה... והנה על דרך משל האדם הנותן זהב אחד או מדה אחת תבואה מעשר, כשהצדקה עולה למעלה ומסתכלין זה המעשר מאין הוא בא, והלא בא מחמת שהיה לו עשרה זהובים או עשרה מדות תבואה. ונמצא אלו העשרה זהובים והעשרה המדות כולם נכנסין במצוה זו כי מחמת שיש לו עשרה זהובים ועשרה מידות נותן א' זהב או א' מדה. ובזה זוכה לשנה הבאה שיתן י' זהובים וי' מדות מעשר דהיינו שיהיה לו מאה זהובים ומאה מדות תבואה. ...וזהו "עשר", כשתתן מעשר "תעשר" את כל תבואת זרעך, לשנה הבאה תזכה שכפי התבואה שהיה לך בשנה העבר יהיה עתה כל התבואה מעשר כנ"ל, וזהו הרמז "עשר בשביל שתתעשר".</a:t>
          </a:r>
        </a:p>
        <a:p>
          <a:pPr algn="l" rtl="1"/>
          <a:endParaRPr lang="he-IL" sz="1200" b="0">
            <a:latin typeface="Guttman Mantova" panose="02010401010101010101" pitchFamily="2" charset="-79"/>
            <a:cs typeface="Guttman Mantova" panose="02010401010101010101" pitchFamily="2" charset="-79"/>
          </a:endParaRPr>
        </a:p>
        <a:p>
          <a:pPr algn="l" rtl="1"/>
          <a:r>
            <a:rPr lang="he-IL" sz="1200" b="0">
              <a:latin typeface="Guttman Mantova" panose="02010401010101010101" pitchFamily="2" charset="-79"/>
              <a:cs typeface="Guttman Mantova" panose="02010401010101010101" pitchFamily="2" charset="-79"/>
            </a:rPr>
            <a:t>הרה"ק ר' לוי יצחק מברדיטשוב זצ"ל  -קדושת לוי סוף פרשת בהר.</a:t>
          </a:r>
        </a:p>
        <a:p>
          <a:pPr algn="r" rtl="1"/>
          <a:r>
            <a:rPr lang="he-IL" sz="1400" b="0">
              <a:latin typeface="Guttman Mantova" panose="02010401010101010101" pitchFamily="2" charset="-79"/>
              <a:cs typeface="Guttman Mantova" panose="02010401010101010101" pitchFamily="2" charset="-79"/>
            </a:rPr>
            <a:t> </a:t>
          </a:r>
        </a:p>
        <a:p>
          <a:pPr algn="r" rtl="1"/>
          <a:r>
            <a:rPr lang="he-IL" sz="1400" b="0">
              <a:latin typeface="Guttman Mantova" panose="02010401010101010101" pitchFamily="2" charset="-79"/>
              <a:cs typeface="Guttman Mantova" panose="02010401010101010101" pitchFamily="2" charset="-79"/>
            </a:rPr>
            <a:t>...והענין, כי רצה ה' לזכות לישראל בהיותו עוסק בעניני עוה"ז, אדם חורש בשעת חרישה כו' (ברכות לה ב), או עוסק במשא ומתן להרויח ממון, ונפזרים חלקים ממנו לאותן הדברים, ורצה ה' לזכותן ולהעלותן לגבוה, צוה ליתן ממנו ללוים או לעניים חלק אחד מעשר, ועושה מצוה בזה, ועי"ז נתעלים כל החלקים אשר שם.</a:t>
          </a:r>
        </a:p>
        <a:p>
          <a:pPr algn="l" rtl="1"/>
          <a:r>
            <a:rPr lang="he-IL" sz="1200" b="0">
              <a:latin typeface="Guttman Mantova" panose="02010401010101010101" pitchFamily="2" charset="-79"/>
              <a:cs typeface="Guttman Mantova" panose="02010401010101010101" pitchFamily="2" charset="-79"/>
            </a:rPr>
            <a:t>ערבי נחל פרשת ויקהל - דרוש ב' וע"ע פרשת ויצא - דרוש ב'</a:t>
          </a:r>
        </a:p>
        <a:p>
          <a:pPr algn="r" rtl="1"/>
          <a:endParaRPr lang="he-IL" sz="1400" b="0">
            <a:latin typeface="Guttman Mantova" panose="02010401010101010101" pitchFamily="2" charset="-79"/>
            <a:cs typeface="Guttman Mantova" panose="02010401010101010101" pitchFamily="2" charset="-79"/>
          </a:endParaRPr>
        </a:p>
        <a:p>
          <a:pPr algn="r" rtl="1"/>
          <a:r>
            <a:rPr lang="he-IL" sz="1400" b="0">
              <a:latin typeface="Guttman Mantova" panose="02010401010101010101" pitchFamily="2" charset="-79"/>
              <a:cs typeface="Guttman Mantova" panose="02010401010101010101" pitchFamily="2" charset="-79"/>
            </a:rPr>
            <a:t>"וידר יעקב נדר לאמר... וכל אשר תתן לי אעשר אעשרנו לך" בדרכו לבית לבן נדר נדר  זה. אחר ס"ג שנה בבית יצחק וי"ד שנה בישיבת שם ועבר שבהן נתקדש בקדושה עליונה והגיע למדרגה של בחיר האבות יוצא עתה לעסוק בענייני העולם הזה, ומוטל עליו לקדש את הגשמיות. נדר זה היה ההכנה לכך. מכל קנייניו יתן חלק להקב"ה וכך מכניס את הקב"ה לשותף בכל אשר לו.</a:t>
          </a:r>
        </a:p>
        <a:p>
          <a:pPr algn="l" rtl="1"/>
          <a:r>
            <a:rPr lang="he-IL" sz="1200" b="0">
              <a:latin typeface="Guttman Mantova" panose="02010401010101010101" pitchFamily="2" charset="-79"/>
              <a:cs typeface="Guttman Mantova" panose="02010401010101010101" pitchFamily="2" charset="-79"/>
            </a:rPr>
            <a:t>על פי נתיבות שלום -</a:t>
          </a:r>
          <a:r>
            <a:rPr lang="he-IL" sz="1200" b="0" baseline="0">
              <a:latin typeface="Guttman Mantova" panose="02010401010101010101" pitchFamily="2" charset="-79"/>
              <a:cs typeface="Guttman Mantova" panose="02010401010101010101" pitchFamily="2" charset="-79"/>
            </a:rPr>
            <a:t> סלונים</a:t>
          </a:r>
          <a:r>
            <a:rPr lang="he-IL" sz="1200" b="0">
              <a:latin typeface="Guttman Mantova" panose="02010401010101010101" pitchFamily="2" charset="-79"/>
              <a:cs typeface="Guttman Mantova" panose="02010401010101010101" pitchFamily="2" charset="-79"/>
            </a:rPr>
            <a:t> </a:t>
          </a:r>
        </a:p>
        <a:p>
          <a:pPr algn="r" rtl="1"/>
          <a:endParaRPr lang="he-IL" sz="1100" b="0">
            <a:latin typeface="Guttman Mantova" panose="02010401010101010101" pitchFamily="2" charset="-79"/>
            <a:cs typeface="Guttman Mantova" panose="02010401010101010101" pitchFamily="2" charset="-79"/>
          </a:endParaRPr>
        </a:p>
      </xdr:txBody>
    </xdr:sp>
    <xdr:clientData/>
  </xdr:twoCellAnchor>
  <xdr:oneCellAnchor>
    <xdr:from>
      <xdr:col>17</xdr:col>
      <xdr:colOff>242919</xdr:colOff>
      <xdr:row>52</xdr:row>
      <xdr:rowOff>9069</xdr:rowOff>
    </xdr:from>
    <xdr:ext cx="184730" cy="357790"/>
    <xdr:sp macro="" textlink="">
      <xdr:nvSpPr>
        <xdr:cNvPr id="11" name="מלבן 10">
          <a:extLst>
            <a:ext uri="{FF2B5EF4-FFF2-40B4-BE49-F238E27FC236}">
              <a16:creationId xmlns:a16="http://schemas.microsoft.com/office/drawing/2014/main" id="{00000000-0008-0000-1000-00000B000000}"/>
            </a:ext>
          </a:extLst>
        </xdr:cNvPr>
        <xdr:cNvSpPr/>
      </xdr:nvSpPr>
      <xdr:spPr>
        <a:xfrm>
          <a:off x="11055691" y="11941989"/>
          <a:ext cx="184730" cy="357790"/>
        </a:xfrm>
        <a:prstGeom prst="rect">
          <a:avLst/>
        </a:prstGeom>
        <a:noFill/>
      </xdr:spPr>
      <xdr:txBody>
        <a:bodyPr wrap="none" lIns="91440" tIns="45720" rIns="91440" bIns="45720">
          <a:spAutoFit/>
        </a:bodyPr>
        <a:lstStyle/>
        <a:p>
          <a:pPr algn="ctr"/>
          <a:endParaRPr lang="he-IL" sz="1800" b="1" cap="none" spc="50">
            <a:ln w="0"/>
            <a:solidFill>
              <a:schemeClr val="bg2"/>
            </a:solidFill>
            <a:effectLst>
              <a:innerShdw blurRad="63500" dist="50800" dir="13500000">
                <a:srgbClr val="000000">
                  <a:alpha val="50000"/>
                </a:srgbClr>
              </a:innerShdw>
            </a:effectLst>
          </a:endParaRPr>
        </a:p>
      </xdr:txBody>
    </xdr:sp>
    <xdr:clientData/>
  </xdr:oneCellAnchor>
  <xdr:twoCellAnchor>
    <xdr:from>
      <xdr:col>1</xdr:col>
      <xdr:colOff>708660</xdr:colOff>
      <xdr:row>0</xdr:row>
      <xdr:rowOff>106680</xdr:rowOff>
    </xdr:from>
    <xdr:to>
      <xdr:col>5</xdr:col>
      <xdr:colOff>670560</xdr:colOff>
      <xdr:row>0</xdr:row>
      <xdr:rowOff>449580</xdr:rowOff>
    </xdr:to>
    <xdr:sp macro="" textlink="">
      <xdr:nvSpPr>
        <xdr:cNvPr id="12" name="מלבן מעוגל 11">
          <a:hlinkClick xmlns:r="http://schemas.openxmlformats.org/officeDocument/2006/relationships" r:id="rId8" tooltip="לחץ כדי להגיע להוראות מילוי ושימוש בתוכנה"/>
          <a:extLst>
            <a:ext uri="{FF2B5EF4-FFF2-40B4-BE49-F238E27FC236}">
              <a16:creationId xmlns:a16="http://schemas.microsoft.com/office/drawing/2014/main" id="{00000000-0008-0000-1000-00000C000000}"/>
            </a:ext>
          </a:extLst>
        </xdr:cNvPr>
        <xdr:cNvSpPr/>
      </xdr:nvSpPr>
      <xdr:spPr>
        <a:xfrm>
          <a:off x="19263360" y="106680"/>
          <a:ext cx="4869180" cy="342900"/>
        </a:xfrm>
        <a:prstGeom prst="roundRect">
          <a:avLst/>
        </a:prstGeom>
        <a:solidFill>
          <a:schemeClr val="bg1">
            <a:lumMod val="50000"/>
          </a:schemeClr>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r" rtl="1"/>
          <a:r>
            <a:rPr lang="he-IL" sz="1800" b="1">
              <a:solidFill>
                <a:schemeClr val="bg1">
                  <a:lumMod val="50000"/>
                </a:schemeClr>
              </a:solidFill>
            </a:rPr>
            <a:t>ניהול וחישוב אוטומטי</a:t>
          </a:r>
          <a:r>
            <a:rPr lang="he-IL" sz="1800" b="1" baseline="0">
              <a:solidFill>
                <a:schemeClr val="bg1">
                  <a:lumMod val="50000"/>
                </a:schemeClr>
              </a:solidFill>
            </a:rPr>
            <a:t> של מעשר וחומש    </a:t>
          </a:r>
          <a:r>
            <a:rPr lang="he-IL" sz="1400" b="1" baseline="0">
              <a:solidFill>
                <a:schemeClr val="bg1"/>
              </a:solidFill>
            </a:rPr>
            <a:t>הוראות</a:t>
          </a:r>
          <a:endParaRPr lang="he-IL" sz="1600" b="1">
            <a:solidFill>
              <a:schemeClr val="bg1"/>
            </a:solidFill>
          </a:endParaRPr>
        </a:p>
      </xdr:txBody>
    </xdr:sp>
    <xdr:clientData/>
  </xdr:twoCellAnchor>
  <xdr:twoCellAnchor>
    <xdr:from>
      <xdr:col>5</xdr:col>
      <xdr:colOff>815340</xdr:colOff>
      <xdr:row>0</xdr:row>
      <xdr:rowOff>99060</xdr:rowOff>
    </xdr:from>
    <xdr:to>
      <xdr:col>7</xdr:col>
      <xdr:colOff>236220</xdr:colOff>
      <xdr:row>0</xdr:row>
      <xdr:rowOff>441960</xdr:rowOff>
    </xdr:to>
    <xdr:sp macro="" textlink="">
      <xdr:nvSpPr>
        <xdr:cNvPr id="13" name="מלבן מעוגל 12">
          <a:hlinkClick xmlns:r="http://schemas.openxmlformats.org/officeDocument/2006/relationships" r:id="rId9" tooltip="לחץ כדי להגיע למבוא להלכות מעשר כספים"/>
          <a:extLst>
            <a:ext uri="{FF2B5EF4-FFF2-40B4-BE49-F238E27FC236}">
              <a16:creationId xmlns:a16="http://schemas.microsoft.com/office/drawing/2014/main" id="{00000000-0008-0000-1000-00000D000000}"/>
            </a:ext>
          </a:extLst>
        </xdr:cNvPr>
        <xdr:cNvSpPr/>
      </xdr:nvSpPr>
      <xdr:spPr>
        <a:xfrm>
          <a:off x="18265140" y="99060"/>
          <a:ext cx="853440" cy="342900"/>
        </a:xfrm>
        <a:prstGeom prst="roundRect">
          <a:avLst/>
        </a:prstGeom>
        <a:solidFill>
          <a:schemeClr val="bg1">
            <a:lumMod val="65000"/>
          </a:schemeClr>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400" b="1"/>
            <a:t>מבוא</a:t>
          </a:r>
          <a:endParaRPr lang="he-IL" sz="1600" b="1"/>
        </a:p>
      </xdr:txBody>
    </xdr:sp>
    <xdr:clientData/>
  </xdr:twoCellAnchor>
  <xdr:twoCellAnchor>
    <xdr:from>
      <xdr:col>7</xdr:col>
      <xdr:colOff>381000</xdr:colOff>
      <xdr:row>0</xdr:row>
      <xdr:rowOff>99060</xdr:rowOff>
    </xdr:from>
    <xdr:to>
      <xdr:col>10</xdr:col>
      <xdr:colOff>167640</xdr:colOff>
      <xdr:row>0</xdr:row>
      <xdr:rowOff>441960</xdr:rowOff>
    </xdr:to>
    <xdr:sp macro="" textlink="">
      <xdr:nvSpPr>
        <xdr:cNvPr id="14" name="מלבן מעוגל 13">
          <a:hlinkClick xmlns:r="http://schemas.openxmlformats.org/officeDocument/2006/relationships" r:id="rId10" tooltip="לחץ כדי להגיע לכללים ויסודות בהלכות מעשר כספים"/>
          <a:extLst>
            <a:ext uri="{FF2B5EF4-FFF2-40B4-BE49-F238E27FC236}">
              <a16:creationId xmlns:a16="http://schemas.microsoft.com/office/drawing/2014/main" id="{00000000-0008-0000-1000-00000E000000}"/>
            </a:ext>
          </a:extLst>
        </xdr:cNvPr>
        <xdr:cNvSpPr/>
      </xdr:nvSpPr>
      <xdr:spPr>
        <a:xfrm>
          <a:off x="16459200" y="99060"/>
          <a:ext cx="1661160" cy="342900"/>
        </a:xfrm>
        <a:prstGeom prst="roundRect">
          <a:avLst/>
        </a:prstGeom>
        <a:solidFill>
          <a:schemeClr val="bg1">
            <a:lumMod val="65000"/>
          </a:schemeClr>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400" b="1"/>
            <a:t>כללים </a:t>
          </a:r>
          <a:r>
            <a:rPr lang="he-IL" sz="1600" b="1"/>
            <a:t> </a:t>
          </a:r>
          <a:r>
            <a:rPr lang="he-IL" sz="1400" b="1"/>
            <a:t>ויסודות</a:t>
          </a:r>
          <a:endParaRPr lang="he-IL" sz="1600" b="1"/>
        </a:p>
      </xdr:txBody>
    </xdr:sp>
    <xdr:clientData/>
  </xdr:twoCellAnchor>
  <mc:AlternateContent xmlns:mc="http://schemas.openxmlformats.org/markup-compatibility/2006">
    <mc:Choice xmlns:a14="http://schemas.microsoft.com/office/drawing/2010/main" Requires="a14">
      <xdr:twoCellAnchor>
        <xdr:from>
          <xdr:col>15</xdr:col>
          <xdr:colOff>676275</xdr:colOff>
          <xdr:row>50</xdr:row>
          <xdr:rowOff>38100</xdr:rowOff>
        </xdr:from>
        <xdr:to>
          <xdr:col>16</xdr:col>
          <xdr:colOff>514350</xdr:colOff>
          <xdr:row>52</xdr:row>
          <xdr:rowOff>0</xdr:rowOff>
        </xdr:to>
        <xdr:sp macro="" textlink="">
          <xdr:nvSpPr>
            <xdr:cNvPr id="32769" name="Object 1" hidden="1">
              <a:extLst>
                <a:ext uri="{63B3BB69-23CF-44E3-9099-C40C66FF867C}">
                  <a14:compatExt spid="_x0000_s32769"/>
                </a:ext>
                <a:ext uri="{FF2B5EF4-FFF2-40B4-BE49-F238E27FC236}">
                  <a16:creationId xmlns:a16="http://schemas.microsoft.com/office/drawing/2014/main" id="{00000000-0008-0000-1000-0000018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12</xdr:col>
      <xdr:colOff>541020</xdr:colOff>
      <xdr:row>44</xdr:row>
      <xdr:rowOff>38100</xdr:rowOff>
    </xdr:from>
    <xdr:to>
      <xdr:col>15</xdr:col>
      <xdr:colOff>160020</xdr:colOff>
      <xdr:row>45</xdr:row>
      <xdr:rowOff>83820</xdr:rowOff>
    </xdr:to>
    <xdr:sp macro="" textlink="">
      <xdr:nvSpPr>
        <xdr:cNvPr id="16" name="מלבן מעוגל 15">
          <a:hlinkClick xmlns:r="http://schemas.openxmlformats.org/officeDocument/2006/relationships" r:id="rId11" tooltip="לחץ כדי להגיע לטבלאות המחשה ותירגול לחומש"/>
          <a:extLst>
            <a:ext uri="{FF2B5EF4-FFF2-40B4-BE49-F238E27FC236}">
              <a16:creationId xmlns:a16="http://schemas.microsoft.com/office/drawing/2014/main" id="{00000000-0008-0000-1000-000010000000}"/>
            </a:ext>
          </a:extLst>
        </xdr:cNvPr>
        <xdr:cNvSpPr/>
      </xdr:nvSpPr>
      <xdr:spPr>
        <a:xfrm>
          <a:off x="13030200" y="9982200"/>
          <a:ext cx="1463040" cy="251460"/>
        </a:xfrm>
        <a:prstGeom prst="roundRect">
          <a:avLst/>
        </a:prstGeom>
        <a:solidFill>
          <a:schemeClr val="bg1">
            <a:lumMod val="85000"/>
          </a:schemeClr>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050">
              <a:solidFill>
                <a:sysClr val="windowText" lastClr="000000"/>
              </a:solidFill>
            </a:rPr>
            <a:t>המחשה ותירגול לחומש</a:t>
          </a:r>
        </a:p>
      </xdr:txBody>
    </xdr:sp>
    <xdr:clientData/>
  </xdr:twoCellAnchor>
  <xdr:twoCellAnchor>
    <xdr:from>
      <xdr:col>6</xdr:col>
      <xdr:colOff>114300</xdr:colOff>
      <xdr:row>44</xdr:row>
      <xdr:rowOff>45720</xdr:rowOff>
    </xdr:from>
    <xdr:to>
      <xdr:col>10</xdr:col>
      <xdr:colOff>403860</xdr:colOff>
      <xdr:row>45</xdr:row>
      <xdr:rowOff>91440</xdr:rowOff>
    </xdr:to>
    <xdr:sp macro="" textlink="">
      <xdr:nvSpPr>
        <xdr:cNvPr id="17" name="מלבן מעוגל 16">
          <a:hlinkClick xmlns:r="http://schemas.openxmlformats.org/officeDocument/2006/relationships" r:id="rId12" tooltip="לחץ כדי להגיע לטבלה מיוחדת של &quot;הקלות למפרישי חומש&quot; המשתלבות בחישובים"/>
          <a:extLst>
            <a:ext uri="{FF2B5EF4-FFF2-40B4-BE49-F238E27FC236}">
              <a16:creationId xmlns:a16="http://schemas.microsoft.com/office/drawing/2014/main" id="{00000000-0008-0000-1000-000011000000}"/>
            </a:ext>
          </a:extLst>
        </xdr:cNvPr>
        <xdr:cNvSpPr/>
      </xdr:nvSpPr>
      <xdr:spPr>
        <a:xfrm>
          <a:off x="16222980" y="9989820"/>
          <a:ext cx="2400300" cy="251460"/>
        </a:xfrm>
        <a:prstGeom prst="roundRect">
          <a:avLst/>
        </a:prstGeom>
        <a:solidFill>
          <a:schemeClr val="bg1">
            <a:lumMod val="85000"/>
          </a:schemeClr>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100" b="0">
              <a:solidFill>
                <a:sysClr val="windowText" lastClr="000000"/>
              </a:solidFill>
            </a:rPr>
            <a:t>טבלת הקלות מיוחדת למפרישי חומש</a:t>
          </a:r>
        </a:p>
      </xdr:txBody>
    </xdr:sp>
    <xdr:clientData/>
  </xdr:twoCellAnchor>
  <xdr:twoCellAnchor>
    <xdr:from>
      <xdr:col>24</xdr:col>
      <xdr:colOff>220980</xdr:colOff>
      <xdr:row>35</xdr:row>
      <xdr:rowOff>53340</xdr:rowOff>
    </xdr:from>
    <xdr:to>
      <xdr:col>26</xdr:col>
      <xdr:colOff>152400</xdr:colOff>
      <xdr:row>36</xdr:row>
      <xdr:rowOff>144780</xdr:rowOff>
    </xdr:to>
    <xdr:sp macro="" textlink="">
      <xdr:nvSpPr>
        <xdr:cNvPr id="18" name="מלבן מעוגל 17">
          <a:hlinkClick xmlns:r="http://schemas.openxmlformats.org/officeDocument/2006/relationships" r:id="rId13" tooltip="לחץ כדי לתרום למכון"/>
          <a:extLst>
            <a:ext uri="{FF2B5EF4-FFF2-40B4-BE49-F238E27FC236}">
              <a16:creationId xmlns:a16="http://schemas.microsoft.com/office/drawing/2014/main" id="{00000000-0008-0000-1000-000012000000}"/>
            </a:ext>
          </a:extLst>
        </xdr:cNvPr>
        <xdr:cNvSpPr/>
      </xdr:nvSpPr>
      <xdr:spPr>
        <a:xfrm>
          <a:off x="5151120" y="7802880"/>
          <a:ext cx="1363980" cy="297180"/>
        </a:xfrm>
        <a:prstGeom prst="roundRect">
          <a:avLst/>
        </a:prstGeom>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t"/>
        <a:lstStyle/>
        <a:p>
          <a:pPr algn="ctr" rtl="1"/>
          <a:r>
            <a:rPr lang="he-IL" sz="1100">
              <a:solidFill>
                <a:sysClr val="windowText" lastClr="000000"/>
              </a:solidFill>
            </a:rPr>
            <a:t>תרום  עכשיו</a:t>
          </a:r>
        </a:p>
      </xdr:txBody>
    </xdr:sp>
    <xdr:clientData/>
  </xdr:twoCellAnchor>
  <xdr:twoCellAnchor>
    <xdr:from>
      <xdr:col>1</xdr:col>
      <xdr:colOff>1043940</xdr:colOff>
      <xdr:row>105</xdr:row>
      <xdr:rowOff>333375</xdr:rowOff>
    </xdr:from>
    <xdr:to>
      <xdr:col>14</xdr:col>
      <xdr:colOff>129540</xdr:colOff>
      <xdr:row>111</xdr:row>
      <xdr:rowOff>238125</xdr:rowOff>
    </xdr:to>
    <xdr:sp macro="" textlink="">
      <xdr:nvSpPr>
        <xdr:cNvPr id="19" name="TextBox 18">
          <a:extLst>
            <a:ext uri="{FF2B5EF4-FFF2-40B4-BE49-F238E27FC236}">
              <a16:creationId xmlns:a16="http://schemas.microsoft.com/office/drawing/2014/main" id="{00000000-0008-0000-1000-000013000000}"/>
            </a:ext>
          </a:extLst>
        </xdr:cNvPr>
        <xdr:cNvSpPr txBox="1"/>
      </xdr:nvSpPr>
      <xdr:spPr>
        <a:xfrm>
          <a:off x="13403580" y="21547455"/>
          <a:ext cx="10393680" cy="1200150"/>
        </a:xfrm>
        <a:prstGeom prst="rect">
          <a:avLst/>
        </a:prstGeom>
        <a:solidFill>
          <a:schemeClr val="bg1">
            <a:lumMod val="9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1" anchor="t"/>
        <a:lstStyle/>
        <a:p>
          <a:pPr algn="r" rtl="1"/>
          <a:r>
            <a:rPr lang="he-IL" sz="1100"/>
            <a:t>כשמחשבים את ההקלות המיוחדות שנאמרו בחומש חייבים לחלק את החומש לשתיים, דהיינו המעשר הראשון, שכלפיו אין שום הקלות, </a:t>
          </a:r>
          <a:r>
            <a:rPr lang="he-IL" sz="1100">
              <a:solidFill>
                <a:sysClr val="windowText" lastClr="000000"/>
              </a:solidFill>
            </a:rPr>
            <a:t>וה</a:t>
          </a:r>
          <a:r>
            <a:rPr lang="he-IL" sz="1100">
              <a:solidFill>
                <a:srgbClr val="FFC000"/>
              </a:solidFill>
            </a:rPr>
            <a:t>מעשר הנוסף </a:t>
          </a:r>
          <a:r>
            <a:rPr lang="he-IL" sz="1100"/>
            <a:t>המשלים לחומש, שכלפיו נאמרו ההקלות השונות. ולכן,  אם נשאר זכות בסכום</a:t>
          </a:r>
          <a:r>
            <a:rPr lang="he-IL" sz="1100" baseline="0"/>
            <a:t> ההקלות בחודש זה, לא יזקף לזכות המעשר, אלא יזקף לזכות </a:t>
          </a:r>
          <a:r>
            <a:rPr lang="he-IL" sz="1100" baseline="0">
              <a:solidFill>
                <a:sysClr val="windowText" lastClr="000000"/>
              </a:solidFill>
            </a:rPr>
            <a:t>ה</a:t>
          </a:r>
          <a:r>
            <a:rPr lang="he-IL" sz="1100" baseline="0">
              <a:solidFill>
                <a:srgbClr val="FFC000"/>
              </a:solidFill>
            </a:rPr>
            <a:t>מעשר הנוסף </a:t>
          </a:r>
          <a:r>
            <a:rPr lang="he-IL" sz="1100" baseline="0"/>
            <a:t>בלבד בחודש הבא.</a:t>
          </a:r>
          <a:endParaRPr lang="he-IL" sz="1100"/>
        </a:p>
        <a:p>
          <a:pPr algn="r" rtl="1"/>
          <a:endParaRPr lang="he-IL" sz="1100" b="1">
            <a:solidFill>
              <a:srgbClr val="FF0000"/>
            </a:solidFill>
          </a:endParaRPr>
        </a:p>
        <a:p>
          <a:pPr algn="r" rtl="1"/>
          <a:r>
            <a:rPr lang="he-IL" sz="1100" b="1">
              <a:solidFill>
                <a:srgbClr val="FF0000"/>
              </a:solidFill>
            </a:rPr>
            <a:t>הוראות שימוש בטבלה:  </a:t>
          </a:r>
          <a:r>
            <a:rPr lang="he-IL" sz="1100" b="1">
              <a:solidFill>
                <a:sysClr val="windowText" lastClr="000000"/>
              </a:solidFill>
            </a:rPr>
            <a:t>הרישום מתנהל בשני שלבים.</a:t>
          </a:r>
          <a:r>
            <a:rPr lang="he-IL" sz="1100" b="1" baseline="0">
              <a:solidFill>
                <a:sysClr val="windowText" lastClr="000000"/>
              </a:solidFill>
            </a:rPr>
            <a:t>  </a:t>
          </a:r>
          <a:r>
            <a:rPr lang="he-IL" sz="1100" b="1">
              <a:solidFill>
                <a:sysClr val="windowText" lastClr="000000"/>
              </a:solidFill>
            </a:rPr>
            <a:t>א. ממלאים</a:t>
          </a:r>
          <a:r>
            <a:rPr lang="he-IL" sz="1100" b="1" baseline="0">
              <a:solidFill>
                <a:sysClr val="windowText" lastClr="000000"/>
              </a:solidFill>
            </a:rPr>
            <a:t> את הטבלה הראשית בצורה רגילה ורושמים שם את </a:t>
          </a:r>
          <a:r>
            <a:rPr lang="he-IL" sz="1100" b="1" u="sng" baseline="0">
              <a:solidFill>
                <a:sysClr val="windowText" lastClr="000000"/>
              </a:solidFill>
            </a:rPr>
            <a:t>ההכנסות</a:t>
          </a:r>
          <a:r>
            <a:rPr lang="he-IL" sz="1100" b="1" baseline="0">
              <a:solidFill>
                <a:sysClr val="windowText" lastClr="000000"/>
              </a:solidFill>
            </a:rPr>
            <a:t>, </a:t>
          </a:r>
          <a:r>
            <a:rPr lang="he-IL" sz="1100" b="1" u="sng" baseline="0">
              <a:solidFill>
                <a:sysClr val="windowText" lastClr="000000"/>
              </a:solidFill>
            </a:rPr>
            <a:t>ההוצאות</a:t>
          </a:r>
          <a:r>
            <a:rPr lang="he-IL" sz="1100" b="1">
              <a:solidFill>
                <a:sysClr val="windowText" lastClr="000000"/>
              </a:solidFill>
            </a:rPr>
            <a:t> </a:t>
          </a:r>
          <a:r>
            <a:rPr lang="he-IL" sz="1100" b="1" u="sng">
              <a:solidFill>
                <a:sysClr val="windowText" lastClr="000000"/>
              </a:solidFill>
            </a:rPr>
            <a:t>והתרומות</a:t>
          </a:r>
          <a:r>
            <a:rPr lang="he-IL" sz="1100" b="1">
              <a:solidFill>
                <a:sysClr val="windowText" lastClr="000000"/>
              </a:solidFill>
            </a:rPr>
            <a:t> הרגילות.  ב. ממלאים טבלה זאת של ההקלות [תאים</a:t>
          </a:r>
          <a:r>
            <a:rPr lang="he-IL" sz="1100" b="1" baseline="0">
              <a:solidFill>
                <a:sysClr val="windowText" lastClr="000000"/>
              </a:solidFill>
            </a:rPr>
            <a:t> לבנים בלבד]</a:t>
          </a:r>
          <a:r>
            <a:rPr lang="he-IL" sz="1100" b="1">
              <a:solidFill>
                <a:sysClr val="windowText" lastClr="000000"/>
              </a:solidFill>
            </a:rPr>
            <a:t>. אותן</a:t>
          </a:r>
          <a:r>
            <a:rPr lang="he-IL" sz="1100" b="1" baseline="0">
              <a:solidFill>
                <a:sysClr val="windowText" lastClr="000000"/>
              </a:solidFill>
            </a:rPr>
            <a:t> הכנסות</a:t>
          </a:r>
          <a:r>
            <a:rPr lang="he-IL" sz="1100" b="1">
              <a:solidFill>
                <a:sysClr val="windowText" lastClr="000000"/>
              </a:solidFill>
            </a:rPr>
            <a:t> שלא רוצים להכליל בחישוב החומש רושמים גם כאן, גם רושמים כאן הוצאות נוספות</a:t>
          </a:r>
          <a:r>
            <a:rPr lang="he-IL" sz="1100" b="1" baseline="0">
              <a:solidFill>
                <a:sysClr val="windowText" lastClr="000000"/>
              </a:solidFill>
            </a:rPr>
            <a:t> וכן תרומות נוספות שמחשיבים רק לחומש.  במשך כל החודש רושמים כאן לפי הצורך.   </a:t>
          </a:r>
          <a:r>
            <a:rPr lang="he-IL" sz="1100" b="1" baseline="0">
              <a:solidFill>
                <a:srgbClr val="FF0000"/>
              </a:solidFill>
            </a:rPr>
            <a:t>שימו לב!</a:t>
          </a:r>
          <a:r>
            <a:rPr lang="he-IL" sz="1100" b="1">
              <a:solidFill>
                <a:srgbClr val="FF0000"/>
              </a:solidFill>
            </a:rPr>
            <a:t>  המפרישים חומש לפי ההקלות עליהם להפריש הסכום  של  "סך הכל היתרה להפריש לחומש" הרשום בטבלה זאת ולא בטבלה הראשית</a:t>
          </a:r>
          <a:r>
            <a:rPr lang="he-IL" sz="1100" b="1" baseline="0">
              <a:solidFill>
                <a:srgbClr val="FF0000"/>
              </a:solidFill>
            </a:rPr>
            <a:t>.</a:t>
          </a:r>
          <a:endParaRPr lang="he-IL" sz="1100" b="1">
            <a:solidFill>
              <a:srgbClr val="FF0000"/>
            </a:solidFill>
          </a:endParaRPr>
        </a:p>
      </xdr:txBody>
    </xdr:sp>
    <xdr:clientData/>
  </xdr:twoCellAnchor>
  <xdr:twoCellAnchor>
    <xdr:from>
      <xdr:col>1</xdr:col>
      <xdr:colOff>1024205</xdr:colOff>
      <xdr:row>50</xdr:row>
      <xdr:rowOff>95250</xdr:rowOff>
    </xdr:from>
    <xdr:to>
      <xdr:col>4</xdr:col>
      <xdr:colOff>587960</xdr:colOff>
      <xdr:row>51</xdr:row>
      <xdr:rowOff>352424</xdr:rowOff>
    </xdr:to>
    <xdr:sp macro="" textlink="">
      <xdr:nvSpPr>
        <xdr:cNvPr id="20" name="מלבן מעוגל 19">
          <a:hlinkClick xmlns:r="http://schemas.openxmlformats.org/officeDocument/2006/relationships" r:id="rId14" tooltip="לחץ כאן כדי להזמין או להעיר"/>
          <a:extLst>
            <a:ext uri="{FF2B5EF4-FFF2-40B4-BE49-F238E27FC236}">
              <a16:creationId xmlns:a16="http://schemas.microsoft.com/office/drawing/2014/main" id="{00000000-0008-0000-1000-000014000000}"/>
            </a:ext>
          </a:extLst>
        </xdr:cNvPr>
        <xdr:cNvSpPr/>
      </xdr:nvSpPr>
      <xdr:spPr>
        <a:xfrm>
          <a:off x="21228100" y="11487150"/>
          <a:ext cx="2588895" cy="379094"/>
        </a:xfrm>
        <a:prstGeom prst="roundRect">
          <a:avLst/>
        </a:prstGeom>
        <a:solidFill>
          <a:schemeClr val="bg1"/>
        </a:solidFill>
        <a:ln>
          <a:solidFill>
            <a:schemeClr val="bg1">
              <a:lumMod val="75000"/>
            </a:schemeClr>
          </a:solid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400" b="1">
              <a:solidFill>
                <a:sysClr val="windowText" lastClr="000000"/>
              </a:solidFill>
            </a:rPr>
            <a:t>להזמין התוכנה  ולהעיר הערות</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26</xdr:col>
      <xdr:colOff>238125</xdr:colOff>
      <xdr:row>32</xdr:row>
      <xdr:rowOff>0</xdr:rowOff>
    </xdr:from>
    <xdr:to>
      <xdr:col>27</xdr:col>
      <xdr:colOff>152400</xdr:colOff>
      <xdr:row>36</xdr:row>
      <xdr:rowOff>104775</xdr:rowOff>
    </xdr:to>
    <xdr:sp macro="" textlink="">
      <xdr:nvSpPr>
        <xdr:cNvPr id="15" name="מלבן: פינות מעוגלות 14">
          <a:hlinkClick xmlns:r="http://schemas.openxmlformats.org/officeDocument/2006/relationships" r:id="rId1" tooltip="כדי לא להחמיץ את המצוה תרום עכשיו"/>
          <a:extLst>
            <a:ext uri="{FF2B5EF4-FFF2-40B4-BE49-F238E27FC236}">
              <a16:creationId xmlns:a16="http://schemas.microsoft.com/office/drawing/2014/main" id="{00000000-0008-0000-0100-00000F000000}"/>
            </a:ext>
          </a:extLst>
        </xdr:cNvPr>
        <xdr:cNvSpPr/>
      </xdr:nvSpPr>
      <xdr:spPr>
        <a:xfrm>
          <a:off x="5953125" y="7181850"/>
          <a:ext cx="581025" cy="933450"/>
        </a:xfrm>
        <a:prstGeom prst="roundRect">
          <a:avLst/>
        </a:prstGeom>
        <a:solidFill>
          <a:schemeClr val="accent6">
            <a:lumMod val="20000"/>
            <a:lumOff val="80000"/>
          </a:schemeClr>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t"/>
        <a:lstStyle/>
        <a:p>
          <a:pPr algn="ctr" rtl="1"/>
          <a:endParaRPr lang="he-IL" sz="1100" b="1">
            <a:solidFill>
              <a:schemeClr val="accent6">
                <a:lumMod val="50000"/>
              </a:schemeClr>
            </a:solidFill>
          </a:endParaRPr>
        </a:p>
        <a:p>
          <a:pPr algn="ctr" rtl="1"/>
          <a:r>
            <a:rPr lang="he-IL" sz="1100" b="1">
              <a:solidFill>
                <a:srgbClr val="FF0000"/>
              </a:solidFill>
            </a:rPr>
            <a:t>תרום</a:t>
          </a:r>
        </a:p>
        <a:p>
          <a:pPr algn="ctr" rtl="1"/>
          <a:r>
            <a:rPr lang="he-IL" sz="1100" b="1">
              <a:solidFill>
                <a:srgbClr val="FF0000"/>
              </a:solidFill>
            </a:rPr>
            <a:t>עכשיו</a:t>
          </a:r>
        </a:p>
      </xdr:txBody>
    </xdr:sp>
    <xdr:clientData/>
  </xdr:twoCellAnchor>
  <xdr:twoCellAnchor>
    <xdr:from>
      <xdr:col>0</xdr:col>
      <xdr:colOff>0</xdr:colOff>
      <xdr:row>52</xdr:row>
      <xdr:rowOff>5715</xdr:rowOff>
    </xdr:from>
    <xdr:to>
      <xdr:col>12</xdr:col>
      <xdr:colOff>396240</xdr:colOff>
      <xdr:row>62</xdr:row>
      <xdr:rowOff>7620</xdr:rowOff>
    </xdr:to>
    <xdr:sp macro="" textlink="">
      <xdr:nvSpPr>
        <xdr:cNvPr id="2" name="TextBox 1">
          <a:extLst>
            <a:ext uri="{FF2B5EF4-FFF2-40B4-BE49-F238E27FC236}">
              <a16:creationId xmlns:a16="http://schemas.microsoft.com/office/drawing/2014/main" id="{00000000-0008-0000-0100-000002000000}"/>
            </a:ext>
          </a:extLst>
        </xdr:cNvPr>
        <xdr:cNvSpPr txBox="1"/>
      </xdr:nvSpPr>
      <xdr:spPr>
        <a:xfrm>
          <a:off x="10917663585" y="11797665"/>
          <a:ext cx="8825865" cy="184023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1" anchor="t"/>
        <a:lstStyle/>
        <a:p>
          <a:pPr rtl="1"/>
          <a:r>
            <a:rPr lang="he-IL" sz="1100" b="1">
              <a:solidFill>
                <a:srgbClr val="FF0000"/>
              </a:solidFill>
              <a:effectLst/>
              <a:latin typeface="+mn-lt"/>
              <a:ea typeface="+mn-ea"/>
              <a:cs typeface="+mn-cs"/>
            </a:rPr>
            <a:t>הוראות:    </a:t>
          </a:r>
          <a:r>
            <a:rPr lang="he-IL" sz="1100">
              <a:solidFill>
                <a:schemeClr val="dk1"/>
              </a:solidFill>
              <a:effectLst/>
              <a:latin typeface="+mn-lt"/>
              <a:ea typeface="+mn-ea"/>
              <a:cs typeface="+mn-cs"/>
            </a:rPr>
            <a:t>התאים</a:t>
          </a:r>
          <a:r>
            <a:rPr lang="he-IL" sz="1100" baseline="0">
              <a:solidFill>
                <a:schemeClr val="dk1"/>
              </a:solidFill>
              <a:effectLst/>
              <a:latin typeface="+mn-lt"/>
              <a:ea typeface="+mn-ea"/>
              <a:cs typeface="+mn-cs"/>
            </a:rPr>
            <a:t> </a:t>
          </a:r>
          <a:r>
            <a:rPr lang="he-IL" sz="1100">
              <a:solidFill>
                <a:schemeClr val="dk1"/>
              </a:solidFill>
              <a:effectLst/>
              <a:latin typeface="+mn-lt"/>
              <a:ea typeface="+mn-ea"/>
              <a:cs typeface="+mn-cs"/>
            </a:rPr>
            <a:t>ברקע לבן יש למלאות ידנית, אבל התאים בעלי רקע צבעוני או אפור נעולים</a:t>
          </a:r>
          <a:r>
            <a:rPr lang="he-IL" sz="1100" baseline="0">
              <a:solidFill>
                <a:schemeClr val="dk1"/>
              </a:solidFill>
              <a:effectLst/>
              <a:latin typeface="+mn-lt"/>
              <a:ea typeface="+mn-ea"/>
              <a:cs typeface="+mn-cs"/>
            </a:rPr>
            <a:t> </a:t>
          </a:r>
          <a:r>
            <a:rPr lang="he-IL" sz="1100">
              <a:solidFill>
                <a:schemeClr val="dk1"/>
              </a:solidFill>
              <a:effectLst/>
              <a:latin typeface="+mn-lt"/>
              <a:ea typeface="+mn-ea"/>
              <a:cs typeface="+mn-cs"/>
            </a:rPr>
            <a:t>והם מתעדכנים</a:t>
          </a:r>
          <a:r>
            <a:rPr lang="he-IL" sz="1100" baseline="0">
              <a:solidFill>
                <a:schemeClr val="dk1"/>
              </a:solidFill>
              <a:effectLst/>
              <a:latin typeface="+mn-lt"/>
              <a:ea typeface="+mn-ea"/>
              <a:cs typeface="+mn-cs"/>
            </a:rPr>
            <a:t> </a:t>
          </a:r>
          <a:r>
            <a:rPr lang="he-IL" sz="1100">
              <a:solidFill>
                <a:schemeClr val="dk1"/>
              </a:solidFill>
              <a:effectLst/>
              <a:latin typeface="+mn-lt"/>
              <a:ea typeface="+mn-ea"/>
              <a:cs typeface="+mn-cs"/>
            </a:rPr>
            <a:t>אוטומטית. התאים באיזור הקבוע המסומנים ברשת גם מתעדכנים אוטומטית</a:t>
          </a:r>
          <a:r>
            <a:rPr lang="he-IL" sz="1100" baseline="0">
              <a:solidFill>
                <a:schemeClr val="dk1"/>
              </a:solidFill>
              <a:effectLst/>
              <a:latin typeface="+mn-lt"/>
              <a:ea typeface="+mn-ea"/>
              <a:cs typeface="+mn-cs"/>
            </a:rPr>
            <a:t> אולם ניתן לשנות בעת הצורך.</a:t>
          </a:r>
          <a:r>
            <a:rPr lang="he-IL" sz="1100">
              <a:solidFill>
                <a:schemeClr val="dk1"/>
              </a:solidFill>
              <a:effectLst/>
              <a:latin typeface="+mn-lt"/>
              <a:ea typeface="+mn-ea"/>
              <a:cs typeface="+mn-cs"/>
            </a:rPr>
            <a:t> יש לזכור שכל סכום שנכנס באיזור הקבוע עובר  גם לחודשים הבאים, ולכן בתחילת כל חודש יש לעבור</a:t>
          </a:r>
          <a:r>
            <a:rPr lang="he-IL" sz="1100" baseline="0">
              <a:solidFill>
                <a:schemeClr val="dk1"/>
              </a:solidFill>
              <a:effectLst/>
              <a:latin typeface="+mn-lt"/>
              <a:ea typeface="+mn-ea"/>
              <a:cs typeface="+mn-cs"/>
            </a:rPr>
            <a:t> על איזור זה ולעדכן את הסכומים לחודש הנוכחי.</a:t>
          </a:r>
        </a:p>
        <a:p>
          <a:pPr rtl="1"/>
          <a:r>
            <a:rPr lang="he-IL" sz="1100" baseline="0">
              <a:solidFill>
                <a:schemeClr val="bg1">
                  <a:lumMod val="65000"/>
                </a:schemeClr>
              </a:solidFill>
              <a:effectLst/>
              <a:latin typeface="+mn-lt"/>
              <a:ea typeface="+mn-ea"/>
              <a:cs typeface="+mn-cs"/>
            </a:rPr>
            <a:t>       לבקשת רבים, הוספנו את החישובים ל"חומש" וגם את החישובים להנוהגים להפריש מעשר אבל מוסיפים "חומש חלקי" דהיינו שמפרישים חומש רק מהכנסות מסויימות. כמו"כ הוספנו טבלה מיוחדת למפרישי חומש הסומכים על הקלות מסויימות. </a:t>
          </a:r>
        </a:p>
        <a:p>
          <a:pPr rtl="1"/>
          <a:r>
            <a:rPr lang="he-IL" sz="1100">
              <a:solidFill>
                <a:schemeClr val="dk1"/>
              </a:solidFill>
              <a:effectLst/>
              <a:latin typeface="+mn-lt"/>
              <a:ea typeface="+mn-ea"/>
              <a:cs typeface="+mn-cs"/>
            </a:rPr>
            <a:t> </a:t>
          </a:r>
        </a:p>
        <a:p>
          <a:pPr rtl="1"/>
          <a:r>
            <a:rPr lang="he-IL" sz="1100">
              <a:solidFill>
                <a:schemeClr val="dk1"/>
              </a:solidFill>
              <a:effectLst/>
              <a:latin typeface="+mn-lt"/>
              <a:ea typeface="+mn-ea"/>
              <a:cs typeface="+mn-cs"/>
            </a:rPr>
            <a:t>בתאים "יתרת החוב למעשר", מספר בצבע ירוק המסומן במינוס - מראה על זכות ונתינה יותר מהמעשר או מהחומש. בסוף כל חודש יש להשלים את החסר או שהיתרה תעבור אוטומטית לחודש הבא בשדה המתאים. לזכות או לחובה. בחודש הראשון של השנה יש למלאות משבצת</a:t>
          </a:r>
          <a:r>
            <a:rPr lang="he-IL" sz="1100" baseline="0">
              <a:solidFill>
                <a:schemeClr val="dk1"/>
              </a:solidFill>
              <a:effectLst/>
              <a:latin typeface="+mn-lt"/>
              <a:ea typeface="+mn-ea"/>
              <a:cs typeface="+mn-cs"/>
            </a:rPr>
            <a:t> זו ידנית, גם במשך השנה </a:t>
          </a:r>
          <a:r>
            <a:rPr lang="he-IL" sz="1100">
              <a:solidFill>
                <a:schemeClr val="dk1"/>
              </a:solidFill>
              <a:effectLst/>
              <a:latin typeface="+mn-lt"/>
              <a:ea typeface="+mn-ea"/>
              <a:cs typeface="+mn-cs"/>
            </a:rPr>
            <a:t>ניתן למחוק משבצת זו אם רוצים להתחיל בחודש מסוים מההתחלה.      </a:t>
          </a:r>
          <a:r>
            <a:rPr lang="he-IL" sz="1100" b="1">
              <a:solidFill>
                <a:srgbClr val="FF0000"/>
              </a:solidFill>
              <a:effectLst/>
              <a:latin typeface="+mn-lt"/>
              <a:ea typeface="+mn-ea"/>
              <a:cs typeface="+mn-cs"/>
            </a:rPr>
            <a:t>אחרי כל פעולה יש לזכור ללחוץ על אנטר, אחד</a:t>
          </a:r>
          <a:r>
            <a:rPr lang="he-IL" sz="1100" b="1" baseline="0">
              <a:solidFill>
                <a:srgbClr val="FF0000"/>
              </a:solidFill>
              <a:effectLst/>
              <a:latin typeface="+mn-lt"/>
              <a:ea typeface="+mn-ea"/>
              <a:cs typeface="+mn-cs"/>
            </a:rPr>
            <a:t> החיצים</a:t>
          </a:r>
          <a:r>
            <a:rPr lang="he-IL" sz="1100" b="1">
              <a:solidFill>
                <a:srgbClr val="FF0000"/>
              </a:solidFill>
              <a:effectLst/>
              <a:latin typeface="+mn-lt"/>
              <a:ea typeface="+mn-ea"/>
              <a:cs typeface="+mn-cs"/>
            </a:rPr>
            <a:t> או על תא אחר כדי שהשינוי יחול, ובעת</a:t>
          </a:r>
          <a:r>
            <a:rPr lang="he-IL" sz="1100" b="1" baseline="0">
              <a:solidFill>
                <a:srgbClr val="FF0000"/>
              </a:solidFill>
              <a:effectLst/>
              <a:latin typeface="+mn-lt"/>
              <a:ea typeface="+mn-ea"/>
              <a:cs typeface="+mn-cs"/>
            </a:rPr>
            <a:t> היציאה מהתוכנה לזכור לשמור את השינויים.</a:t>
          </a:r>
          <a:r>
            <a:rPr lang="he-IL" sz="1100" b="1">
              <a:solidFill>
                <a:srgbClr val="FF0000"/>
              </a:solidFill>
              <a:effectLst/>
              <a:latin typeface="+mn-lt"/>
              <a:ea typeface="+mn-ea"/>
              <a:cs typeface="+mn-cs"/>
            </a:rPr>
            <a:t>                                                       </a:t>
          </a:r>
          <a:r>
            <a:rPr lang="he-IL" sz="1100">
              <a:solidFill>
                <a:srgbClr val="FF0000"/>
              </a:solidFill>
              <a:effectLst/>
              <a:latin typeface="+mn-lt"/>
              <a:ea typeface="+mn-ea"/>
              <a:cs typeface="+mn-cs"/>
            </a:rPr>
            <a:t>                          </a:t>
          </a:r>
        </a:p>
        <a:p>
          <a:pPr algn="r" rtl="1"/>
          <a:r>
            <a:rPr lang="he-IL" sz="1100"/>
            <a:t> </a:t>
          </a:r>
        </a:p>
      </xdr:txBody>
    </xdr:sp>
    <xdr:clientData/>
  </xdr:twoCellAnchor>
  <xdr:twoCellAnchor>
    <xdr:from>
      <xdr:col>1</xdr:col>
      <xdr:colOff>1402079</xdr:colOff>
      <xdr:row>1</xdr:row>
      <xdr:rowOff>89534</xdr:rowOff>
    </xdr:from>
    <xdr:to>
      <xdr:col>2</xdr:col>
      <xdr:colOff>952499</xdr:colOff>
      <xdr:row>1</xdr:row>
      <xdr:rowOff>342900</xdr:rowOff>
    </xdr:to>
    <xdr:sp macro="" textlink="">
      <xdr:nvSpPr>
        <xdr:cNvPr id="3" name="מלבן מעוגל 2">
          <a:hlinkClick xmlns:r="http://schemas.openxmlformats.org/officeDocument/2006/relationships" r:id="rId2" tooltip="לחץ כדי להגיע למדריך הכנסות"/>
          <a:extLst>
            <a:ext uri="{FF2B5EF4-FFF2-40B4-BE49-F238E27FC236}">
              <a16:creationId xmlns:a16="http://schemas.microsoft.com/office/drawing/2014/main" id="{00000000-0008-0000-0100-000003000000}"/>
            </a:ext>
          </a:extLst>
        </xdr:cNvPr>
        <xdr:cNvSpPr/>
      </xdr:nvSpPr>
      <xdr:spPr>
        <a:xfrm>
          <a:off x="10923708151" y="603884"/>
          <a:ext cx="1179195" cy="253366"/>
        </a:xfrm>
        <a:prstGeom prst="roundRect">
          <a:avLst/>
        </a:prstGeom>
        <a:solidFill>
          <a:srgbClr val="3B87CD"/>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200"/>
            <a:t>למדריך </a:t>
          </a:r>
          <a:r>
            <a:rPr lang="he-IL" sz="1200" b="1"/>
            <a:t>הכנסות</a:t>
          </a:r>
          <a:r>
            <a:rPr lang="he-IL" sz="1200"/>
            <a:t> </a:t>
          </a:r>
        </a:p>
      </xdr:txBody>
    </xdr:sp>
    <xdr:clientData/>
  </xdr:twoCellAnchor>
  <xdr:twoCellAnchor>
    <xdr:from>
      <xdr:col>12</xdr:col>
      <xdr:colOff>609600</xdr:colOff>
      <xdr:row>152</xdr:row>
      <xdr:rowOff>167640</xdr:rowOff>
    </xdr:from>
    <xdr:to>
      <xdr:col>17</xdr:col>
      <xdr:colOff>320040</xdr:colOff>
      <xdr:row>154</xdr:row>
      <xdr:rowOff>76200</xdr:rowOff>
    </xdr:to>
    <xdr:sp macro="" textlink="">
      <xdr:nvSpPr>
        <xdr:cNvPr id="4" name="מלבן מעוגל 3">
          <a:hlinkClick xmlns:r="http://schemas.openxmlformats.org/officeDocument/2006/relationships" r:id="rId3" tooltip="לחץ כדי להגיע בחזרה לגליון החודש"/>
          <a:extLst>
            <a:ext uri="{FF2B5EF4-FFF2-40B4-BE49-F238E27FC236}">
              <a16:creationId xmlns:a16="http://schemas.microsoft.com/office/drawing/2014/main" id="{00000000-0008-0000-0100-000004000000}"/>
            </a:ext>
          </a:extLst>
        </xdr:cNvPr>
        <xdr:cNvSpPr/>
      </xdr:nvSpPr>
      <xdr:spPr>
        <a:xfrm>
          <a:off x="12870180" y="29070300"/>
          <a:ext cx="3147060" cy="266700"/>
        </a:xfrm>
        <a:prstGeom prst="roundRect">
          <a:avLst/>
        </a:prstGeom>
        <a:solidFill>
          <a:schemeClr val="bg1">
            <a:lumMod val="95000"/>
          </a:schemeClr>
        </a:solidFill>
        <a:ln w="38100">
          <a:solidFill>
            <a:schemeClr val="bg1">
              <a:lumMod val="85000"/>
            </a:schemeClr>
          </a:solid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200" b="1">
              <a:solidFill>
                <a:sysClr val="windowText" lastClr="000000"/>
              </a:solidFill>
            </a:rPr>
            <a:t>חזרה</a:t>
          </a:r>
          <a:r>
            <a:rPr lang="he-IL" sz="1200" b="1"/>
            <a:t> </a:t>
          </a:r>
          <a:r>
            <a:rPr lang="he-IL" sz="1200" b="1" baseline="0"/>
            <a:t> </a:t>
          </a:r>
          <a:r>
            <a:rPr lang="he-IL" sz="1200" b="1" baseline="0">
              <a:solidFill>
                <a:sysClr val="windowText" lastClr="000000"/>
              </a:solidFill>
            </a:rPr>
            <a:t>לטבלה</a:t>
          </a:r>
          <a:r>
            <a:rPr lang="he-IL" sz="1200" b="1" baseline="0"/>
            <a:t>   </a:t>
          </a:r>
          <a:r>
            <a:rPr lang="he-IL" sz="1200" b="1" baseline="0">
              <a:solidFill>
                <a:sysClr val="windowText" lastClr="000000"/>
              </a:solidFill>
            </a:rPr>
            <a:t>הראשית</a:t>
          </a:r>
          <a:endParaRPr lang="he-IL" sz="1200" b="1">
            <a:solidFill>
              <a:sysClr val="windowText" lastClr="000000"/>
            </a:solidFill>
          </a:endParaRPr>
        </a:p>
      </xdr:txBody>
    </xdr:sp>
    <xdr:clientData/>
  </xdr:twoCellAnchor>
  <xdr:twoCellAnchor>
    <xdr:from>
      <xdr:col>17</xdr:col>
      <xdr:colOff>390525</xdr:colOff>
      <xdr:row>38</xdr:row>
      <xdr:rowOff>129540</xdr:rowOff>
    </xdr:from>
    <xdr:to>
      <xdr:col>20</xdr:col>
      <xdr:colOff>259081</xdr:colOff>
      <xdr:row>39</xdr:row>
      <xdr:rowOff>114300</xdr:rowOff>
    </xdr:to>
    <xdr:sp macro="" textlink="">
      <xdr:nvSpPr>
        <xdr:cNvPr id="5" name="מלבן מעוגל 4">
          <a:hlinkClick xmlns:r="http://schemas.openxmlformats.org/officeDocument/2006/relationships" r:id="rId4" tooltip="לחץ כאן כדי להגיע למדריך ההלכתי - טבלת ההמחשה"/>
          <a:extLst>
            <a:ext uri="{FF2B5EF4-FFF2-40B4-BE49-F238E27FC236}">
              <a16:creationId xmlns:a16="http://schemas.microsoft.com/office/drawing/2014/main" id="{00000000-0008-0000-0100-000005000000}"/>
            </a:ext>
          </a:extLst>
        </xdr:cNvPr>
        <xdr:cNvSpPr/>
      </xdr:nvSpPr>
      <xdr:spPr>
        <a:xfrm>
          <a:off x="10911533294" y="8406765"/>
          <a:ext cx="2687956" cy="346710"/>
        </a:xfrm>
        <a:prstGeom prst="roundRect">
          <a:avLst/>
        </a:prstGeom>
        <a:solidFill>
          <a:schemeClr val="accent6">
            <a:lumMod val="60000"/>
            <a:lumOff val="40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400" b="1"/>
            <a:t>להמחשה   ותירגול  </a:t>
          </a:r>
          <a:endParaRPr lang="he-IL" sz="1100" b="1"/>
        </a:p>
      </xdr:txBody>
    </xdr:sp>
    <xdr:clientData/>
  </xdr:twoCellAnchor>
  <xdr:twoCellAnchor>
    <xdr:from>
      <xdr:col>22</xdr:col>
      <xdr:colOff>424815</xdr:colOff>
      <xdr:row>1</xdr:row>
      <xdr:rowOff>66674</xdr:rowOff>
    </xdr:from>
    <xdr:to>
      <xdr:col>24</xdr:col>
      <xdr:colOff>24765</xdr:colOff>
      <xdr:row>1</xdr:row>
      <xdr:rowOff>361949</xdr:rowOff>
    </xdr:to>
    <xdr:sp macro="" textlink="">
      <xdr:nvSpPr>
        <xdr:cNvPr id="6" name="מלבן מעוגל 5">
          <a:hlinkClick xmlns:r="http://schemas.openxmlformats.org/officeDocument/2006/relationships" r:id="rId5" tooltip="לחץ כאן כדי להגיע למדריך ההלכתי - תרומות"/>
          <a:extLst>
            <a:ext uri="{FF2B5EF4-FFF2-40B4-BE49-F238E27FC236}">
              <a16:creationId xmlns:a16="http://schemas.microsoft.com/office/drawing/2014/main" id="{00000000-0008-0000-0100-000006000000}"/>
            </a:ext>
          </a:extLst>
        </xdr:cNvPr>
        <xdr:cNvSpPr/>
      </xdr:nvSpPr>
      <xdr:spPr>
        <a:xfrm>
          <a:off x="10909291110" y="581024"/>
          <a:ext cx="1257300" cy="295275"/>
        </a:xfrm>
        <a:prstGeom prst="roundRect">
          <a:avLst/>
        </a:prstGeom>
        <a:solidFill>
          <a:srgbClr val="6AA343"/>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200"/>
            <a:t>למדריך</a:t>
          </a:r>
          <a:r>
            <a:rPr lang="he-IL" sz="1100"/>
            <a:t> </a:t>
          </a:r>
          <a:r>
            <a:rPr lang="he-IL" sz="1200" b="1"/>
            <a:t>תרומות</a:t>
          </a:r>
          <a:endParaRPr lang="he-IL" sz="1100" b="1"/>
        </a:p>
      </xdr:txBody>
    </xdr:sp>
    <xdr:clientData/>
  </xdr:twoCellAnchor>
  <xdr:twoCellAnchor>
    <xdr:from>
      <xdr:col>5</xdr:col>
      <xdr:colOff>1714500</xdr:colOff>
      <xdr:row>1</xdr:row>
      <xdr:rowOff>91439</xdr:rowOff>
    </xdr:from>
    <xdr:to>
      <xdr:col>6</xdr:col>
      <xdr:colOff>1114425</xdr:colOff>
      <xdr:row>1</xdr:row>
      <xdr:rowOff>361950</xdr:rowOff>
    </xdr:to>
    <xdr:sp macro="" textlink="">
      <xdr:nvSpPr>
        <xdr:cNvPr id="7" name="מלבן מעוגל 6">
          <a:hlinkClick xmlns:r="http://schemas.openxmlformats.org/officeDocument/2006/relationships" r:id="rId6" tooltip="לחץ כאן כדי להגיע למדריך ההלכתי - הוצאות"/>
          <a:extLst>
            <a:ext uri="{FF2B5EF4-FFF2-40B4-BE49-F238E27FC236}">
              <a16:creationId xmlns:a16="http://schemas.microsoft.com/office/drawing/2014/main" id="{00000000-0008-0000-0100-000007000000}"/>
            </a:ext>
          </a:extLst>
        </xdr:cNvPr>
        <xdr:cNvSpPr/>
      </xdr:nvSpPr>
      <xdr:spPr>
        <a:xfrm>
          <a:off x="19478625" y="605789"/>
          <a:ext cx="1238250" cy="270511"/>
        </a:xfrm>
        <a:prstGeom prst="roundRect">
          <a:avLst/>
        </a:prstGeom>
        <a:solidFill>
          <a:srgbClr val="FF5B5B"/>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200"/>
            <a:t>למדריך </a:t>
          </a:r>
          <a:r>
            <a:rPr lang="he-IL" sz="1200" b="1"/>
            <a:t>הוצאות</a:t>
          </a:r>
        </a:p>
      </xdr:txBody>
    </xdr:sp>
    <xdr:clientData/>
  </xdr:twoCellAnchor>
  <xdr:twoCellAnchor>
    <xdr:from>
      <xdr:col>11</xdr:col>
      <xdr:colOff>180579</xdr:colOff>
      <xdr:row>49</xdr:row>
      <xdr:rowOff>229166</xdr:rowOff>
    </xdr:from>
    <xdr:to>
      <xdr:col>13</xdr:col>
      <xdr:colOff>716555</xdr:colOff>
      <xdr:row>49</xdr:row>
      <xdr:rowOff>432552</xdr:rowOff>
    </xdr:to>
    <xdr:sp macro="" textlink="">
      <xdr:nvSpPr>
        <xdr:cNvPr id="8" name="מלבן מעוגל 7">
          <a:hlinkClick xmlns:r="http://schemas.openxmlformats.org/officeDocument/2006/relationships" r:id="rId7" tooltip="לחץ כאן כדי להגיע לכללי הפרשת חומש לצדקה"/>
          <a:extLst>
            <a:ext uri="{FF2B5EF4-FFF2-40B4-BE49-F238E27FC236}">
              <a16:creationId xmlns:a16="http://schemas.microsoft.com/office/drawing/2014/main" id="{00000000-0008-0000-0100-000008000000}"/>
            </a:ext>
          </a:extLst>
        </xdr:cNvPr>
        <xdr:cNvSpPr/>
      </xdr:nvSpPr>
      <xdr:spPr>
        <a:xfrm>
          <a:off x="15814363" y="11435048"/>
          <a:ext cx="1800000" cy="203386"/>
        </a:xfrm>
        <a:prstGeom prst="roundRect">
          <a:avLst/>
        </a:prstGeom>
        <a:solidFill>
          <a:schemeClr val="bg1"/>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100">
              <a:solidFill>
                <a:srgbClr val="8C8C8C"/>
              </a:solidFill>
            </a:rPr>
            <a:t>מדריך כללי חומש</a:t>
          </a:r>
        </a:p>
      </xdr:txBody>
    </xdr:sp>
    <xdr:clientData/>
  </xdr:twoCellAnchor>
  <xdr:twoCellAnchor>
    <xdr:from>
      <xdr:col>27</xdr:col>
      <xdr:colOff>765809</xdr:colOff>
      <xdr:row>0</xdr:row>
      <xdr:rowOff>493059</xdr:rowOff>
    </xdr:from>
    <xdr:to>
      <xdr:col>30</xdr:col>
      <xdr:colOff>464819</xdr:colOff>
      <xdr:row>1</xdr:row>
      <xdr:rowOff>367665</xdr:rowOff>
    </xdr:to>
    <xdr:sp macro="" textlink="">
      <xdr:nvSpPr>
        <xdr:cNvPr id="9" name="מלבן מעוגל 8">
          <a:hlinkClick xmlns:r="http://schemas.openxmlformats.org/officeDocument/2006/relationships" r:id="rId8" tooltip="לחץ כאן לאפשרות הוספת דינים והערות"/>
          <a:extLst>
            <a:ext uri="{FF2B5EF4-FFF2-40B4-BE49-F238E27FC236}">
              <a16:creationId xmlns:a16="http://schemas.microsoft.com/office/drawing/2014/main" id="{00000000-0008-0000-0100-000009000000}"/>
            </a:ext>
          </a:extLst>
        </xdr:cNvPr>
        <xdr:cNvSpPr/>
      </xdr:nvSpPr>
      <xdr:spPr>
        <a:xfrm>
          <a:off x="3515510" y="493059"/>
          <a:ext cx="1796751" cy="394559"/>
        </a:xfrm>
        <a:prstGeom prst="roundRect">
          <a:avLst/>
        </a:prstGeom>
        <a:solidFill>
          <a:srgbClr val="F9F9F9"/>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400" b="1">
              <a:solidFill>
                <a:sysClr val="windowText" lastClr="000000"/>
              </a:solidFill>
            </a:rPr>
            <a:t>רישומים  והוספות</a:t>
          </a:r>
        </a:p>
      </xdr:txBody>
    </xdr:sp>
    <xdr:clientData/>
  </xdr:twoCellAnchor>
  <xdr:twoCellAnchor>
    <xdr:from>
      <xdr:col>12</xdr:col>
      <xdr:colOff>678180</xdr:colOff>
      <xdr:row>52</xdr:row>
      <xdr:rowOff>5713</xdr:rowOff>
    </xdr:from>
    <xdr:to>
      <xdr:col>26</xdr:col>
      <xdr:colOff>7620</xdr:colOff>
      <xdr:row>127</xdr:row>
      <xdr:rowOff>26894</xdr:rowOff>
    </xdr:to>
    <xdr:sp macro="" textlink="">
      <xdr:nvSpPr>
        <xdr:cNvPr id="10" name="TextBox 9">
          <a:extLst>
            <a:ext uri="{FF2B5EF4-FFF2-40B4-BE49-F238E27FC236}">
              <a16:creationId xmlns:a16="http://schemas.microsoft.com/office/drawing/2014/main" id="{00000000-0008-0000-0100-00000A000000}"/>
            </a:ext>
          </a:extLst>
        </xdr:cNvPr>
        <xdr:cNvSpPr txBox="1"/>
      </xdr:nvSpPr>
      <xdr:spPr>
        <a:xfrm>
          <a:off x="6733839" y="11964631"/>
          <a:ext cx="10060193" cy="13495134"/>
        </a:xfrm>
        <a:prstGeom prst="rect">
          <a:avLst/>
        </a:prstGeom>
        <a:solidFill>
          <a:schemeClr val="bg1">
            <a:lumMod val="9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1" anchor="t"/>
        <a:lstStyle/>
        <a:p>
          <a:pPr algn="ctr" rtl="1"/>
          <a:endParaRPr lang="he-IL" sz="300">
            <a:latin typeface="Guttman Mantova" panose="02010401010101010101" pitchFamily="2" charset="-79"/>
            <a:cs typeface="Guttman Mantova" panose="02010401010101010101" pitchFamily="2" charset="-79"/>
          </a:endParaRPr>
        </a:p>
        <a:p>
          <a:pPr algn="r" rtl="1"/>
          <a:endParaRPr lang="he-IL" sz="600">
            <a:latin typeface="Guttman Mantova" panose="02010401010101010101" pitchFamily="2" charset="-79"/>
            <a:cs typeface="Guttman Mantova" panose="02010401010101010101" pitchFamily="2" charset="-79"/>
          </a:endParaRPr>
        </a:p>
        <a:p>
          <a:pPr algn="l" rtl="1"/>
          <a:endParaRPr lang="he-IL" sz="1100" b="0" baseline="0">
            <a:latin typeface="Guttman Mantova" panose="02010401010101010101" pitchFamily="2" charset="-79"/>
            <a:cs typeface="Guttman Mantova" panose="02010401010101010101" pitchFamily="2" charset="-79"/>
          </a:endParaRPr>
        </a:p>
        <a:p>
          <a:pPr algn="r" rtl="1">
            <a:lnSpc>
              <a:spcPct val="107000"/>
            </a:lnSpc>
            <a:spcAft>
              <a:spcPts val="800"/>
            </a:spcAft>
          </a:pPr>
          <a:r>
            <a:rPr lang="he-IL" sz="1400">
              <a:effectLst/>
              <a:latin typeface="Guttman Mantova" panose="02010401010101010101" pitchFamily="2" charset="-79"/>
              <a:ea typeface="Calibri" panose="020F0502020204030204" pitchFamily="34" charset="0"/>
              <a:cs typeface="Guttman Mantova" panose="02010401010101010101" pitchFamily="2" charset="-79"/>
            </a:rPr>
            <a:t>נָת֤וֹן תִּתֵּן֙ ל֔וֹ וְלֹא־יֵרַ֥ע לְבָבְךָ֖ בְּתִתְּךָ֣ ל֑וֹ </a:t>
          </a:r>
          <a:r>
            <a:rPr lang="he-IL" sz="1400" b="0">
              <a:solidFill>
                <a:srgbClr val="2E75B6"/>
              </a:solidFill>
              <a:effectLst/>
              <a:latin typeface="Guttman Mantova" panose="02010401010101010101" pitchFamily="2" charset="-79"/>
              <a:ea typeface="Calibri" panose="020F0502020204030204" pitchFamily="34" charset="0"/>
              <a:cs typeface="Guttman Mantova" panose="02010401010101010101" pitchFamily="2" charset="-79"/>
            </a:rPr>
            <a:t>כִּ֞י בִּגְלַ֣ל׀ הַדָּבָ֣ר הַזֶּ֗ה יְבָרֶכְךָ֙ יְדֹוָ֣ד אֱלֹהֶ֔יךָ בְּכָֽל־מַעֲשֶׂ֔ךָ וּבְכֹ֖ל מִשְׁלַ֥ח יָדֶֽךָ: </a:t>
          </a:r>
          <a:r>
            <a:rPr lang="he-IL" sz="1400" b="0">
              <a:effectLst/>
              <a:latin typeface="Guttman Mantova" panose="02010401010101010101" pitchFamily="2" charset="-79"/>
              <a:ea typeface="Calibri" panose="020F0502020204030204" pitchFamily="34" charset="0"/>
              <a:cs typeface="Guttman Mantova" panose="02010401010101010101" pitchFamily="2" charset="-79"/>
            </a:rPr>
            <a:t> </a:t>
          </a:r>
          <a:r>
            <a:rPr lang="he-IL" sz="1400">
              <a:effectLst/>
              <a:latin typeface="Guttman Mantova" panose="02010401010101010101" pitchFamily="2" charset="-79"/>
              <a:ea typeface="Calibri" panose="020F0502020204030204" pitchFamily="34" charset="0"/>
              <a:cs typeface="Guttman Mantova" panose="02010401010101010101" pitchFamily="2" charset="-79"/>
            </a:rPr>
            <a:t>כִּ֛י לֹא־יֶחְדַּ֥ל אֶבְי֖וֹן מִקֶּ֣רֶב הָאָ֑רֶץ עַל־כֵּ֞ן אָנֹכִ֤י מְצַוְּךָ֙ לֵאמֹ֔ר פָּ֠תֹחַ תִּפְתַּ֨ח אֶת־יָדְךָ֜ לְאָחִ֧יךָ לַעֲנִיֶּ֛ךָ וּלְאֶבְיֹנְךָ֖ בְּאַרְצֶֽךָ:  </a:t>
          </a:r>
          <a:r>
            <a:rPr lang="he-IL" sz="1200">
              <a:effectLst/>
              <a:latin typeface="Guttman Mantova" panose="02010401010101010101" pitchFamily="2" charset="-79"/>
              <a:ea typeface="Calibri" panose="020F0502020204030204" pitchFamily="34" charset="0"/>
              <a:cs typeface="Guttman Mantova" panose="02010401010101010101" pitchFamily="2" charset="-79"/>
            </a:rPr>
            <a:t>[עצה לטובתך אני משיאך: רש"י] </a:t>
          </a:r>
          <a:r>
            <a:rPr lang="he-IL" sz="1400">
              <a:effectLst/>
              <a:latin typeface="Guttman Mantova" panose="02010401010101010101" pitchFamily="2" charset="-79"/>
              <a:ea typeface="Calibri" panose="020F0502020204030204" pitchFamily="34" charset="0"/>
              <a:cs typeface="Guttman Mantova" panose="02010401010101010101" pitchFamily="2" charset="-79"/>
            </a:rPr>
            <a:t>                              </a:t>
          </a:r>
        </a:p>
        <a:p>
          <a:pPr algn="l" rtl="1">
            <a:lnSpc>
              <a:spcPct val="107000"/>
            </a:lnSpc>
            <a:spcAft>
              <a:spcPts val="800"/>
            </a:spcAft>
          </a:pPr>
          <a:r>
            <a:rPr lang="he-IL" sz="1200">
              <a:effectLst/>
              <a:latin typeface="Guttman Mantova" panose="02010401010101010101" pitchFamily="2" charset="-79"/>
              <a:ea typeface="Calibri" panose="020F0502020204030204" pitchFamily="34" charset="0"/>
              <a:cs typeface="Guttman Mantova" panose="02010401010101010101" pitchFamily="2" charset="-79"/>
            </a:rPr>
            <a:t>דברים פרק טו פסוקים י'-י"א </a:t>
          </a:r>
          <a:endParaRPr lang="en-US" sz="1200">
            <a:effectLst/>
            <a:latin typeface="Times New Roman" panose="02020603050405020304" pitchFamily="18" charset="0"/>
            <a:ea typeface="Calibri" panose="020F0502020204030204" pitchFamily="34" charset="0"/>
            <a:cs typeface="Guttman Mantova" panose="02010401010101010101" pitchFamily="2" charset="-79"/>
          </a:endParaRPr>
        </a:p>
        <a:p>
          <a:pPr algn="r" rtl="1">
            <a:lnSpc>
              <a:spcPct val="107000"/>
            </a:lnSpc>
            <a:spcAft>
              <a:spcPts val="800"/>
            </a:spcAft>
          </a:pPr>
          <a:r>
            <a:rPr lang="he-IL" sz="1400">
              <a:effectLst/>
              <a:latin typeface="Guttman Mantova" panose="02010401010101010101" pitchFamily="2" charset="-79"/>
              <a:ea typeface="Calibri" panose="020F0502020204030204" pitchFamily="34" charset="0"/>
              <a:cs typeface="Guttman Mantova" panose="02010401010101010101" pitchFamily="2" charset="-79"/>
            </a:rPr>
            <a:t>הָבִ֨יאוּ אֶת־כָּל־הַֽמַּעֲשֵׂ֜ר אֶל־בֵּ֣ית הָאוֹצָ֗ר וִיהִ֥י טֶ֙רֶף֙ בְּבֵיתִ֔י </a:t>
          </a:r>
          <a:r>
            <a:rPr lang="he-IL" sz="1400" b="0">
              <a:solidFill>
                <a:srgbClr val="2E75B6"/>
              </a:solidFill>
              <a:effectLst/>
              <a:latin typeface="Guttman Mantova" panose="02010401010101010101" pitchFamily="2" charset="-79"/>
              <a:ea typeface="Calibri" panose="020F0502020204030204" pitchFamily="34" charset="0"/>
              <a:cs typeface="Guttman Mantova" panose="02010401010101010101" pitchFamily="2" charset="-79"/>
            </a:rPr>
            <a:t>וּבְחָנ֤וּנִי נָא֙ בָּזֹ֔את אָמַ֖ר יְדֹוָ֣ד צְבָא֑וֹת אִם־לֹ֧א אֶפְתַּ֣ח לָכֶ֗ם אֵ֚ת אֲרֻבּ֣וֹת הַשָּׁמַ֔יִם וַהֲרִיקֹתִ֥י לָכֶ֛ם בְּרָכָ֖ה עַד־בְּלִי־דָֽי:    </a:t>
          </a:r>
          <a:endParaRPr lang="en-US" sz="1400" b="0">
            <a:effectLst/>
            <a:latin typeface="Times New Roman" panose="02020603050405020304" pitchFamily="18" charset="0"/>
            <a:ea typeface="Calibri" panose="020F0502020204030204" pitchFamily="34" charset="0"/>
            <a:cs typeface="Guttman Mantova" panose="02010401010101010101" pitchFamily="2" charset="-79"/>
          </a:endParaRPr>
        </a:p>
        <a:p>
          <a:pPr algn="l" rtl="1">
            <a:lnSpc>
              <a:spcPct val="107000"/>
            </a:lnSpc>
            <a:spcAft>
              <a:spcPts val="800"/>
            </a:spcAft>
          </a:pPr>
          <a:r>
            <a:rPr lang="he-IL" sz="1200">
              <a:effectLst/>
              <a:latin typeface="Guttman Mantova" panose="02010401010101010101" pitchFamily="2" charset="-79"/>
              <a:ea typeface="Calibri" panose="020F0502020204030204" pitchFamily="34" charset="0"/>
              <a:cs typeface="Guttman Mantova" panose="02010401010101010101" pitchFamily="2" charset="-79"/>
            </a:rPr>
            <a:t>    מלאכי פרק ג פסוק י'</a:t>
          </a:r>
          <a:endParaRPr lang="en-US" sz="1200">
            <a:effectLst/>
            <a:latin typeface="Times New Roman" panose="02020603050405020304" pitchFamily="18" charset="0"/>
            <a:ea typeface="Calibri" panose="020F0502020204030204" pitchFamily="34" charset="0"/>
            <a:cs typeface="Guttman Mantova" panose="02010401010101010101" pitchFamily="2" charset="-79"/>
          </a:endParaRPr>
        </a:p>
        <a:p>
          <a:pPr algn="r" rtl="1">
            <a:lnSpc>
              <a:spcPct val="107000"/>
            </a:lnSpc>
            <a:spcAft>
              <a:spcPts val="800"/>
            </a:spcAft>
          </a:pPr>
          <a:r>
            <a:rPr lang="he-IL" sz="1200">
              <a:solidFill>
                <a:srgbClr val="0070C0"/>
              </a:solidFill>
              <a:effectLst/>
              <a:latin typeface="Guttman Mantova" panose="02010401010101010101" pitchFamily="2" charset="-79"/>
              <a:ea typeface="Calibri" panose="020F0502020204030204" pitchFamily="34" charset="0"/>
              <a:cs typeface="Guttman Mantova" panose="02010401010101010101" pitchFamily="2" charset="-79"/>
            </a:rPr>
            <a:t>"עשר תעשר" - עשר בשביל שתתעשר. </a:t>
          </a:r>
          <a:r>
            <a:rPr lang="he-IL" sz="1200">
              <a:effectLst/>
              <a:latin typeface="Guttman Mantova" panose="02010401010101010101" pitchFamily="2" charset="-79"/>
              <a:ea typeface="Calibri" panose="020F0502020204030204" pitchFamily="34" charset="0"/>
              <a:cs typeface="Guttman Mantova" panose="02010401010101010101" pitchFamily="2" charset="-79"/>
            </a:rPr>
            <a:t>...זאת</a:t>
          </a:r>
          <a:r>
            <a:rPr lang="he-IL" sz="1200" baseline="0">
              <a:effectLst/>
              <a:latin typeface="Guttman Mantova" panose="02010401010101010101" pitchFamily="2" charset="-79"/>
              <a:ea typeface="Calibri" panose="020F0502020204030204" pitchFamily="34" charset="0"/>
              <a:cs typeface="Guttman Mantova" panose="02010401010101010101" pitchFamily="2" charset="-79"/>
            </a:rPr>
            <a:t> </a:t>
          </a:r>
          <a:r>
            <a:rPr lang="he-IL" sz="1200">
              <a:effectLst/>
              <a:latin typeface="Guttman Mantova" panose="02010401010101010101" pitchFamily="2" charset="-79"/>
              <a:ea typeface="Calibri" panose="020F0502020204030204" pitchFamily="34" charset="0"/>
              <a:cs typeface="Guttman Mantova" panose="02010401010101010101" pitchFamily="2" charset="-79"/>
            </a:rPr>
            <a:t>מנין לך? - אמר לו: לך תנסה... שנאמר הביאו את כל המעשר אל בית האוצר ויהי טרף בביתי ובחנוני נא בזאת אמר ה' צבאות אם לא אפתח לכם את ארובות השמים </a:t>
          </a:r>
          <a:r>
            <a:rPr lang="he-IL" sz="1200" b="0">
              <a:effectLst/>
              <a:latin typeface="Guttman Mantova" panose="02010401010101010101" pitchFamily="2" charset="-79"/>
              <a:ea typeface="Calibri" panose="020F0502020204030204" pitchFamily="34" charset="0"/>
              <a:cs typeface="Guttman Mantova" panose="02010401010101010101" pitchFamily="2" charset="-79"/>
            </a:rPr>
            <a:t>והריקותי</a:t>
          </a:r>
          <a:r>
            <a:rPr lang="he-IL" sz="1200">
              <a:effectLst/>
              <a:latin typeface="Guttman Mantova" panose="02010401010101010101" pitchFamily="2" charset="-79"/>
              <a:ea typeface="Calibri" panose="020F0502020204030204" pitchFamily="34" charset="0"/>
              <a:cs typeface="Guttman Mantova" panose="02010401010101010101" pitchFamily="2" charset="-79"/>
            </a:rPr>
            <a:t> לכם ברכה עד בלי די. מאי עד בלי די? עד שיבלו שפתותיכם מלומר די.                                                                                                                                                                                      								    על פי מסכת תענית ט.</a:t>
          </a:r>
          <a:endParaRPr lang="en-US" sz="1200">
            <a:effectLst/>
            <a:latin typeface="Times New Roman" panose="02020603050405020304" pitchFamily="18" charset="0"/>
            <a:ea typeface="Calibri" panose="020F0502020204030204" pitchFamily="34" charset="0"/>
            <a:cs typeface="Guttman Mantova" panose="02010401010101010101" pitchFamily="2" charset="-79"/>
          </a:endParaRPr>
        </a:p>
        <a:p>
          <a:pPr algn="r" rtl="1">
            <a:lnSpc>
              <a:spcPct val="107000"/>
            </a:lnSpc>
            <a:spcAft>
              <a:spcPts val="800"/>
            </a:spcAft>
          </a:pPr>
          <a:r>
            <a:rPr lang="he-IL" sz="1200">
              <a:effectLst/>
              <a:latin typeface="Guttman Mantova" panose="02010401010101010101" pitchFamily="2" charset="-79"/>
              <a:ea typeface="Calibri" panose="020F0502020204030204" pitchFamily="34" charset="0"/>
              <a:cs typeface="Guttman Mantova" panose="02010401010101010101" pitchFamily="2" charset="-79"/>
            </a:rPr>
            <a:t>מלח ממון, חסר. ואמרי לה חסד. [רש"י: הרוצה למלוח ממונו כלומר לגרום לו שיתקיים, יחסרנו לצדקה תמיד וחסרונו זהו קיומו. ואמרי לה חסד - יעשה ממנו חסד]                     </a:t>
          </a:r>
          <a:endParaRPr lang="en-US" sz="1200">
            <a:effectLst/>
            <a:latin typeface="Times New Roman" panose="02020603050405020304" pitchFamily="18" charset="0"/>
            <a:ea typeface="Calibri" panose="020F0502020204030204" pitchFamily="34" charset="0"/>
            <a:cs typeface="Guttman Mantova" panose="02010401010101010101" pitchFamily="2" charset="-79"/>
          </a:endParaRPr>
        </a:p>
        <a:p>
          <a:pPr algn="l" rtl="1">
            <a:lnSpc>
              <a:spcPct val="107000"/>
            </a:lnSpc>
            <a:spcAft>
              <a:spcPts val="800"/>
            </a:spcAft>
          </a:pPr>
          <a:r>
            <a:rPr lang="he-IL" sz="1600">
              <a:effectLst/>
              <a:latin typeface="Guttman Mantova" panose="02010401010101010101" pitchFamily="2" charset="-79"/>
              <a:ea typeface="Calibri" panose="020F0502020204030204" pitchFamily="34" charset="0"/>
              <a:cs typeface="Guttman Mantova" panose="02010401010101010101" pitchFamily="2" charset="-79"/>
            </a:rPr>
            <a:t> </a:t>
          </a:r>
          <a:r>
            <a:rPr lang="he-IL" sz="1200">
              <a:effectLst/>
              <a:latin typeface="Guttman Mantova" panose="02010401010101010101" pitchFamily="2" charset="-79"/>
              <a:ea typeface="Calibri" panose="020F0502020204030204" pitchFamily="34" charset="0"/>
              <a:cs typeface="Guttman Mantova" panose="02010401010101010101" pitchFamily="2" charset="-79"/>
            </a:rPr>
            <a:t>מסכת כתובות סו:</a:t>
          </a:r>
          <a:endParaRPr lang="en-US" sz="1200">
            <a:effectLst/>
            <a:latin typeface="Times New Roman" panose="02020603050405020304" pitchFamily="18" charset="0"/>
            <a:ea typeface="Calibri" panose="020F0502020204030204" pitchFamily="34" charset="0"/>
            <a:cs typeface="Guttman Mantova" panose="02010401010101010101" pitchFamily="2" charset="-79"/>
          </a:endParaRPr>
        </a:p>
        <a:p>
          <a:pPr algn="r" rtl="1">
            <a:lnSpc>
              <a:spcPct val="107000"/>
            </a:lnSpc>
            <a:spcAft>
              <a:spcPts val="800"/>
            </a:spcAft>
          </a:pPr>
          <a:r>
            <a:rPr lang="he-IL" sz="1200">
              <a:effectLst/>
              <a:latin typeface="Guttman Mantova" panose="02010401010101010101" pitchFamily="2" charset="-79"/>
              <a:ea typeface="Calibri" panose="020F0502020204030204" pitchFamily="34" charset="0"/>
              <a:cs typeface="Guttman Mantova" panose="02010401010101010101" pitchFamily="2" charset="-79"/>
            </a:rPr>
            <a:t>אם רואה אדם שמזונותיו מצומצמין יעשה מהן צדקה, וכ"ש כשהן מרובין. כל הגוזז מנכסיו ועושה מהן צדקה - ניצל מדינה של גיהנם; משל לשתי רחילות שהיו עוברות במים, אחת גזוזה ואחת אינה גזוזה, גזוזה עברה, ושאינה גזוזה לא עברה... שוב אין מראין לו סימני עניות. </a:t>
          </a:r>
          <a:endParaRPr lang="en-US" sz="1200">
            <a:effectLst/>
            <a:latin typeface="Times New Roman" panose="02020603050405020304" pitchFamily="18" charset="0"/>
            <a:ea typeface="Calibri" panose="020F0502020204030204" pitchFamily="34" charset="0"/>
            <a:cs typeface="Guttman Mantova" panose="02010401010101010101" pitchFamily="2" charset="-79"/>
          </a:endParaRPr>
        </a:p>
        <a:p>
          <a:pPr algn="l" rtl="1">
            <a:lnSpc>
              <a:spcPct val="107000"/>
            </a:lnSpc>
            <a:spcAft>
              <a:spcPts val="800"/>
            </a:spcAft>
          </a:pPr>
          <a:r>
            <a:rPr lang="he-IL" sz="1200">
              <a:effectLst/>
              <a:latin typeface="Guttman Mantova" panose="02010401010101010101" pitchFamily="2" charset="-79"/>
              <a:ea typeface="Calibri" panose="020F0502020204030204" pitchFamily="34" charset="0"/>
              <a:cs typeface="Guttman Mantova" panose="02010401010101010101" pitchFamily="2" charset="-79"/>
            </a:rPr>
            <a:t>על פי מסכת גיטין ז. </a:t>
          </a:r>
          <a:endParaRPr lang="en-US" sz="1200">
            <a:effectLst/>
            <a:latin typeface="Times New Roman" panose="02020603050405020304" pitchFamily="18" charset="0"/>
            <a:ea typeface="Calibri" panose="020F0502020204030204" pitchFamily="34" charset="0"/>
            <a:cs typeface="Guttman Mantova" panose="02010401010101010101" pitchFamily="2" charset="-79"/>
          </a:endParaRPr>
        </a:p>
        <a:p>
          <a:pPr algn="r" rtl="1">
            <a:lnSpc>
              <a:spcPct val="107000"/>
            </a:lnSpc>
            <a:spcAft>
              <a:spcPts val="800"/>
            </a:spcAft>
          </a:pPr>
          <a:r>
            <a:rPr lang="he-IL" sz="1200">
              <a:effectLst/>
              <a:latin typeface="Guttman Mantova" panose="02010401010101010101" pitchFamily="2" charset="-79"/>
              <a:ea typeface="Calibri" panose="020F0502020204030204" pitchFamily="34" charset="0"/>
              <a:cs typeface="Guttman Mantova" panose="02010401010101010101" pitchFamily="2" charset="-79"/>
            </a:rPr>
            <a:t>"כבד את ה' מהונך ומראשית כל תבואתך". שב אל ענין הבטחון, ואמר כבד את ה' מהונך, ובא להזהיר שלא תרע עינו בפזרו ממון למצות ולצדקות, ולא ידאג פן יחסר הונו במתנת ידו, אבל יבטח בה' כי בגלל הדבר הזה יברכהו וכל אשר לו ירבה,</a:t>
          </a:r>
          <a:r>
            <a:rPr lang="he-IL" sz="1200">
              <a:solidFill>
                <a:srgbClr val="FF0000"/>
              </a:solidFill>
              <a:effectLst/>
              <a:latin typeface="Guttman Mantova" panose="02010401010101010101" pitchFamily="2" charset="-79"/>
              <a:ea typeface="Calibri" panose="020F0502020204030204" pitchFamily="34" charset="0"/>
              <a:cs typeface="Guttman Mantova" panose="02010401010101010101" pitchFamily="2" charset="-79"/>
            </a:rPr>
            <a:t> </a:t>
          </a:r>
          <a:r>
            <a:rPr lang="he-IL" sz="1200">
              <a:effectLst/>
              <a:latin typeface="Guttman Mantova" panose="02010401010101010101" pitchFamily="2" charset="-79"/>
              <a:ea typeface="Calibri" panose="020F0502020204030204" pitchFamily="34" charset="0"/>
              <a:cs typeface="Guttman Mantova" panose="02010401010101010101" pitchFamily="2" charset="-79"/>
            </a:rPr>
            <a:t>...והנה זה מדרכי הבטחון, שיבטח לבו כי כאשר יחסר ממונו למצוה, כן ירבה וכן יפרוץ, ואז"ל, "מלח ממון חסר". קיום הממון ומליחתו - [על ידי] החסרון.</a:t>
          </a:r>
          <a:endParaRPr lang="en-US" sz="1200">
            <a:effectLst/>
            <a:latin typeface="Times New Roman" panose="02020603050405020304" pitchFamily="18" charset="0"/>
            <a:ea typeface="Calibri" panose="020F0502020204030204" pitchFamily="34" charset="0"/>
            <a:cs typeface="Guttman Mantova" panose="02010401010101010101" pitchFamily="2" charset="-79"/>
          </a:endParaRPr>
        </a:p>
        <a:p>
          <a:pPr algn="l" rtl="1">
            <a:lnSpc>
              <a:spcPct val="107000"/>
            </a:lnSpc>
            <a:spcAft>
              <a:spcPts val="800"/>
            </a:spcAft>
          </a:pPr>
          <a:r>
            <a:rPr lang="he-IL" sz="1200">
              <a:effectLst/>
              <a:latin typeface="Guttman Mantova" panose="02010401010101010101" pitchFamily="2" charset="-79"/>
              <a:ea typeface="Calibri" panose="020F0502020204030204" pitchFamily="34" charset="0"/>
              <a:cs typeface="Guttman Mantova" panose="02010401010101010101" pitchFamily="2" charset="-79"/>
            </a:rPr>
            <a:t>רבינו יונה משלי פרק ג פסוק ט'</a:t>
          </a:r>
        </a:p>
        <a:p>
          <a:pPr algn="r" rtl="1">
            <a:lnSpc>
              <a:spcPct val="107000"/>
            </a:lnSpc>
            <a:spcAft>
              <a:spcPts val="800"/>
            </a:spcAft>
          </a:pPr>
          <a:endParaRPr lang="he-IL" sz="1400">
            <a:effectLst/>
            <a:latin typeface="Times New Roman" panose="02020603050405020304" pitchFamily="18" charset="0"/>
            <a:ea typeface="Calibri" panose="020F0502020204030204" pitchFamily="34" charset="0"/>
            <a:cs typeface="+mn-cs"/>
          </a:endParaRPr>
        </a:p>
        <a:p>
          <a:pPr rtl="1"/>
          <a:r>
            <a:rPr lang="he-IL" sz="1400">
              <a:solidFill>
                <a:schemeClr val="dk1"/>
              </a:solidFill>
              <a:effectLst/>
              <a:latin typeface="Times New Roman" panose="02020603050405020304" pitchFamily="18" charset="0"/>
              <a:ea typeface="Calibri" panose="020F0502020204030204" pitchFamily="34" charset="0"/>
              <a:cs typeface="+mn-cs"/>
            </a:rPr>
            <a:t>מעשה שהיה בראובן ושמעון שהיו שכנים ובתחילתם לא היו עשירים, ואחר זה נתעשרו, וסיבת עשרם היתה שונה. ראובן שמע מהחכם שהיה דורש מאמר הגמרא "אוקירו לנשייכו כי היכי דתתעתרו", [פירוש, תכבדו את נשותיכם כדי שתתעשרו] והאמין בכל לבו שאם הבעל מכבד את אשתו  במלבושים נאים ותכשיטים יקרים, יתעשר. הוא התאמץ מאוד, והיה מכבדה ומייקרה תמיד, והתעשר עושר גדול. ושמעון שכינו סיבת עשרו היתה ששמע מאותו חכם עצמו שהיה דורש מאמר הגמרא "עשר תעשר, עשר בשביל שתתעשר" והוא האמין בדבר זה באמונה שלמה והוציא מעשר לצדקה מכל נכסיו וגם מן הרווחים וכך נתעשר עושר גדול.</a:t>
          </a:r>
          <a:endParaRPr lang="en-US" sz="1400">
            <a:solidFill>
              <a:schemeClr val="dk1"/>
            </a:solidFill>
            <a:effectLst/>
            <a:latin typeface="Times New Roman" panose="02020603050405020304" pitchFamily="18" charset="0"/>
            <a:ea typeface="Calibri" panose="020F0502020204030204" pitchFamily="34" charset="0"/>
            <a:cs typeface="+mn-cs"/>
          </a:endParaRPr>
        </a:p>
        <a:p>
          <a:pPr rtl="1"/>
          <a:r>
            <a:rPr lang="he-IL" sz="1400">
              <a:solidFill>
                <a:schemeClr val="dk1"/>
              </a:solidFill>
              <a:effectLst/>
              <a:latin typeface="Times New Roman" panose="02020603050405020304" pitchFamily="18" charset="0"/>
              <a:ea typeface="Calibri" panose="020F0502020204030204" pitchFamily="34" charset="0"/>
              <a:cs typeface="+mn-cs"/>
            </a:rPr>
            <a:t>בראות שמעון שגם ראובן שכינו נתעשר ולא ראהו שנותן הרבה צדקה שאלהו על כך, ובשמוע הסיבה שעשה, שכיבד את אשתו בתכשיטים ובבגדים נאים, הצטער שמעון בליבו על שלא שמע סגולה זאת מהחכם כי הסכומים שהוציא לצדקה היו פי ארבעה ממה שהוציא שכינו על אשתו ועוד שהוצאות שהוציא הלה נהנה גם הוא ונשארו ברשותו בניגוד לסכומים שהוציא הוא שנהנו ממנו רק העניים. הלך שמעון להתרעם בפני החכם למה לא אמר את שתי הסגולות יחד שיוכלו לבחור איזה שירצו. ויען החכם ויאמר: דוד המלך כבר נתן לך תשובה ניצחת, "אל תירא כי יעשיר איש כי ירבה כבוד ביתו, כי לא במותו יקח הכל לא ירד אחריו כבודו" והכונה, "בית" זו אישה שנקראת בית. המכבדה זוכה לעושר כאשר עשה שכן שלך. אבל אתה אל תקנא בו כי באמת שלך גדול משלו, יען שאף שההוצאות נשארו אצלו וגם נהנה מהן הרי לא במותו יקח הכל ההנאה והכבוד לא ירדו אחריו לקבר משא"כ סגולת המעשר שעשית אתה, מלבד העושר בעוה"ז, תקבל שכר נצחי רב בעוה"ב. </a:t>
          </a:r>
          <a:endParaRPr lang="en-US" sz="1400">
            <a:solidFill>
              <a:schemeClr val="dk1"/>
            </a:solidFill>
            <a:effectLst/>
            <a:latin typeface="Times New Roman" panose="02020603050405020304" pitchFamily="18" charset="0"/>
            <a:ea typeface="Calibri" panose="020F0502020204030204" pitchFamily="34" charset="0"/>
            <a:cs typeface="+mn-cs"/>
          </a:endParaRPr>
        </a:p>
        <a:p>
          <a:pPr marL="0" marR="0" lvl="0" indent="0" algn="l" defTabSz="914400" rtl="1" eaLnBrk="1" fontAlgn="auto" latinLnBrk="0" hangingPunct="1">
            <a:lnSpc>
              <a:spcPct val="107000"/>
            </a:lnSpc>
            <a:spcBef>
              <a:spcPts val="0"/>
            </a:spcBef>
            <a:spcAft>
              <a:spcPts val="800"/>
            </a:spcAft>
            <a:buClrTx/>
            <a:buSzTx/>
            <a:buFontTx/>
            <a:buNone/>
            <a:tabLst/>
            <a:defRPr/>
          </a:pPr>
          <a:r>
            <a:rPr lang="he-IL" sz="1100" b="1">
              <a:solidFill>
                <a:schemeClr val="dk1"/>
              </a:solidFill>
              <a:effectLst/>
              <a:latin typeface="+mn-lt"/>
              <a:ea typeface="+mn-ea"/>
              <a:cs typeface="+mn-cs"/>
            </a:rPr>
            <a:t>על פי ספר "נפלאים מעשיך" לבעל בן איש חי פרק קנ"ה  </a:t>
          </a:r>
          <a:endParaRPr lang="he-IL" sz="1400">
            <a:effectLst/>
            <a:latin typeface="Times New Roman" panose="02020603050405020304" pitchFamily="18" charset="0"/>
            <a:ea typeface="Calibri" panose="020F0502020204030204" pitchFamily="34" charset="0"/>
            <a:cs typeface="+mn-cs"/>
          </a:endParaRPr>
        </a:p>
        <a:p>
          <a:pPr algn="r" rtl="1">
            <a:lnSpc>
              <a:spcPct val="107000"/>
            </a:lnSpc>
            <a:spcAft>
              <a:spcPts val="800"/>
            </a:spcAft>
          </a:pPr>
          <a:endParaRPr lang="he-IL" sz="1400">
            <a:effectLst/>
            <a:latin typeface="Times New Roman" panose="02020603050405020304" pitchFamily="18" charset="0"/>
            <a:ea typeface="Calibri" panose="020F0502020204030204" pitchFamily="34" charset="0"/>
            <a:cs typeface="+mn-cs"/>
          </a:endParaRPr>
        </a:p>
        <a:p>
          <a:pPr algn="r" rtl="1">
            <a:lnSpc>
              <a:spcPct val="107000"/>
            </a:lnSpc>
            <a:spcAft>
              <a:spcPts val="800"/>
            </a:spcAft>
          </a:pPr>
          <a:r>
            <a:rPr lang="he-IL" sz="1400">
              <a:effectLst/>
              <a:latin typeface="Times New Roman" panose="02020603050405020304" pitchFamily="18" charset="0"/>
              <a:ea typeface="Calibri" panose="020F0502020204030204" pitchFamily="34" charset="0"/>
              <a:cs typeface="+mn-cs"/>
            </a:rPr>
            <a:t>הצדיק רבי שלום אהרן לופס זצ"ל מעיר חאלב שבסוריה ששימש בארץ כרבה של עכו, היה ידוע בעיסוקו כל ימיו בצדקה באופן על טבעי נוסף על גדלותו בתורה. עוד בביתו הצר שבשכונת בית ישראל היו מתגוררים בקביעות אנשים דלים ושבורי לב והיה מחלק אתם את פת לחמו. היה מחלק סכומים אדירים שחלק גדול מהם באו ממשכורתו האישית שקיבל בתור רב העיר. אמרו עליו "הרב לופס חי על מעשר" ונתכוונו בזה שלא פעם קרה שבמקום להפריש רק מעשר לצדקה כפי הדין, נשארה בידו רק עשירית מהמשכורת לצרכיו הקיומיים ההכרחיים ביותר, וכל השאר פיזר לעניים ונדכאים.   אנשים היו פונים אליו בתור מנהל קרן צדקה ופעם שאל בחיוך: איזה קרן אני מנהל? הם לא יודעים שהקרן היחיד שיש לי, זה מה שנאמר "והקרן קיימת לו לעולם הבא".</a:t>
          </a:r>
          <a:endParaRPr lang="en-US" sz="12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endParaRPr lang="en-US" sz="1400">
            <a:effectLst/>
            <a:latin typeface="Times New Roman" panose="02020603050405020304" pitchFamily="18" charset="0"/>
            <a:ea typeface="Calibri" panose="020F0502020204030204" pitchFamily="34" charset="0"/>
            <a:cs typeface="Guttman Mantova" panose="02010401010101010101" pitchFamily="2" charset="-79"/>
          </a:endParaRPr>
        </a:p>
        <a:p>
          <a:pPr marL="0" marR="0" indent="0" algn="r" defTabSz="914400" rtl="1" eaLnBrk="1" fontAlgn="auto" latinLnBrk="0" hangingPunct="1">
            <a:lnSpc>
              <a:spcPct val="107000"/>
            </a:lnSpc>
            <a:spcBef>
              <a:spcPts val="0"/>
            </a:spcBef>
            <a:spcAft>
              <a:spcPts val="800"/>
            </a:spcAft>
            <a:buClrTx/>
            <a:buSzTx/>
            <a:buFontTx/>
            <a:buNone/>
            <a:tabLst/>
            <a:defRPr/>
          </a:pPr>
          <a:r>
            <a:rPr lang="he-IL" sz="1400">
              <a:solidFill>
                <a:schemeClr val="dk1"/>
              </a:solidFill>
              <a:effectLst/>
              <a:latin typeface="Times New Roman" panose="02020603050405020304" pitchFamily="18" charset="0"/>
              <a:ea typeface="Calibri" panose="020F0502020204030204" pitchFamily="34" charset="0"/>
              <a:cs typeface="+mn-cs"/>
            </a:rPr>
            <a:t>הרה"ק רבי משה ליב מסאסוב זצללה"ה מפורסם באהבתו הגדולה לכל יהודי ובעזרתו לנדכאים ונצרכים. פעם הוא הגיע לשוק בעיירה יערוסלב, והיה מהלך בין העגלונים ובודק את טיב הקש והתבן שבאוצרם. והנה עבר על פניו ידידו הרה"ק רבי שמעון מיערוסלב זיע"א ושאלו: רבי, מה מעשיך בשוק של העגלונים? אמר לו רבי משה לייב: עזוב את ה'רבי' שלי ואת ה'רבי' שלך, ובוא עמי ונסחוב חבילת קש לביתה של אלמנה ענייה, שאין לה אפילו מצע של קש להשכיב עליו את גופה השבור. וילכו שניהם יחדיו, אלו שני צדיקים מפורסמים קדושי עליון, וישאו את הקש בכתפיהם, וכל העם רואים וזזים ומפנים להם מקום. בדרך הילוכם, אמר רבי משה לייב: אילו היה בית המקדש קיים, היינו סוחבים כך ומביאים קרבנות, מנחות ונסכים. עתה אנחנו מביאים קש לאלמנה, ומעלה עלינו הכתוב כאילו הקרבנו קורבן עם כל הכוונות הקדושות!!</a:t>
          </a:r>
          <a:endParaRPr lang="en-US" sz="1400">
            <a:solidFill>
              <a:schemeClr val="dk1"/>
            </a:solidFill>
            <a:effectLst/>
            <a:latin typeface="Times New Roman" panose="02020603050405020304" pitchFamily="18" charset="0"/>
            <a:ea typeface="Calibri" panose="020F0502020204030204" pitchFamily="34" charset="0"/>
            <a:cs typeface="+mn-cs"/>
          </a:endParaRPr>
        </a:p>
        <a:p>
          <a:pPr algn="r" rtl="1">
            <a:lnSpc>
              <a:spcPct val="107000"/>
            </a:lnSpc>
            <a:spcAft>
              <a:spcPts val="800"/>
            </a:spcAft>
          </a:pPr>
          <a:endParaRPr lang="en-US" sz="1100">
            <a:effectLst/>
            <a:latin typeface="Times New Roman" panose="02020603050405020304" pitchFamily="18" charset="0"/>
            <a:ea typeface="Calibri" panose="020F0502020204030204" pitchFamily="34" charset="0"/>
            <a:cs typeface="Guttman Mantova" panose="02010401010101010101" pitchFamily="2" charset="-79"/>
          </a:endParaRPr>
        </a:p>
        <a:p>
          <a:pPr algn="r" rtl="1"/>
          <a:endParaRPr lang="he-IL" sz="1100" b="0">
            <a:latin typeface="Guttman Mantova" panose="02010401010101010101" pitchFamily="2" charset="-79"/>
            <a:cs typeface="Guttman Mantova" panose="02010401010101010101" pitchFamily="2" charset="-79"/>
          </a:endParaRPr>
        </a:p>
      </xdr:txBody>
    </xdr:sp>
    <xdr:clientData/>
  </xdr:twoCellAnchor>
  <xdr:oneCellAnchor>
    <xdr:from>
      <xdr:col>19</xdr:col>
      <xdr:colOff>242919</xdr:colOff>
      <xdr:row>52</xdr:row>
      <xdr:rowOff>9069</xdr:rowOff>
    </xdr:from>
    <xdr:ext cx="184730" cy="357790"/>
    <xdr:sp macro="" textlink="">
      <xdr:nvSpPr>
        <xdr:cNvPr id="11" name="מלבן 10">
          <a:extLst>
            <a:ext uri="{FF2B5EF4-FFF2-40B4-BE49-F238E27FC236}">
              <a16:creationId xmlns:a16="http://schemas.microsoft.com/office/drawing/2014/main" id="{00000000-0008-0000-0100-00000B000000}"/>
            </a:ext>
          </a:extLst>
        </xdr:cNvPr>
        <xdr:cNvSpPr/>
      </xdr:nvSpPr>
      <xdr:spPr>
        <a:xfrm>
          <a:off x="10912469626" y="11801019"/>
          <a:ext cx="184730" cy="357790"/>
        </a:xfrm>
        <a:prstGeom prst="rect">
          <a:avLst/>
        </a:prstGeom>
        <a:noFill/>
      </xdr:spPr>
      <xdr:txBody>
        <a:bodyPr wrap="none" lIns="91440" tIns="45720" rIns="91440" bIns="45720">
          <a:spAutoFit/>
        </a:bodyPr>
        <a:lstStyle/>
        <a:p>
          <a:pPr algn="ctr"/>
          <a:endParaRPr lang="he-IL" sz="1800" b="1" cap="none" spc="50">
            <a:ln w="0"/>
            <a:solidFill>
              <a:schemeClr val="bg2"/>
            </a:solidFill>
            <a:effectLst>
              <a:innerShdw blurRad="63500" dist="50800" dir="13500000">
                <a:srgbClr val="000000">
                  <a:alpha val="50000"/>
                </a:srgbClr>
              </a:innerShdw>
            </a:effectLst>
          </a:endParaRPr>
        </a:p>
      </xdr:txBody>
    </xdr:sp>
    <xdr:clientData/>
  </xdr:oneCellAnchor>
  <xdr:twoCellAnchor>
    <xdr:from>
      <xdr:col>1</xdr:col>
      <xdr:colOff>708660</xdr:colOff>
      <xdr:row>0</xdr:row>
      <xdr:rowOff>106680</xdr:rowOff>
    </xdr:from>
    <xdr:to>
      <xdr:col>6</xdr:col>
      <xdr:colOff>670560</xdr:colOff>
      <xdr:row>0</xdr:row>
      <xdr:rowOff>449580</xdr:rowOff>
    </xdr:to>
    <xdr:sp macro="" textlink="">
      <xdr:nvSpPr>
        <xdr:cNvPr id="12" name="מלבן מעוגל 11">
          <a:hlinkClick xmlns:r="http://schemas.openxmlformats.org/officeDocument/2006/relationships" r:id="rId9" tooltip="לחץ כדי להגיע להוראות מילוי ושימוש בתוכנה"/>
          <a:extLst>
            <a:ext uri="{FF2B5EF4-FFF2-40B4-BE49-F238E27FC236}">
              <a16:creationId xmlns:a16="http://schemas.microsoft.com/office/drawing/2014/main" id="{00000000-0008-0000-0100-00000C000000}"/>
            </a:ext>
          </a:extLst>
        </xdr:cNvPr>
        <xdr:cNvSpPr/>
      </xdr:nvSpPr>
      <xdr:spPr>
        <a:xfrm>
          <a:off x="10920703965" y="106680"/>
          <a:ext cx="4876800" cy="342900"/>
        </a:xfrm>
        <a:prstGeom prst="roundRect">
          <a:avLst/>
        </a:prstGeom>
        <a:solidFill>
          <a:schemeClr val="bg1">
            <a:lumMod val="50000"/>
          </a:schemeClr>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r" rtl="1"/>
          <a:r>
            <a:rPr lang="he-IL" sz="1800" b="1">
              <a:solidFill>
                <a:schemeClr val="bg1">
                  <a:lumMod val="50000"/>
                </a:schemeClr>
              </a:solidFill>
            </a:rPr>
            <a:t>ניהול וחישוב אוטומטי</a:t>
          </a:r>
          <a:r>
            <a:rPr lang="he-IL" sz="1800" b="1" baseline="0">
              <a:solidFill>
                <a:schemeClr val="bg1">
                  <a:lumMod val="50000"/>
                </a:schemeClr>
              </a:solidFill>
            </a:rPr>
            <a:t> של מעשר וחומש    </a:t>
          </a:r>
          <a:r>
            <a:rPr lang="he-IL" sz="1400" b="1" baseline="0">
              <a:solidFill>
                <a:schemeClr val="bg1"/>
              </a:solidFill>
            </a:rPr>
            <a:t>הוראות</a:t>
          </a:r>
          <a:endParaRPr lang="he-IL" sz="1600" b="1">
            <a:solidFill>
              <a:schemeClr val="bg1"/>
            </a:solidFill>
          </a:endParaRPr>
        </a:p>
      </xdr:txBody>
    </xdr:sp>
    <xdr:clientData/>
  </xdr:twoCellAnchor>
  <xdr:twoCellAnchor>
    <xdr:from>
      <xdr:col>6</xdr:col>
      <xdr:colOff>815340</xdr:colOff>
      <xdr:row>0</xdr:row>
      <xdr:rowOff>99060</xdr:rowOff>
    </xdr:from>
    <xdr:to>
      <xdr:col>9</xdr:col>
      <xdr:colOff>236220</xdr:colOff>
      <xdr:row>0</xdr:row>
      <xdr:rowOff>441960</xdr:rowOff>
    </xdr:to>
    <xdr:sp macro="" textlink="">
      <xdr:nvSpPr>
        <xdr:cNvPr id="13" name="מלבן מעוגל 12">
          <a:hlinkClick xmlns:r="http://schemas.openxmlformats.org/officeDocument/2006/relationships" r:id="rId10" tooltip="לחץ כדי להגיע למבוא להלכות מעשר כספים"/>
          <a:extLst>
            <a:ext uri="{FF2B5EF4-FFF2-40B4-BE49-F238E27FC236}">
              <a16:creationId xmlns:a16="http://schemas.microsoft.com/office/drawing/2014/main" id="{00000000-0008-0000-0100-00000D000000}"/>
            </a:ext>
          </a:extLst>
        </xdr:cNvPr>
        <xdr:cNvSpPr/>
      </xdr:nvSpPr>
      <xdr:spPr>
        <a:xfrm>
          <a:off x="10919700030" y="99060"/>
          <a:ext cx="859155" cy="342900"/>
        </a:xfrm>
        <a:prstGeom prst="roundRect">
          <a:avLst/>
        </a:prstGeom>
        <a:solidFill>
          <a:schemeClr val="bg1">
            <a:lumMod val="65000"/>
          </a:schemeClr>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400" b="1"/>
            <a:t>מבוא</a:t>
          </a:r>
          <a:endParaRPr lang="he-IL" sz="1600" b="1"/>
        </a:p>
      </xdr:txBody>
    </xdr:sp>
    <xdr:clientData/>
  </xdr:twoCellAnchor>
  <xdr:twoCellAnchor>
    <xdr:from>
      <xdr:col>9</xdr:col>
      <xdr:colOff>381000</xdr:colOff>
      <xdr:row>0</xdr:row>
      <xdr:rowOff>99060</xdr:rowOff>
    </xdr:from>
    <xdr:to>
      <xdr:col>12</xdr:col>
      <xdr:colOff>167640</xdr:colOff>
      <xdr:row>0</xdr:row>
      <xdr:rowOff>441960</xdr:rowOff>
    </xdr:to>
    <xdr:sp macro="" textlink="">
      <xdr:nvSpPr>
        <xdr:cNvPr id="14" name="מלבן מעוגל 13">
          <a:hlinkClick xmlns:r="http://schemas.openxmlformats.org/officeDocument/2006/relationships" r:id="rId11" tooltip="לחץ כדי להגיע לכללים ויסודות בהלכות מעשר כספים"/>
          <a:extLst>
            <a:ext uri="{FF2B5EF4-FFF2-40B4-BE49-F238E27FC236}">
              <a16:creationId xmlns:a16="http://schemas.microsoft.com/office/drawing/2014/main" id="{00000000-0008-0000-0100-00000E000000}"/>
            </a:ext>
          </a:extLst>
        </xdr:cNvPr>
        <xdr:cNvSpPr/>
      </xdr:nvSpPr>
      <xdr:spPr>
        <a:xfrm>
          <a:off x="10917892185" y="99060"/>
          <a:ext cx="1663065" cy="342900"/>
        </a:xfrm>
        <a:prstGeom prst="roundRect">
          <a:avLst/>
        </a:prstGeom>
        <a:solidFill>
          <a:schemeClr val="bg1">
            <a:lumMod val="65000"/>
          </a:schemeClr>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400" b="1"/>
            <a:t>כללים </a:t>
          </a:r>
          <a:r>
            <a:rPr lang="he-IL" sz="1600" b="1"/>
            <a:t> </a:t>
          </a:r>
          <a:r>
            <a:rPr lang="he-IL" sz="1400" b="1"/>
            <a:t>ויסודות</a:t>
          </a:r>
          <a:endParaRPr lang="he-IL" sz="1600" b="1"/>
        </a:p>
      </xdr:txBody>
    </xdr:sp>
    <xdr:clientData/>
  </xdr:twoCellAnchor>
  <mc:AlternateContent xmlns:mc="http://schemas.openxmlformats.org/markup-compatibility/2006">
    <mc:Choice xmlns:a14="http://schemas.microsoft.com/office/drawing/2010/main" Requires="a14">
      <xdr:twoCellAnchor>
        <xdr:from>
          <xdr:col>15</xdr:col>
          <xdr:colOff>200025</xdr:colOff>
          <xdr:row>50</xdr:row>
          <xdr:rowOff>38100</xdr:rowOff>
        </xdr:from>
        <xdr:to>
          <xdr:col>16</xdr:col>
          <xdr:colOff>285750</xdr:colOff>
          <xdr:row>52</xdr:row>
          <xdr:rowOff>0</xdr:rowOff>
        </xdr:to>
        <xdr:sp macro="" textlink="">
          <xdr:nvSpPr>
            <xdr:cNvPr id="23553" name="Object 1" hidden="1">
              <a:extLst>
                <a:ext uri="{63B3BB69-23CF-44E3-9099-C40C66FF867C}">
                  <a14:compatExt spid="_x0000_s23553"/>
                </a:ext>
                <a:ext uri="{FF2B5EF4-FFF2-40B4-BE49-F238E27FC236}">
                  <a16:creationId xmlns:a16="http://schemas.microsoft.com/office/drawing/2014/main" id="{00000000-0008-0000-0100-0000015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11</xdr:col>
      <xdr:colOff>177054</xdr:colOff>
      <xdr:row>48</xdr:row>
      <xdr:rowOff>238125</xdr:rowOff>
    </xdr:from>
    <xdr:to>
      <xdr:col>13</xdr:col>
      <xdr:colOff>713030</xdr:colOff>
      <xdr:row>49</xdr:row>
      <xdr:rowOff>190500</xdr:rowOff>
    </xdr:to>
    <xdr:sp macro="" textlink="">
      <xdr:nvSpPr>
        <xdr:cNvPr id="16" name="מלבן מעוגל 15">
          <a:hlinkClick xmlns:r="http://schemas.openxmlformats.org/officeDocument/2006/relationships" r:id="rId12" tooltip="לחץ כדי להגיע לטבלאות המחשה ותירגול לחומש"/>
          <a:extLst>
            <a:ext uri="{FF2B5EF4-FFF2-40B4-BE49-F238E27FC236}">
              <a16:creationId xmlns:a16="http://schemas.microsoft.com/office/drawing/2014/main" id="{00000000-0008-0000-0100-000010000000}"/>
            </a:ext>
          </a:extLst>
        </xdr:cNvPr>
        <xdr:cNvSpPr/>
      </xdr:nvSpPr>
      <xdr:spPr>
        <a:xfrm>
          <a:off x="15817888" y="11192996"/>
          <a:ext cx="1800000" cy="203386"/>
        </a:xfrm>
        <a:prstGeom prst="roundRect">
          <a:avLst/>
        </a:prstGeom>
        <a:solidFill>
          <a:schemeClr val="bg1">
            <a:lumMod val="85000"/>
          </a:schemeClr>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050">
              <a:solidFill>
                <a:srgbClr val="8C8C8C"/>
              </a:solidFill>
            </a:rPr>
            <a:t>המחשה ותירגול לחומש</a:t>
          </a:r>
        </a:p>
      </xdr:txBody>
    </xdr:sp>
    <xdr:clientData/>
  </xdr:twoCellAnchor>
  <xdr:twoCellAnchor>
    <xdr:from>
      <xdr:col>5</xdr:col>
      <xdr:colOff>80185</xdr:colOff>
      <xdr:row>49</xdr:row>
      <xdr:rowOff>0</xdr:rowOff>
    </xdr:from>
    <xdr:to>
      <xdr:col>8</xdr:col>
      <xdr:colOff>14450</xdr:colOff>
      <xdr:row>50</xdr:row>
      <xdr:rowOff>0</xdr:rowOff>
    </xdr:to>
    <xdr:sp macro="" textlink="">
      <xdr:nvSpPr>
        <xdr:cNvPr id="17" name="מלבן מעוגל 16">
          <a:hlinkClick xmlns:r="http://schemas.openxmlformats.org/officeDocument/2006/relationships" r:id="rId13" tooltip="לחץ כדי להגיע לטבלה מיוחדת של &quot;הקלות למפרישי חומש&quot; המשתלבות בחישובים"/>
          <a:extLst>
            <a:ext uri="{FF2B5EF4-FFF2-40B4-BE49-F238E27FC236}">
              <a16:creationId xmlns:a16="http://schemas.microsoft.com/office/drawing/2014/main" id="{00000000-0008-0000-0100-000011000000}"/>
            </a:ext>
          </a:extLst>
        </xdr:cNvPr>
        <xdr:cNvSpPr/>
      </xdr:nvSpPr>
      <xdr:spPr>
        <a:xfrm>
          <a:off x="19815480" y="11205882"/>
          <a:ext cx="3242241" cy="457200"/>
        </a:xfrm>
        <a:prstGeom prst="roundRect">
          <a:avLst/>
        </a:prstGeom>
        <a:solidFill>
          <a:schemeClr val="bg1">
            <a:lumMod val="85000"/>
          </a:schemeClr>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400" b="1">
              <a:solidFill>
                <a:srgbClr val="8C8C8C"/>
              </a:solidFill>
            </a:rPr>
            <a:t>טבלת הקלות </a:t>
          </a:r>
          <a:r>
            <a:rPr lang="he-IL" sz="1400" b="1" baseline="0">
              <a:solidFill>
                <a:srgbClr val="8C8C8C"/>
              </a:solidFill>
            </a:rPr>
            <a:t>מיוחדות</a:t>
          </a:r>
          <a:r>
            <a:rPr lang="he-IL" sz="1400" b="1">
              <a:solidFill>
                <a:srgbClr val="8C8C8C"/>
              </a:solidFill>
            </a:rPr>
            <a:t> למפרישי חומש</a:t>
          </a:r>
        </a:p>
      </xdr:txBody>
    </xdr:sp>
    <xdr:clientData/>
  </xdr:twoCellAnchor>
  <xdr:twoCellAnchor>
    <xdr:from>
      <xdr:col>26</xdr:col>
      <xdr:colOff>129540</xdr:colOff>
      <xdr:row>47</xdr:row>
      <xdr:rowOff>182880</xdr:rowOff>
    </xdr:from>
    <xdr:to>
      <xdr:col>31</xdr:col>
      <xdr:colOff>160020</xdr:colOff>
      <xdr:row>48</xdr:row>
      <xdr:rowOff>129540</xdr:rowOff>
    </xdr:to>
    <xdr:sp macro="" textlink="">
      <xdr:nvSpPr>
        <xdr:cNvPr id="18" name="מלבן מעוגל 17">
          <a:hlinkClick xmlns:r="http://schemas.openxmlformats.org/officeDocument/2006/relationships" r:id="rId14" tooltip="לחץ כדי להגיע למייל המכון להעביר הערות ושאלות"/>
          <a:extLst>
            <a:ext uri="{FF2B5EF4-FFF2-40B4-BE49-F238E27FC236}">
              <a16:creationId xmlns:a16="http://schemas.microsoft.com/office/drawing/2014/main" id="{00000000-0008-0000-0100-000012000000}"/>
            </a:ext>
          </a:extLst>
        </xdr:cNvPr>
        <xdr:cNvSpPr/>
      </xdr:nvSpPr>
      <xdr:spPr>
        <a:xfrm>
          <a:off x="3154680" y="10721340"/>
          <a:ext cx="3451860" cy="320040"/>
        </a:xfrm>
        <a:prstGeom prst="roundRect">
          <a:avLst>
            <a:gd name="adj" fmla="val 32025"/>
          </a:avLst>
        </a:prstGeom>
        <a:solidFill>
          <a:schemeClr val="bg1">
            <a:lumMod val="85000"/>
          </a:schemeClr>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200" b="1">
              <a:solidFill>
                <a:sysClr val="windowText" lastClr="000000"/>
              </a:solidFill>
            </a:rPr>
            <a:t>הערות, הארות ושאלות הלכתיות מרבני המכון</a:t>
          </a:r>
        </a:p>
      </xdr:txBody>
    </xdr:sp>
    <xdr:clientData/>
  </xdr:twoCellAnchor>
  <xdr:twoCellAnchor>
    <xdr:from>
      <xdr:col>1</xdr:col>
      <xdr:colOff>1043940</xdr:colOff>
      <xdr:row>145</xdr:row>
      <xdr:rowOff>333375</xdr:rowOff>
    </xdr:from>
    <xdr:to>
      <xdr:col>16</xdr:col>
      <xdr:colOff>129540</xdr:colOff>
      <xdr:row>151</xdr:row>
      <xdr:rowOff>238125</xdr:rowOff>
    </xdr:to>
    <xdr:sp macro="" textlink="">
      <xdr:nvSpPr>
        <xdr:cNvPr id="19" name="TextBox 18">
          <a:extLst>
            <a:ext uri="{FF2B5EF4-FFF2-40B4-BE49-F238E27FC236}">
              <a16:creationId xmlns:a16="http://schemas.microsoft.com/office/drawing/2014/main" id="{00000000-0008-0000-0100-000013000000}"/>
            </a:ext>
          </a:extLst>
        </xdr:cNvPr>
        <xdr:cNvSpPr txBox="1"/>
      </xdr:nvSpPr>
      <xdr:spPr>
        <a:xfrm>
          <a:off x="10914825135" y="16821150"/>
          <a:ext cx="10420350" cy="1200150"/>
        </a:xfrm>
        <a:prstGeom prst="rect">
          <a:avLst/>
        </a:prstGeom>
        <a:solidFill>
          <a:schemeClr val="bg1">
            <a:lumMod val="9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1" anchor="t"/>
        <a:lstStyle/>
        <a:p>
          <a:pPr algn="r" rtl="1"/>
          <a:r>
            <a:rPr lang="he-IL" sz="1100"/>
            <a:t>כשמחשבים את ההקלות המיוחדות שנאמרו בחומש חייבים לחלק את החומש לשתיים, דהיינו המעשר הראשון, שכלפיו אין שום הקלות, </a:t>
          </a:r>
          <a:r>
            <a:rPr lang="he-IL" sz="1100">
              <a:solidFill>
                <a:sysClr val="windowText" lastClr="000000"/>
              </a:solidFill>
            </a:rPr>
            <a:t>וה</a:t>
          </a:r>
          <a:r>
            <a:rPr lang="he-IL" sz="1100">
              <a:solidFill>
                <a:srgbClr val="FFC000"/>
              </a:solidFill>
            </a:rPr>
            <a:t>מעשר הנוסף </a:t>
          </a:r>
          <a:r>
            <a:rPr lang="he-IL" sz="1100"/>
            <a:t>המשלים לחומש, שכלפיו נאמרו ההקלות השונות. ולכן,  אם נשאר זכות בסכום</a:t>
          </a:r>
          <a:r>
            <a:rPr lang="he-IL" sz="1100" baseline="0"/>
            <a:t> ההקלות בחודש זה, לא יזקף לזכות המעשר, אלא יזקף לזכות </a:t>
          </a:r>
          <a:r>
            <a:rPr lang="he-IL" sz="1100" baseline="0">
              <a:solidFill>
                <a:sysClr val="windowText" lastClr="000000"/>
              </a:solidFill>
            </a:rPr>
            <a:t>ה</a:t>
          </a:r>
          <a:r>
            <a:rPr lang="he-IL" sz="1100" baseline="0">
              <a:solidFill>
                <a:srgbClr val="FFC000"/>
              </a:solidFill>
            </a:rPr>
            <a:t>מעשר הנוסף </a:t>
          </a:r>
          <a:r>
            <a:rPr lang="he-IL" sz="1100" baseline="0"/>
            <a:t>בלבד בחודש הבא. </a:t>
          </a:r>
          <a:endParaRPr lang="he-IL" sz="1100"/>
        </a:p>
        <a:p>
          <a:pPr algn="r" rtl="1"/>
          <a:endParaRPr lang="he-IL" sz="1100" b="1">
            <a:solidFill>
              <a:srgbClr val="FF0000"/>
            </a:solidFill>
          </a:endParaRPr>
        </a:p>
        <a:p>
          <a:pPr algn="r" rtl="1"/>
          <a:r>
            <a:rPr lang="he-IL" sz="1100" b="1">
              <a:solidFill>
                <a:srgbClr val="FF0000"/>
              </a:solidFill>
            </a:rPr>
            <a:t>הוראות שימוש בטבלה:  </a:t>
          </a:r>
          <a:r>
            <a:rPr lang="he-IL" sz="1100" b="1">
              <a:solidFill>
                <a:sysClr val="windowText" lastClr="000000"/>
              </a:solidFill>
            </a:rPr>
            <a:t>הרישום מתנהל בשני שלבים.</a:t>
          </a:r>
          <a:r>
            <a:rPr lang="he-IL" sz="1100" b="1" baseline="0">
              <a:solidFill>
                <a:sysClr val="windowText" lastClr="000000"/>
              </a:solidFill>
            </a:rPr>
            <a:t>  </a:t>
          </a:r>
          <a:r>
            <a:rPr lang="he-IL" sz="1200" b="1">
              <a:solidFill>
                <a:sysClr val="windowText" lastClr="000000"/>
              </a:solidFill>
            </a:rPr>
            <a:t>א. </a:t>
          </a:r>
          <a:r>
            <a:rPr lang="he-IL" sz="1100" b="1">
              <a:solidFill>
                <a:sysClr val="windowText" lastClr="000000"/>
              </a:solidFill>
            </a:rPr>
            <a:t>ממלאים</a:t>
          </a:r>
          <a:r>
            <a:rPr lang="he-IL" sz="1100" b="1" baseline="0">
              <a:solidFill>
                <a:sysClr val="windowText" lastClr="000000"/>
              </a:solidFill>
            </a:rPr>
            <a:t> את הטבלה הראשית בצורה רגילה ורושמים שם את </a:t>
          </a:r>
          <a:r>
            <a:rPr lang="he-IL" sz="1100" b="1" u="sng" baseline="0">
              <a:solidFill>
                <a:sysClr val="windowText" lastClr="000000"/>
              </a:solidFill>
            </a:rPr>
            <a:t>ההכנסות</a:t>
          </a:r>
          <a:r>
            <a:rPr lang="he-IL" sz="1100" b="1" baseline="0">
              <a:solidFill>
                <a:sysClr val="windowText" lastClr="000000"/>
              </a:solidFill>
            </a:rPr>
            <a:t>, </a:t>
          </a:r>
          <a:r>
            <a:rPr lang="he-IL" sz="1100" b="1" u="sng" baseline="0">
              <a:solidFill>
                <a:sysClr val="windowText" lastClr="000000"/>
              </a:solidFill>
            </a:rPr>
            <a:t>ההוצאות</a:t>
          </a:r>
          <a:r>
            <a:rPr lang="he-IL" sz="1100" b="1">
              <a:solidFill>
                <a:sysClr val="windowText" lastClr="000000"/>
              </a:solidFill>
            </a:rPr>
            <a:t> </a:t>
          </a:r>
          <a:r>
            <a:rPr lang="he-IL" sz="1100" b="1" u="sng">
              <a:solidFill>
                <a:sysClr val="windowText" lastClr="000000"/>
              </a:solidFill>
            </a:rPr>
            <a:t>והתרומות</a:t>
          </a:r>
          <a:r>
            <a:rPr lang="he-IL" sz="1100" b="1">
              <a:solidFill>
                <a:sysClr val="windowText" lastClr="000000"/>
              </a:solidFill>
            </a:rPr>
            <a:t> הרגילות.  </a:t>
          </a:r>
          <a:r>
            <a:rPr lang="he-IL" sz="1200" b="1">
              <a:solidFill>
                <a:sysClr val="windowText" lastClr="000000"/>
              </a:solidFill>
            </a:rPr>
            <a:t>ב. </a:t>
          </a:r>
          <a:r>
            <a:rPr lang="he-IL" sz="1100" b="1">
              <a:solidFill>
                <a:sysClr val="windowText" lastClr="000000"/>
              </a:solidFill>
            </a:rPr>
            <a:t>ממלאים טבלה זאת של ההקלות [תאים</a:t>
          </a:r>
          <a:r>
            <a:rPr lang="he-IL" sz="1100" b="1" baseline="0">
              <a:solidFill>
                <a:sysClr val="windowText" lastClr="000000"/>
              </a:solidFill>
            </a:rPr>
            <a:t> לבנים בלבד]</a:t>
          </a:r>
          <a:r>
            <a:rPr lang="he-IL" sz="1100" b="1">
              <a:solidFill>
                <a:sysClr val="windowText" lastClr="000000"/>
              </a:solidFill>
            </a:rPr>
            <a:t>. אותן</a:t>
          </a:r>
          <a:r>
            <a:rPr lang="he-IL" sz="1100" b="1" baseline="0">
              <a:solidFill>
                <a:sysClr val="windowText" lastClr="000000"/>
              </a:solidFill>
            </a:rPr>
            <a:t> הכנסות</a:t>
          </a:r>
          <a:r>
            <a:rPr lang="he-IL" sz="1100" b="1">
              <a:solidFill>
                <a:sysClr val="windowText" lastClr="000000"/>
              </a:solidFill>
            </a:rPr>
            <a:t> שלא רוצים להכליל בחישוב החומש רושמים </a:t>
          </a:r>
          <a:r>
            <a:rPr lang="he-IL" sz="1100" b="1" u="sng">
              <a:solidFill>
                <a:sysClr val="windowText" lastClr="000000"/>
              </a:solidFill>
            </a:rPr>
            <a:t>רק</a:t>
          </a:r>
          <a:r>
            <a:rPr lang="he-IL" sz="1100" b="1">
              <a:solidFill>
                <a:sysClr val="windowText" lastClr="000000"/>
              </a:solidFill>
            </a:rPr>
            <a:t> כאן, גם רושמים כאן הוצאות נוספות</a:t>
          </a:r>
          <a:r>
            <a:rPr lang="he-IL" sz="1100" b="1" baseline="0">
              <a:solidFill>
                <a:sysClr val="windowText" lastClr="000000"/>
              </a:solidFill>
            </a:rPr>
            <a:t> וכן תרומות נוספות שמחשיבים רק לחומש.  במשך כל החודש רושמים כאן לפי הצורך.   </a:t>
          </a:r>
        </a:p>
        <a:p>
          <a:pPr algn="r" rtl="1"/>
          <a:r>
            <a:rPr lang="he-IL" sz="1600" b="1" baseline="0">
              <a:solidFill>
                <a:srgbClr val="FF0000"/>
              </a:solidFill>
            </a:rPr>
            <a:t>שימו לב!</a:t>
          </a:r>
          <a:r>
            <a:rPr lang="he-IL" sz="1600" b="1">
              <a:solidFill>
                <a:srgbClr val="FF0000"/>
              </a:solidFill>
            </a:rPr>
            <a:t>    </a:t>
          </a:r>
          <a:r>
            <a:rPr lang="he-IL" sz="1400" b="1">
              <a:solidFill>
                <a:srgbClr val="FF0000"/>
              </a:solidFill>
            </a:rPr>
            <a:t>המפרישים חומש לפי ההקלות עליהם להפריש הסכום  של  "סך הכל היתרה להפריש לחומש" הרשום בטבלה זאת ולא בטבלה הראשית</a:t>
          </a:r>
          <a:r>
            <a:rPr lang="he-IL" sz="1400" b="1" baseline="0">
              <a:solidFill>
                <a:srgbClr val="FF0000"/>
              </a:solidFill>
            </a:rPr>
            <a:t>.</a:t>
          </a:r>
          <a:endParaRPr lang="he-IL" sz="1400" b="1">
            <a:solidFill>
              <a:srgbClr val="FF0000"/>
            </a:solidFill>
          </a:endParaRPr>
        </a:p>
      </xdr:txBody>
    </xdr:sp>
    <xdr:clientData/>
  </xdr:twoCellAnchor>
  <xdr:twoCellAnchor>
    <xdr:from>
      <xdr:col>2</xdr:col>
      <xdr:colOff>26430</xdr:colOff>
      <xdr:row>50</xdr:row>
      <xdr:rowOff>87630</xdr:rowOff>
    </xdr:from>
    <xdr:to>
      <xdr:col>5</xdr:col>
      <xdr:colOff>182880</xdr:colOff>
      <xdr:row>51</xdr:row>
      <xdr:rowOff>344804</xdr:rowOff>
    </xdr:to>
    <xdr:sp macro="" textlink="">
      <xdr:nvSpPr>
        <xdr:cNvPr id="20" name="מלבן מעוגל 19">
          <a:hlinkClick xmlns:r="http://schemas.openxmlformats.org/officeDocument/2006/relationships" r:id="rId15" tooltip="לחץ כאן כדי להזמין"/>
          <a:extLst>
            <a:ext uri="{FF2B5EF4-FFF2-40B4-BE49-F238E27FC236}">
              <a16:creationId xmlns:a16="http://schemas.microsoft.com/office/drawing/2014/main" id="{00000000-0008-0000-0100-000014000000}"/>
            </a:ext>
          </a:extLst>
        </xdr:cNvPr>
        <xdr:cNvSpPr/>
      </xdr:nvSpPr>
      <xdr:spPr>
        <a:xfrm>
          <a:off x="22166580" y="11456670"/>
          <a:ext cx="1550910" cy="379094"/>
        </a:xfrm>
        <a:prstGeom prst="roundRect">
          <a:avLst>
            <a:gd name="adj" fmla="val 32747"/>
          </a:avLst>
        </a:prstGeom>
        <a:solidFill>
          <a:schemeClr val="bg1"/>
        </a:solidFill>
        <a:ln>
          <a:solidFill>
            <a:schemeClr val="bg1">
              <a:lumMod val="95000"/>
            </a:schemeClr>
          </a:solid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400" b="1">
              <a:solidFill>
                <a:schemeClr val="tx1"/>
              </a:solidFill>
            </a:rPr>
            <a:t>להזמנה  חוזרת </a:t>
          </a:r>
          <a:endParaRPr lang="he-IL" sz="1600" b="1">
            <a:solidFill>
              <a:schemeClr val="tx1"/>
            </a:solidFill>
          </a:endParaRPr>
        </a:p>
      </xdr:txBody>
    </xdr:sp>
    <xdr:clientData/>
  </xdr:twoCellAnchor>
  <xdr:twoCellAnchor>
    <xdr:from>
      <xdr:col>14</xdr:col>
      <xdr:colOff>566121</xdr:colOff>
      <xdr:row>34</xdr:row>
      <xdr:rowOff>203480</xdr:rowOff>
    </xdr:from>
    <xdr:to>
      <xdr:col>17</xdr:col>
      <xdr:colOff>741829</xdr:colOff>
      <xdr:row>35</xdr:row>
      <xdr:rowOff>203479</xdr:rowOff>
    </xdr:to>
    <xdr:sp macro="" textlink="">
      <xdr:nvSpPr>
        <xdr:cNvPr id="28" name="מלבן מעוגל 27">
          <a:hlinkClick xmlns:r="http://schemas.openxmlformats.org/officeDocument/2006/relationships" r:id="rId16" tooltip="לחץ כדי להגיע לסקירה"/>
          <a:extLst>
            <a:ext uri="{FF2B5EF4-FFF2-40B4-BE49-F238E27FC236}">
              <a16:creationId xmlns:a16="http://schemas.microsoft.com/office/drawing/2014/main" id="{00000000-0008-0000-0100-00001C000000}"/>
            </a:ext>
          </a:extLst>
        </xdr:cNvPr>
        <xdr:cNvSpPr/>
      </xdr:nvSpPr>
      <xdr:spPr>
        <a:xfrm>
          <a:off x="12911418" y="7751762"/>
          <a:ext cx="2300344" cy="206188"/>
        </a:xfrm>
        <a:prstGeom prst="roundRect">
          <a:avLst/>
        </a:prstGeom>
        <a:solidFill>
          <a:srgbClr val="5B9BD5"/>
        </a:solidFill>
        <a:ln w="12700" cap="flat" cmpd="sng" algn="ctr">
          <a:noFill/>
          <a:prstDash val="solid"/>
          <a:miter lim="800000"/>
        </a:ln>
        <a:effectLst/>
        <a:scene3d>
          <a:camera prst="orthographicFront">
            <a:rot lat="0" lon="0" rev="0"/>
          </a:camera>
          <a:lightRig rig="chilly" dir="t">
            <a:rot lat="0" lon="0" rev="18480000"/>
          </a:lightRig>
        </a:scene3d>
        <a:sp3d prstMaterial="clear">
          <a:bevelT h="63500"/>
        </a:sp3d>
      </xdr:spPr>
      <xdr:txBody>
        <a:bodyPr vertOverflow="clip" horzOverflow="clip" rtlCol="1" anchor="ctr"/>
        <a:lstStyle/>
        <a:p>
          <a:pPr marL="0" marR="0" lvl="0" indent="0" algn="ctr" defTabSz="914400" rtl="1" eaLnBrk="1" fontAlgn="auto" latinLnBrk="0" hangingPunct="1">
            <a:lnSpc>
              <a:spcPct val="100000"/>
            </a:lnSpc>
            <a:spcBef>
              <a:spcPts val="0"/>
            </a:spcBef>
            <a:spcAft>
              <a:spcPts val="0"/>
            </a:spcAft>
            <a:buClrTx/>
            <a:buSzTx/>
            <a:buFontTx/>
            <a:buNone/>
            <a:tabLst/>
            <a:defRPr/>
          </a:pPr>
          <a:r>
            <a:rPr kumimoji="0" lang="he-IL" sz="1100" b="1" i="0" u="none" strike="noStrike" kern="0" cap="none" spc="0" normalizeH="0" baseline="0" noProof="0">
              <a:ln>
                <a:noFill/>
              </a:ln>
              <a:solidFill>
                <a:srgbClr val="70AD47">
                  <a:lumMod val="75000"/>
                </a:srgbClr>
              </a:solidFill>
              <a:effectLst/>
              <a:uLnTx/>
              <a:uFillTx/>
              <a:latin typeface="Calibri" panose="020F0502020204030204"/>
              <a:ea typeface="+mn-ea"/>
              <a:cs typeface="Arial" panose="020B0604020202020204" pitchFamily="34" charset="0"/>
            </a:rPr>
            <a:t>סקירה  קצרה על המכון</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52</xdr:row>
      <xdr:rowOff>5715</xdr:rowOff>
    </xdr:from>
    <xdr:to>
      <xdr:col>12</xdr:col>
      <xdr:colOff>396240</xdr:colOff>
      <xdr:row>62</xdr:row>
      <xdr:rowOff>7620</xdr:rowOff>
    </xdr:to>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16230600" y="11915775"/>
          <a:ext cx="8808720" cy="1762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1" anchor="t"/>
        <a:lstStyle/>
        <a:p>
          <a:pPr rtl="1"/>
          <a:r>
            <a:rPr lang="he-IL" sz="1100" b="1">
              <a:solidFill>
                <a:srgbClr val="FF0000"/>
              </a:solidFill>
              <a:effectLst/>
              <a:latin typeface="+mn-lt"/>
              <a:ea typeface="+mn-ea"/>
              <a:cs typeface="+mn-cs"/>
            </a:rPr>
            <a:t>הוראות:    </a:t>
          </a:r>
          <a:r>
            <a:rPr lang="he-IL" sz="1100">
              <a:solidFill>
                <a:schemeClr val="dk1"/>
              </a:solidFill>
              <a:effectLst/>
              <a:latin typeface="+mn-lt"/>
              <a:ea typeface="+mn-ea"/>
              <a:cs typeface="+mn-cs"/>
            </a:rPr>
            <a:t>התאים</a:t>
          </a:r>
          <a:r>
            <a:rPr lang="he-IL" sz="1100" baseline="0">
              <a:solidFill>
                <a:schemeClr val="dk1"/>
              </a:solidFill>
              <a:effectLst/>
              <a:latin typeface="+mn-lt"/>
              <a:ea typeface="+mn-ea"/>
              <a:cs typeface="+mn-cs"/>
            </a:rPr>
            <a:t> </a:t>
          </a:r>
          <a:r>
            <a:rPr lang="he-IL" sz="1100">
              <a:solidFill>
                <a:schemeClr val="dk1"/>
              </a:solidFill>
              <a:effectLst/>
              <a:latin typeface="+mn-lt"/>
              <a:ea typeface="+mn-ea"/>
              <a:cs typeface="+mn-cs"/>
            </a:rPr>
            <a:t>ברקע לבן יש למלאות ידנית, אבל התאים בעלי רקע צבעוני או אפור נעולים</a:t>
          </a:r>
          <a:r>
            <a:rPr lang="he-IL" sz="1100" baseline="0">
              <a:solidFill>
                <a:schemeClr val="dk1"/>
              </a:solidFill>
              <a:effectLst/>
              <a:latin typeface="+mn-lt"/>
              <a:ea typeface="+mn-ea"/>
              <a:cs typeface="+mn-cs"/>
            </a:rPr>
            <a:t> </a:t>
          </a:r>
          <a:r>
            <a:rPr lang="he-IL" sz="1100">
              <a:solidFill>
                <a:schemeClr val="dk1"/>
              </a:solidFill>
              <a:effectLst/>
              <a:latin typeface="+mn-lt"/>
              <a:ea typeface="+mn-ea"/>
              <a:cs typeface="+mn-cs"/>
            </a:rPr>
            <a:t>והם מתעדכנים</a:t>
          </a:r>
          <a:r>
            <a:rPr lang="he-IL" sz="1100" baseline="0">
              <a:solidFill>
                <a:schemeClr val="dk1"/>
              </a:solidFill>
              <a:effectLst/>
              <a:latin typeface="+mn-lt"/>
              <a:ea typeface="+mn-ea"/>
              <a:cs typeface="+mn-cs"/>
            </a:rPr>
            <a:t> </a:t>
          </a:r>
          <a:r>
            <a:rPr lang="he-IL" sz="1100">
              <a:solidFill>
                <a:schemeClr val="dk1"/>
              </a:solidFill>
              <a:effectLst/>
              <a:latin typeface="+mn-lt"/>
              <a:ea typeface="+mn-ea"/>
              <a:cs typeface="+mn-cs"/>
            </a:rPr>
            <a:t>אוטומטית. התאים באיזור הקבוע המסומנים ברשת גם מתעדכנים אוטומטית</a:t>
          </a:r>
          <a:r>
            <a:rPr lang="he-IL" sz="1100" baseline="0">
              <a:solidFill>
                <a:schemeClr val="dk1"/>
              </a:solidFill>
              <a:effectLst/>
              <a:latin typeface="+mn-lt"/>
              <a:ea typeface="+mn-ea"/>
              <a:cs typeface="+mn-cs"/>
            </a:rPr>
            <a:t> אולם ניתן לשנות בעת הצורך.</a:t>
          </a:r>
          <a:r>
            <a:rPr lang="he-IL" sz="1100">
              <a:solidFill>
                <a:schemeClr val="dk1"/>
              </a:solidFill>
              <a:effectLst/>
              <a:latin typeface="+mn-lt"/>
              <a:ea typeface="+mn-ea"/>
              <a:cs typeface="+mn-cs"/>
            </a:rPr>
            <a:t> יש לזכור שכל סכום שנכנס באיזור הקבוע עובר  גם לחודשים הבאים, ולכן בתחילת כל חודש יש לעבור</a:t>
          </a:r>
          <a:r>
            <a:rPr lang="he-IL" sz="1100" baseline="0">
              <a:solidFill>
                <a:schemeClr val="dk1"/>
              </a:solidFill>
              <a:effectLst/>
              <a:latin typeface="+mn-lt"/>
              <a:ea typeface="+mn-ea"/>
              <a:cs typeface="+mn-cs"/>
            </a:rPr>
            <a:t> על איזור זה ולעדכן את הסכומים לחודש הנוכחי.</a:t>
          </a:r>
        </a:p>
        <a:p>
          <a:pPr rtl="1"/>
          <a:r>
            <a:rPr lang="he-IL" sz="1100" baseline="0">
              <a:solidFill>
                <a:schemeClr val="bg1">
                  <a:lumMod val="65000"/>
                </a:schemeClr>
              </a:solidFill>
              <a:effectLst/>
              <a:latin typeface="+mn-lt"/>
              <a:ea typeface="+mn-ea"/>
              <a:cs typeface="+mn-cs"/>
            </a:rPr>
            <a:t>       לבקשת רבים, הוספנו את החישובים ל"חומש" וגם את החישובים להנוהגים להפריש מעשר אבל מוסיפים "חומש חלקי" דהיינו שמפרישים חומש רק מהכנסות מסויימות. כמו"כ הוספנו טבלה מיוחדת למפרישי חומש הסומכים על הקלות מסויימות. </a:t>
          </a:r>
        </a:p>
        <a:p>
          <a:pPr rtl="1"/>
          <a:r>
            <a:rPr lang="he-IL" sz="1100">
              <a:solidFill>
                <a:schemeClr val="dk1"/>
              </a:solidFill>
              <a:effectLst/>
              <a:latin typeface="+mn-lt"/>
              <a:ea typeface="+mn-ea"/>
              <a:cs typeface="+mn-cs"/>
            </a:rPr>
            <a:t> </a:t>
          </a:r>
        </a:p>
        <a:p>
          <a:pPr rtl="1"/>
          <a:r>
            <a:rPr lang="he-IL" sz="1100">
              <a:solidFill>
                <a:schemeClr val="dk1"/>
              </a:solidFill>
              <a:effectLst/>
              <a:latin typeface="+mn-lt"/>
              <a:ea typeface="+mn-ea"/>
              <a:cs typeface="+mn-cs"/>
            </a:rPr>
            <a:t>בתאים "יתרת החוב למעשר", מספר בצבע ירוק המסומן במינוס - מראה על זכות ונתינה יותר מהמעשר או מהחומש. בסוף כל חודש יש להשלים את החסר או שהיתרה תעבור אוטומטית לחודש הבא בשדה המתאים. לזכות או לחובה. בחודש הראשון של השנה יש למלאות משבצת</a:t>
          </a:r>
          <a:r>
            <a:rPr lang="he-IL" sz="1100" baseline="0">
              <a:solidFill>
                <a:schemeClr val="dk1"/>
              </a:solidFill>
              <a:effectLst/>
              <a:latin typeface="+mn-lt"/>
              <a:ea typeface="+mn-ea"/>
              <a:cs typeface="+mn-cs"/>
            </a:rPr>
            <a:t> זו ידנית, גם במשך השנה </a:t>
          </a:r>
          <a:r>
            <a:rPr lang="he-IL" sz="1100">
              <a:solidFill>
                <a:schemeClr val="dk1"/>
              </a:solidFill>
              <a:effectLst/>
              <a:latin typeface="+mn-lt"/>
              <a:ea typeface="+mn-ea"/>
              <a:cs typeface="+mn-cs"/>
            </a:rPr>
            <a:t>ניתן למחוק משבצת זו אם רוצים להתחיל בחודש מסוים מההתחלה</a:t>
          </a:r>
          <a:r>
            <a:rPr lang="he-IL" sz="1100" b="1">
              <a:solidFill>
                <a:schemeClr val="dk1"/>
              </a:solidFill>
              <a:effectLst/>
              <a:latin typeface="+mn-lt"/>
              <a:ea typeface="+mn-ea"/>
              <a:cs typeface="+mn-cs"/>
            </a:rPr>
            <a:t>.      </a:t>
          </a:r>
          <a:r>
            <a:rPr lang="he-IL" sz="1100" b="1">
              <a:solidFill>
                <a:srgbClr val="FF0000"/>
              </a:solidFill>
              <a:effectLst/>
              <a:latin typeface="+mn-lt"/>
              <a:ea typeface="+mn-ea"/>
              <a:cs typeface="+mn-cs"/>
            </a:rPr>
            <a:t>אחרי כל פעולה יש לזכור ללחוץ על אנטר, אחד</a:t>
          </a:r>
          <a:r>
            <a:rPr lang="he-IL" sz="1100" b="1" baseline="0">
              <a:solidFill>
                <a:srgbClr val="FF0000"/>
              </a:solidFill>
              <a:effectLst/>
              <a:latin typeface="+mn-lt"/>
              <a:ea typeface="+mn-ea"/>
              <a:cs typeface="+mn-cs"/>
            </a:rPr>
            <a:t> החיצים</a:t>
          </a:r>
          <a:r>
            <a:rPr lang="he-IL" sz="1100" b="1">
              <a:solidFill>
                <a:srgbClr val="FF0000"/>
              </a:solidFill>
              <a:effectLst/>
              <a:latin typeface="+mn-lt"/>
              <a:ea typeface="+mn-ea"/>
              <a:cs typeface="+mn-cs"/>
            </a:rPr>
            <a:t> או על תא אחר כדי שהשינוי יחול,</a:t>
          </a:r>
          <a:r>
            <a:rPr lang="he-IL" sz="1100" b="1" baseline="0">
              <a:solidFill>
                <a:srgbClr val="FF0000"/>
              </a:solidFill>
              <a:effectLst/>
              <a:latin typeface="+mn-lt"/>
              <a:ea typeface="+mn-ea"/>
              <a:cs typeface="+mn-cs"/>
            </a:rPr>
            <a:t> ובעת היציאה מהתוכנה לשמור את השינויים.</a:t>
          </a:r>
          <a:r>
            <a:rPr lang="he-IL" sz="1100" b="1">
              <a:solidFill>
                <a:srgbClr val="FF0000"/>
              </a:solidFill>
              <a:effectLst/>
              <a:latin typeface="+mn-lt"/>
              <a:ea typeface="+mn-ea"/>
              <a:cs typeface="+mn-cs"/>
            </a:rPr>
            <a:t>                                                                                 </a:t>
          </a:r>
        </a:p>
        <a:p>
          <a:pPr algn="r" rtl="1"/>
          <a:r>
            <a:rPr lang="he-IL" sz="1100"/>
            <a:t> </a:t>
          </a:r>
        </a:p>
      </xdr:txBody>
    </xdr:sp>
    <xdr:clientData/>
  </xdr:twoCellAnchor>
  <xdr:twoCellAnchor>
    <xdr:from>
      <xdr:col>1</xdr:col>
      <xdr:colOff>1402079</xdr:colOff>
      <xdr:row>1</xdr:row>
      <xdr:rowOff>89534</xdr:rowOff>
    </xdr:from>
    <xdr:to>
      <xdr:col>2</xdr:col>
      <xdr:colOff>952499</xdr:colOff>
      <xdr:row>1</xdr:row>
      <xdr:rowOff>342900</xdr:rowOff>
    </xdr:to>
    <xdr:sp macro="" textlink="">
      <xdr:nvSpPr>
        <xdr:cNvPr id="3" name="מלבן מעוגל 2">
          <a:hlinkClick xmlns:r="http://schemas.openxmlformats.org/officeDocument/2006/relationships" r:id="rId1" tooltip="לחץ כאן כדי להגיע למדריך ההלכתי - ההכנסות "/>
          <a:extLst>
            <a:ext uri="{FF2B5EF4-FFF2-40B4-BE49-F238E27FC236}">
              <a16:creationId xmlns:a16="http://schemas.microsoft.com/office/drawing/2014/main" id="{00000000-0008-0000-0200-000003000000}"/>
            </a:ext>
          </a:extLst>
        </xdr:cNvPr>
        <xdr:cNvSpPr/>
      </xdr:nvSpPr>
      <xdr:spPr>
        <a:xfrm>
          <a:off x="22258021" y="607694"/>
          <a:ext cx="1181100" cy="253366"/>
        </a:xfrm>
        <a:prstGeom prst="roundRect">
          <a:avLst/>
        </a:prstGeom>
        <a:solidFill>
          <a:srgbClr val="3B87CD"/>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200"/>
            <a:t>למדריך </a:t>
          </a:r>
          <a:r>
            <a:rPr lang="he-IL" sz="1200" b="1"/>
            <a:t>הכנסות</a:t>
          </a:r>
          <a:r>
            <a:rPr lang="he-IL" sz="1200"/>
            <a:t> </a:t>
          </a:r>
        </a:p>
      </xdr:txBody>
    </xdr:sp>
    <xdr:clientData/>
  </xdr:twoCellAnchor>
  <xdr:twoCellAnchor>
    <xdr:from>
      <xdr:col>12</xdr:col>
      <xdr:colOff>481964</xdr:colOff>
      <xdr:row>152</xdr:row>
      <xdr:rowOff>158115</xdr:rowOff>
    </xdr:from>
    <xdr:to>
      <xdr:col>17</xdr:col>
      <xdr:colOff>474344</xdr:colOff>
      <xdr:row>154</xdr:row>
      <xdr:rowOff>64770</xdr:rowOff>
    </xdr:to>
    <xdr:sp macro="" textlink="">
      <xdr:nvSpPr>
        <xdr:cNvPr id="4" name="מלבן מעוגל 3">
          <a:hlinkClick xmlns:r="http://schemas.openxmlformats.org/officeDocument/2006/relationships" r:id="rId2" tooltip="לחץ כדי להגיע בחזרה לגליון החודש"/>
          <a:extLst>
            <a:ext uri="{FF2B5EF4-FFF2-40B4-BE49-F238E27FC236}">
              <a16:creationId xmlns:a16="http://schemas.microsoft.com/office/drawing/2014/main" id="{00000000-0008-0000-0200-000004000000}"/>
            </a:ext>
          </a:extLst>
        </xdr:cNvPr>
        <xdr:cNvSpPr/>
      </xdr:nvSpPr>
      <xdr:spPr>
        <a:xfrm>
          <a:off x="12715876" y="28877895"/>
          <a:ext cx="3429000" cy="264795"/>
        </a:xfrm>
        <a:prstGeom prst="roundRect">
          <a:avLst/>
        </a:prstGeom>
        <a:solidFill>
          <a:schemeClr val="bg1">
            <a:lumMod val="95000"/>
          </a:schemeClr>
        </a:solidFill>
        <a:ln w="38100">
          <a:solidFill>
            <a:schemeClr val="bg1">
              <a:lumMod val="85000"/>
            </a:schemeClr>
          </a:solid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200" b="1">
              <a:solidFill>
                <a:sysClr val="windowText" lastClr="000000"/>
              </a:solidFill>
            </a:rPr>
            <a:t>חזרה</a:t>
          </a:r>
          <a:r>
            <a:rPr lang="he-IL" sz="1200" b="1"/>
            <a:t> </a:t>
          </a:r>
          <a:r>
            <a:rPr lang="he-IL" sz="1200" b="1" baseline="0"/>
            <a:t> </a:t>
          </a:r>
          <a:r>
            <a:rPr lang="he-IL" sz="1200" b="1" baseline="0">
              <a:solidFill>
                <a:sysClr val="windowText" lastClr="000000"/>
              </a:solidFill>
            </a:rPr>
            <a:t>לטבלה</a:t>
          </a:r>
          <a:r>
            <a:rPr lang="he-IL" sz="1200" b="1" baseline="0"/>
            <a:t>  </a:t>
          </a:r>
          <a:r>
            <a:rPr lang="he-IL" sz="1200" b="1" baseline="0">
              <a:solidFill>
                <a:sysClr val="windowText" lastClr="000000"/>
              </a:solidFill>
            </a:rPr>
            <a:t>הראשית</a:t>
          </a:r>
          <a:endParaRPr lang="he-IL" sz="1200" b="1">
            <a:solidFill>
              <a:sysClr val="windowText" lastClr="000000"/>
            </a:solidFill>
          </a:endParaRPr>
        </a:p>
      </xdr:txBody>
    </xdr:sp>
    <xdr:clientData/>
  </xdr:twoCellAnchor>
  <xdr:twoCellAnchor>
    <xdr:from>
      <xdr:col>17</xdr:col>
      <xdr:colOff>390525</xdr:colOff>
      <xdr:row>38</xdr:row>
      <xdr:rowOff>129540</xdr:rowOff>
    </xdr:from>
    <xdr:to>
      <xdr:col>20</xdr:col>
      <xdr:colOff>259081</xdr:colOff>
      <xdr:row>39</xdr:row>
      <xdr:rowOff>114300</xdr:rowOff>
    </xdr:to>
    <xdr:sp macro="" textlink="">
      <xdr:nvSpPr>
        <xdr:cNvPr id="5" name="מלבן מעוגל 4">
          <a:hlinkClick xmlns:r="http://schemas.openxmlformats.org/officeDocument/2006/relationships" r:id="rId3" tooltip="לחץ כאן כדי להגיע למדריך ההלכתי - טבלת ההמחשה"/>
          <a:extLst>
            <a:ext uri="{FF2B5EF4-FFF2-40B4-BE49-F238E27FC236}">
              <a16:creationId xmlns:a16="http://schemas.microsoft.com/office/drawing/2014/main" id="{00000000-0008-0000-0200-000005000000}"/>
            </a:ext>
          </a:extLst>
        </xdr:cNvPr>
        <xdr:cNvSpPr/>
      </xdr:nvSpPr>
      <xdr:spPr>
        <a:xfrm>
          <a:off x="10119359" y="8496300"/>
          <a:ext cx="2680336" cy="350520"/>
        </a:xfrm>
        <a:prstGeom prst="roundRect">
          <a:avLst/>
        </a:prstGeom>
        <a:solidFill>
          <a:schemeClr val="accent6">
            <a:lumMod val="60000"/>
            <a:lumOff val="40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400" b="1"/>
            <a:t>להמחשה   ותירגול  בסיסי</a:t>
          </a:r>
          <a:endParaRPr lang="he-IL" sz="1100" b="1"/>
        </a:p>
      </xdr:txBody>
    </xdr:sp>
    <xdr:clientData/>
  </xdr:twoCellAnchor>
  <xdr:twoCellAnchor>
    <xdr:from>
      <xdr:col>22</xdr:col>
      <xdr:colOff>424815</xdr:colOff>
      <xdr:row>1</xdr:row>
      <xdr:rowOff>66674</xdr:rowOff>
    </xdr:from>
    <xdr:to>
      <xdr:col>24</xdr:col>
      <xdr:colOff>24765</xdr:colOff>
      <xdr:row>1</xdr:row>
      <xdr:rowOff>361949</xdr:rowOff>
    </xdr:to>
    <xdr:sp macro="" textlink="">
      <xdr:nvSpPr>
        <xdr:cNvPr id="6" name="מלבן מעוגל 5">
          <a:hlinkClick xmlns:r="http://schemas.openxmlformats.org/officeDocument/2006/relationships" r:id="rId4" tooltip="לחץ כאן כדי להגיע למדריך ההלכתי - תרומות"/>
          <a:extLst>
            <a:ext uri="{FF2B5EF4-FFF2-40B4-BE49-F238E27FC236}">
              <a16:creationId xmlns:a16="http://schemas.microsoft.com/office/drawing/2014/main" id="{00000000-0008-0000-0200-000006000000}"/>
            </a:ext>
          </a:extLst>
        </xdr:cNvPr>
        <xdr:cNvSpPr/>
      </xdr:nvSpPr>
      <xdr:spPr>
        <a:xfrm>
          <a:off x="7884795" y="584834"/>
          <a:ext cx="1253490" cy="295275"/>
        </a:xfrm>
        <a:prstGeom prst="roundRect">
          <a:avLst/>
        </a:prstGeom>
        <a:solidFill>
          <a:srgbClr val="6AA343"/>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200"/>
            <a:t>למדריך</a:t>
          </a:r>
          <a:r>
            <a:rPr lang="he-IL" sz="1100"/>
            <a:t> </a:t>
          </a:r>
          <a:r>
            <a:rPr lang="he-IL" sz="1200" b="1"/>
            <a:t>תרומות</a:t>
          </a:r>
          <a:endParaRPr lang="he-IL" sz="1100" b="1"/>
        </a:p>
      </xdr:txBody>
    </xdr:sp>
    <xdr:clientData/>
  </xdr:twoCellAnchor>
  <xdr:twoCellAnchor>
    <xdr:from>
      <xdr:col>5</xdr:col>
      <xdr:colOff>1714500</xdr:colOff>
      <xdr:row>1</xdr:row>
      <xdr:rowOff>72389</xdr:rowOff>
    </xdr:from>
    <xdr:to>
      <xdr:col>6</xdr:col>
      <xdr:colOff>975361</xdr:colOff>
      <xdr:row>1</xdr:row>
      <xdr:rowOff>342900</xdr:rowOff>
    </xdr:to>
    <xdr:sp macro="" textlink="">
      <xdr:nvSpPr>
        <xdr:cNvPr id="7" name="מלבן מעוגל 6">
          <a:hlinkClick xmlns:r="http://schemas.openxmlformats.org/officeDocument/2006/relationships" r:id="rId5" tooltip="לחץ כאן כדי להגיע למדריך ההלכתי - הוצאות"/>
          <a:extLst>
            <a:ext uri="{FF2B5EF4-FFF2-40B4-BE49-F238E27FC236}">
              <a16:creationId xmlns:a16="http://schemas.microsoft.com/office/drawing/2014/main" id="{00000000-0008-0000-0200-000007000000}"/>
            </a:ext>
          </a:extLst>
        </xdr:cNvPr>
        <xdr:cNvSpPr/>
      </xdr:nvSpPr>
      <xdr:spPr>
        <a:xfrm>
          <a:off x="18958559" y="590549"/>
          <a:ext cx="1143001" cy="270511"/>
        </a:xfrm>
        <a:prstGeom prst="roundRect">
          <a:avLst/>
        </a:prstGeom>
        <a:solidFill>
          <a:srgbClr val="FF5B5B"/>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200"/>
            <a:t>למדריך </a:t>
          </a:r>
          <a:r>
            <a:rPr lang="he-IL" sz="1200" b="1"/>
            <a:t>הוצאות</a:t>
          </a:r>
        </a:p>
      </xdr:txBody>
    </xdr:sp>
    <xdr:clientData/>
  </xdr:twoCellAnchor>
  <xdr:twoCellAnchor>
    <xdr:from>
      <xdr:col>11</xdr:col>
      <xdr:colOff>202377</xdr:colOff>
      <xdr:row>49</xdr:row>
      <xdr:rowOff>255497</xdr:rowOff>
    </xdr:from>
    <xdr:to>
      <xdr:col>13</xdr:col>
      <xdr:colOff>738353</xdr:colOff>
      <xdr:row>49</xdr:row>
      <xdr:rowOff>471497</xdr:rowOff>
    </xdr:to>
    <xdr:sp macro="" textlink="">
      <xdr:nvSpPr>
        <xdr:cNvPr id="8" name="מלבן מעוגל 7">
          <a:hlinkClick xmlns:r="http://schemas.openxmlformats.org/officeDocument/2006/relationships" r:id="rId6" tooltip="לחץ כאן כדי להגיע לכללי הפרשת חומש לצדקה"/>
          <a:extLst>
            <a:ext uri="{FF2B5EF4-FFF2-40B4-BE49-F238E27FC236}">
              <a16:creationId xmlns:a16="http://schemas.microsoft.com/office/drawing/2014/main" id="{00000000-0008-0000-0200-000008000000}"/>
            </a:ext>
          </a:extLst>
        </xdr:cNvPr>
        <xdr:cNvSpPr/>
      </xdr:nvSpPr>
      <xdr:spPr>
        <a:xfrm>
          <a:off x="15891176" y="11573438"/>
          <a:ext cx="1802241" cy="216000"/>
        </a:xfrm>
        <a:prstGeom prst="roundRect">
          <a:avLst/>
        </a:prstGeom>
        <a:solidFill>
          <a:schemeClr val="bg1"/>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100">
              <a:solidFill>
                <a:srgbClr val="8C8C8C"/>
              </a:solidFill>
            </a:rPr>
            <a:t>מדריך כללי חומש</a:t>
          </a:r>
        </a:p>
      </xdr:txBody>
    </xdr:sp>
    <xdr:clientData/>
  </xdr:twoCellAnchor>
  <xdr:twoCellAnchor>
    <xdr:from>
      <xdr:col>27</xdr:col>
      <xdr:colOff>765809</xdr:colOff>
      <xdr:row>1</xdr:row>
      <xdr:rowOff>0</xdr:rowOff>
    </xdr:from>
    <xdr:to>
      <xdr:col>30</xdr:col>
      <xdr:colOff>464819</xdr:colOff>
      <xdr:row>1</xdr:row>
      <xdr:rowOff>367665</xdr:rowOff>
    </xdr:to>
    <xdr:sp macro="" textlink="">
      <xdr:nvSpPr>
        <xdr:cNvPr id="9" name="מלבן מעוגל 8">
          <a:hlinkClick xmlns:r="http://schemas.openxmlformats.org/officeDocument/2006/relationships" r:id="rId7" tooltip="לחץ כאן לאפשרות הוספת דינים והערות"/>
          <a:extLst>
            <a:ext uri="{FF2B5EF4-FFF2-40B4-BE49-F238E27FC236}">
              <a16:creationId xmlns:a16="http://schemas.microsoft.com/office/drawing/2014/main" id="{00000000-0008-0000-0200-000009000000}"/>
            </a:ext>
          </a:extLst>
        </xdr:cNvPr>
        <xdr:cNvSpPr/>
      </xdr:nvSpPr>
      <xdr:spPr>
        <a:xfrm>
          <a:off x="3512821" y="518160"/>
          <a:ext cx="1794510" cy="367665"/>
        </a:xfrm>
        <a:prstGeom prst="roundRect">
          <a:avLst/>
        </a:prstGeom>
        <a:solidFill>
          <a:srgbClr val="F9F9F9"/>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400" b="1">
              <a:solidFill>
                <a:sysClr val="windowText" lastClr="000000"/>
              </a:solidFill>
            </a:rPr>
            <a:t>רישומים  והוספות</a:t>
          </a:r>
        </a:p>
      </xdr:txBody>
    </xdr:sp>
    <xdr:clientData/>
  </xdr:twoCellAnchor>
  <xdr:twoCellAnchor>
    <xdr:from>
      <xdr:col>12</xdr:col>
      <xdr:colOff>678180</xdr:colOff>
      <xdr:row>52</xdr:row>
      <xdr:rowOff>5714</xdr:rowOff>
    </xdr:from>
    <xdr:to>
      <xdr:col>26</xdr:col>
      <xdr:colOff>7620</xdr:colOff>
      <xdr:row>105</xdr:row>
      <xdr:rowOff>134471</xdr:rowOff>
    </xdr:to>
    <xdr:sp macro="" textlink="">
      <xdr:nvSpPr>
        <xdr:cNvPr id="10" name="TextBox 9">
          <a:extLst>
            <a:ext uri="{FF2B5EF4-FFF2-40B4-BE49-F238E27FC236}">
              <a16:creationId xmlns:a16="http://schemas.microsoft.com/office/drawing/2014/main" id="{00000000-0008-0000-0200-00000A000000}"/>
            </a:ext>
          </a:extLst>
        </xdr:cNvPr>
        <xdr:cNvSpPr txBox="1"/>
      </xdr:nvSpPr>
      <xdr:spPr>
        <a:xfrm>
          <a:off x="6733838" y="11964632"/>
          <a:ext cx="10051229" cy="9747886"/>
        </a:xfrm>
        <a:prstGeom prst="rect">
          <a:avLst/>
        </a:prstGeom>
        <a:solidFill>
          <a:schemeClr val="bg1">
            <a:lumMod val="9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1" anchor="t"/>
        <a:lstStyle/>
        <a:p>
          <a:pPr algn="ctr" rtl="1"/>
          <a:endParaRPr lang="he-IL" sz="300">
            <a:latin typeface="Guttman Mantova" panose="02010401010101010101" pitchFamily="2" charset="-79"/>
            <a:cs typeface="Guttman Mantova" panose="02010401010101010101" pitchFamily="2" charset="-79"/>
          </a:endParaRPr>
        </a:p>
        <a:p>
          <a:pPr algn="r" rtl="1"/>
          <a:endParaRPr lang="he-IL" sz="600">
            <a:latin typeface="Guttman Mantova" panose="02010401010101010101" pitchFamily="2" charset="-79"/>
            <a:cs typeface="Guttman Mantova" panose="02010401010101010101" pitchFamily="2" charset="-79"/>
          </a:endParaRPr>
        </a:p>
        <a:p>
          <a:pPr algn="r" rtl="1"/>
          <a:r>
            <a:rPr lang="he-IL" sz="1400">
              <a:latin typeface="Guttman Mantova" panose="02010401010101010101" pitchFamily="2" charset="-79"/>
              <a:cs typeface="Guttman Mantova" panose="02010401010101010101" pitchFamily="2" charset="-79"/>
            </a:rPr>
            <a:t>לעולם אין אדם מעני מן הצדקה ואין דבר רע ולא היזק נגלל בשביל הצדקה שנאמר והיה מעשה הצדקה שלום. כל המרחם מרחמין עליו שנאמר ונתן לך רחמים ורחמך והרבך, וכל מי שהוא אכזרי ואינו מרחם יש לחוש ליחסו, שאין האכזריות מצויה אלא בעכו"ם שנאמר אכזרי המה ולא ירחמו. </a:t>
          </a:r>
        </a:p>
        <a:p>
          <a:pPr algn="r" rtl="1"/>
          <a:r>
            <a:rPr lang="he-IL" sz="1400">
              <a:latin typeface="Guttman Mantova" panose="02010401010101010101" pitchFamily="2" charset="-79"/>
              <a:cs typeface="Guttman Mantova" panose="02010401010101010101" pitchFamily="2" charset="-79"/>
            </a:rPr>
            <a:t>וכל ישראל והנלוה עליהם, כאחים הם, שנאמר בנים אתם לה' אלהיכם. ואם לא ירחם האח על האח מי ירחם עליו, ולמי עניי ישראל נושאין עיניהן, הלעכו"ם ששונאין אותן ורודפים אחריהן?! הא אין עיניהן תלויות אלא לאחיהן. </a:t>
          </a:r>
        </a:p>
        <a:p>
          <a:pPr algn="l" rtl="1"/>
          <a:r>
            <a:rPr lang="he-IL" sz="1200" b="0">
              <a:latin typeface="Guttman Mantova" panose="02010401010101010101" pitchFamily="2" charset="-79"/>
              <a:cs typeface="Guttman Mantova" panose="02010401010101010101" pitchFamily="2" charset="-79"/>
            </a:rPr>
            <a:t>רמב"ם</a:t>
          </a:r>
          <a:r>
            <a:rPr lang="he-IL" sz="1200" b="0" baseline="0">
              <a:latin typeface="Guttman Mantova" panose="02010401010101010101" pitchFamily="2" charset="-79"/>
              <a:cs typeface="Guttman Mantova" panose="02010401010101010101" pitchFamily="2" charset="-79"/>
            </a:rPr>
            <a:t> הלכות מתנות עניים פ"י</a:t>
          </a:r>
        </a:p>
        <a:p>
          <a:pPr algn="r" rtl="1"/>
          <a:endParaRPr lang="he-IL" sz="1100" b="0" baseline="0">
            <a:latin typeface="Guttman Mantova" panose="02010401010101010101" pitchFamily="2" charset="-79"/>
            <a:cs typeface="Guttman Mantova" panose="02010401010101010101" pitchFamily="2" charset="-79"/>
          </a:endParaRPr>
        </a:p>
        <a:p>
          <a:pPr marL="0" marR="0" lvl="0" indent="0" defTabSz="914400" rtl="1" eaLnBrk="1" fontAlgn="auto" latinLnBrk="0" hangingPunct="1">
            <a:lnSpc>
              <a:spcPct val="100000"/>
            </a:lnSpc>
            <a:spcBef>
              <a:spcPts val="0"/>
            </a:spcBef>
            <a:spcAft>
              <a:spcPts val="0"/>
            </a:spcAft>
            <a:buClrTx/>
            <a:buSzTx/>
            <a:buFontTx/>
            <a:buNone/>
            <a:tabLst/>
            <a:defRPr/>
          </a:pPr>
          <a:r>
            <a:rPr kumimoji="0" lang="he-IL" sz="1400" b="0" i="0" u="none" strike="noStrike" kern="0" cap="none" spc="0" normalizeH="0" baseline="0" noProof="0">
              <a:ln>
                <a:noFill/>
              </a:ln>
              <a:solidFill>
                <a:prstClr val="black"/>
              </a:solidFill>
              <a:effectLst/>
              <a:uLnTx/>
              <a:uFillTx/>
              <a:latin typeface="Guttman Mantova" panose="02010401010101010101" pitchFamily="2" charset="-79"/>
              <a:ea typeface="+mn-ea"/>
              <a:cs typeface="Guttman Mantova" panose="02010401010101010101" pitchFamily="2" charset="-79"/>
            </a:rPr>
            <a:t>...וכל מבין דרכי התורה ומשיג לדעת אפילו מעט בחין ערכה ידע בבירור כי המפזר מממונו אל הצריכים, נוסף עוד, וחושך מיושר אך למחסור. כי השם ידין את האדם לפי מעשיו ויעניקהו מברכתו כפי התקרבו אליה, ומדת הכילות מחיצה של ברזל בינו ובין הברכה, והנדיבות חלק מחלקי הברכה ונמצא המתנהג בו שהוא בתוכה, ישמע חכם ויוסף לקח. </a:t>
          </a:r>
        </a:p>
        <a:p>
          <a:pPr marL="0" marR="0" lvl="0" indent="0" algn="l" defTabSz="914400" rtl="1" eaLnBrk="1" fontAlgn="auto" latinLnBrk="0" hangingPunct="1">
            <a:lnSpc>
              <a:spcPct val="100000"/>
            </a:lnSpc>
            <a:spcBef>
              <a:spcPts val="0"/>
            </a:spcBef>
            <a:spcAft>
              <a:spcPts val="0"/>
            </a:spcAft>
            <a:buClrTx/>
            <a:buSzTx/>
            <a:buFontTx/>
            <a:buNone/>
            <a:tabLst/>
            <a:defRPr/>
          </a:pPr>
          <a:r>
            <a:rPr lang="he-IL" sz="1200" b="0" baseline="0" noProof="0">
              <a:solidFill>
                <a:schemeClr val="dk1"/>
              </a:solidFill>
              <a:latin typeface="Guttman Mantova" panose="02010401010101010101" pitchFamily="2" charset="-79"/>
              <a:ea typeface="+mn-ea"/>
              <a:cs typeface="Guttman Mantova" panose="02010401010101010101" pitchFamily="2" charset="-79"/>
            </a:rPr>
            <a:t>ספר החינוך פרשת ראה מצוה ת"פ  </a:t>
          </a:r>
          <a:endParaRPr lang="en-US" sz="1200" b="0" baseline="0" noProof="0">
            <a:solidFill>
              <a:schemeClr val="dk1"/>
            </a:solidFill>
            <a:latin typeface="Guttman Mantova" panose="02010401010101010101" pitchFamily="2" charset="-79"/>
            <a:ea typeface="+mn-ea"/>
            <a:cs typeface="Guttman Mantova" panose="02010401010101010101" pitchFamily="2" charset="-79"/>
          </a:endParaRPr>
        </a:p>
        <a:p>
          <a:pPr algn="r" rtl="1"/>
          <a:endParaRPr kumimoji="0" lang="he-IL" sz="1400" b="0" i="0" u="none" strike="noStrike" kern="0" cap="none" spc="0" normalizeH="0" baseline="0">
            <a:ln>
              <a:noFill/>
            </a:ln>
            <a:solidFill>
              <a:prstClr val="black"/>
            </a:solidFill>
            <a:effectLst/>
            <a:uLnTx/>
            <a:uFillTx/>
            <a:latin typeface="Guttman Mantova" panose="02010401010101010101" pitchFamily="2" charset="-79"/>
            <a:ea typeface="+mn-ea"/>
            <a:cs typeface="Guttman Mantova" panose="02010401010101010101" pitchFamily="2" charset="-79"/>
          </a:endParaRPr>
        </a:p>
        <a:p>
          <a:pPr algn="r" rtl="1"/>
          <a:r>
            <a:rPr kumimoji="0" lang="he-IL" sz="1400" b="0" i="0" u="none" strike="noStrike" kern="0" cap="none" spc="0" normalizeH="0" baseline="0">
              <a:ln>
                <a:noFill/>
              </a:ln>
              <a:solidFill>
                <a:prstClr val="black"/>
              </a:solidFill>
              <a:effectLst/>
              <a:uLnTx/>
              <a:uFillTx/>
              <a:latin typeface="Guttman Mantova" panose="02010401010101010101" pitchFamily="2" charset="-79"/>
              <a:ea typeface="+mn-ea"/>
              <a:cs typeface="Guttman Mantova" panose="02010401010101010101" pitchFamily="2" charset="-79"/>
            </a:rPr>
            <a:t>"מעשרות סייג לעושר" - כדאמרינן במסכת תענית ... "עשר תעשר" - עשר בשביל שתתעשר ...שהרוצה להעשיר, יתן מעשרותיו בעין יפה, שלא יאמר אלף כורים שיש לי איך אתן מאה כורים למעשר והם שוים כמה אלפים, אלא יתנם בעין יפה, כי השם יתברך נאמן לשלם לו כמה שיתן ולהכפיל את השכר, והוא אמת גם על פי הנסיון, וענין הצדקה הוא כמו המעשרות, ובהרבות בצדקה יוסיף עושר על עשרו </a:t>
          </a:r>
          <a:endParaRPr kumimoji="0" lang="he-IL" sz="1600" b="0" i="0" u="none" strike="noStrike" kern="0" cap="none" spc="0" normalizeH="0" baseline="0">
            <a:ln>
              <a:noFill/>
            </a:ln>
            <a:solidFill>
              <a:prstClr val="black"/>
            </a:solidFill>
            <a:effectLst/>
            <a:uLnTx/>
            <a:uFillTx/>
            <a:latin typeface="Guttman Mantova" panose="02010401010101010101" pitchFamily="2" charset="-79"/>
            <a:ea typeface="+mn-ea"/>
            <a:cs typeface="Guttman Mantova" panose="02010401010101010101" pitchFamily="2" charset="-79"/>
          </a:endParaRPr>
        </a:p>
        <a:p>
          <a:pPr marL="0" indent="0" algn="l" rtl="1"/>
          <a:r>
            <a:rPr lang="he-IL" sz="1200" b="0" baseline="0">
              <a:solidFill>
                <a:schemeClr val="dk1"/>
              </a:solidFill>
              <a:latin typeface="Guttman Mantova" panose="02010401010101010101" pitchFamily="2" charset="-79"/>
              <a:ea typeface="+mn-ea"/>
              <a:cs typeface="Guttman Mantova" panose="02010401010101010101" pitchFamily="2" charset="-79"/>
            </a:rPr>
            <a:t> ביאור רבינו יונה לאבות פ"ג מי"ג</a:t>
          </a:r>
        </a:p>
        <a:p>
          <a:pPr algn="r" rtl="1"/>
          <a:r>
            <a:rPr kumimoji="0" lang="he-IL" sz="1400" b="0" i="0" u="none" strike="noStrike" kern="0" cap="none" spc="0" normalizeH="0" baseline="0">
              <a:ln>
                <a:noFill/>
              </a:ln>
              <a:solidFill>
                <a:prstClr val="black"/>
              </a:solidFill>
              <a:effectLst/>
              <a:uLnTx/>
              <a:uFillTx/>
              <a:latin typeface="Guttman Mantova" panose="02010401010101010101" pitchFamily="2" charset="-79"/>
              <a:ea typeface="+mn-ea"/>
              <a:cs typeface="Guttman Mantova" panose="02010401010101010101" pitchFamily="2" charset="-79"/>
            </a:rPr>
            <a:t> </a:t>
          </a:r>
        </a:p>
        <a:p>
          <a:pPr algn="r" rtl="1"/>
          <a:endParaRPr kumimoji="0" lang="he-IL" sz="1400" b="0" i="0" u="none" strike="noStrike" kern="0" cap="none" spc="0" normalizeH="0" baseline="0">
            <a:ln>
              <a:noFill/>
            </a:ln>
            <a:solidFill>
              <a:prstClr val="black"/>
            </a:solidFill>
            <a:effectLst/>
            <a:uLnTx/>
            <a:uFillTx/>
            <a:latin typeface="Guttman Mantova" panose="02010401010101010101" pitchFamily="2" charset="-79"/>
            <a:ea typeface="+mn-ea"/>
            <a:cs typeface="+mn-cs"/>
          </a:endParaRPr>
        </a:p>
        <a:p>
          <a:pPr algn="r" rtl="1"/>
          <a:r>
            <a:rPr kumimoji="0" lang="he-IL" sz="1400" b="0" i="0" u="none" strike="noStrike" kern="0" cap="none" spc="0" normalizeH="0" baseline="0">
              <a:ln>
                <a:noFill/>
              </a:ln>
              <a:solidFill>
                <a:prstClr val="black"/>
              </a:solidFill>
              <a:effectLst/>
              <a:uLnTx/>
              <a:uFillTx/>
              <a:latin typeface="Guttman Mantova" panose="02010401010101010101" pitchFamily="2" charset="-79"/>
              <a:ea typeface="+mn-ea"/>
              <a:cs typeface="+mn-cs"/>
            </a:rPr>
            <a:t>סיפר הגר"י אדלשטיין זצוק"ל: יהודי אחד הגיע לחזון איש זצ"ל עבור בעיה רפואית. החזו"א בירכו וביקש ממנו שיקבל על עצמו שיתן מעשר כספים מרווחיו. לאחר שיצא חזר לרבינו בטענה שמאחר והוא עולה חדש ויש לו הוצאות מרובות יוכל לעשר רק כשירווח לו. הגיב רבינו "כבר עתה היצר מתחיל...לא כן הדרך קבל על עצמך כבר מעתה להפריש מעשר כראוי". והלה נושע. לאחר תקופה שוב הוצרך לישועה והחזו"א התעניין אם הוא מעשר וחיזקו להמשיך בכך. לאחר זמן נהיה קבלן גדול, והתעשר והיה תורם סכומים גדולים למוסדות תורה. במשך השנים הפסיק לתת מעשר כספים וירד מנכסיו ל"ע.</a:t>
          </a:r>
        </a:p>
        <a:p>
          <a:pPr algn="r" rtl="1"/>
          <a:endParaRPr kumimoji="0" lang="he-IL" sz="1400" b="0" i="0" u="none" strike="noStrike" kern="0" cap="none" spc="0" normalizeH="0" baseline="0">
            <a:ln>
              <a:noFill/>
            </a:ln>
            <a:solidFill>
              <a:prstClr val="black"/>
            </a:solidFill>
            <a:effectLst/>
            <a:uLnTx/>
            <a:uFillTx/>
            <a:latin typeface="Guttman Mantova" panose="02010401010101010101" pitchFamily="2" charset="-79"/>
            <a:ea typeface="+mn-ea"/>
            <a:cs typeface="+mn-cs"/>
          </a:endParaRPr>
        </a:p>
        <a:p>
          <a:pPr algn="r" rtl="1"/>
          <a:r>
            <a:rPr kumimoji="0" lang="he-IL" sz="1400" b="0" i="0" u="none" strike="noStrike" kern="0" cap="none" spc="0" normalizeH="0" baseline="0">
              <a:ln>
                <a:noFill/>
              </a:ln>
              <a:solidFill>
                <a:prstClr val="black"/>
              </a:solidFill>
              <a:effectLst/>
              <a:uLnTx/>
              <a:uFillTx/>
              <a:latin typeface="Guttman Mantova" panose="02010401010101010101" pitchFamily="2" charset="-79"/>
              <a:ea typeface="+mn-ea"/>
              <a:cs typeface="+mn-cs"/>
            </a:rPr>
            <a:t>...פעם התבטא החזו"א זצ"ל בפשיטות על אדם אחד, תוך כדי שיחה, "ער היט מעשר, ער וועט זיין א גביר" [-פלוני שומר מעשר כספים הוא יהיה עשיר].</a:t>
          </a:r>
        </a:p>
        <a:p>
          <a:pPr marL="0" indent="0" algn="l" rtl="1"/>
          <a:r>
            <a:rPr lang="he-IL" sz="1100" b="0" baseline="0">
              <a:solidFill>
                <a:schemeClr val="dk1"/>
              </a:solidFill>
              <a:latin typeface="Guttman Mantova" panose="02010401010101010101" pitchFamily="2" charset="-79"/>
              <a:ea typeface="+mn-ea"/>
              <a:cs typeface="+mn-cs"/>
            </a:rPr>
            <a:t>אורחות איש ח"א עמ' קמ"ג-קמ"ד</a:t>
          </a:r>
        </a:p>
        <a:p>
          <a:pPr algn="r" rtl="1"/>
          <a:endParaRPr kumimoji="0" lang="he-IL" sz="1400" b="0" i="0" u="none" strike="noStrike" kern="0" cap="none" spc="0" normalizeH="0" baseline="0">
            <a:ln>
              <a:noFill/>
            </a:ln>
            <a:solidFill>
              <a:prstClr val="black"/>
            </a:solidFill>
            <a:effectLst/>
            <a:uLnTx/>
            <a:uFillTx/>
            <a:latin typeface="Guttman Mantova" panose="02010401010101010101" pitchFamily="2" charset="-79"/>
            <a:ea typeface="+mn-ea"/>
            <a:cs typeface="Guttman Mantova" panose="02010401010101010101" pitchFamily="2" charset="-79"/>
          </a:endParaRPr>
        </a:p>
        <a:p>
          <a:pPr algn="r" rtl="1">
            <a:lnSpc>
              <a:spcPct val="107000"/>
            </a:lnSpc>
            <a:spcAft>
              <a:spcPts val="800"/>
            </a:spcAft>
          </a:pPr>
          <a:endParaRPr lang="he-IL" sz="1400">
            <a:effectLst/>
            <a:latin typeface="Times New Roman" panose="02020603050405020304" pitchFamily="18" charset="0"/>
            <a:ea typeface="Calibri" panose="020F0502020204030204" pitchFamily="34" charset="0"/>
            <a:cs typeface="+mn-cs"/>
          </a:endParaRPr>
        </a:p>
        <a:p>
          <a:pPr algn="r" rtl="1">
            <a:lnSpc>
              <a:spcPct val="107000"/>
            </a:lnSpc>
            <a:spcAft>
              <a:spcPts val="800"/>
            </a:spcAft>
          </a:pPr>
          <a:r>
            <a:rPr lang="he-IL" sz="1400">
              <a:effectLst/>
              <a:latin typeface="Times New Roman" panose="02020603050405020304" pitchFamily="18" charset="0"/>
              <a:ea typeface="Calibri" panose="020F0502020204030204" pitchFamily="34" charset="0"/>
              <a:cs typeface="+mn-cs"/>
            </a:rPr>
            <a:t>הרבי מסאטמר הרה"ק רבי יואל זצ"ל היה מדרבן את חסידיו מאוד לנתינת צדקה, הוא לימד אותם והרגילם בנתינת סכומים גדולים דבר שהיה חידוש בזמנים ההם. במיוחד היה מזהיר על הפרשת מעשר כספים ללא פשרות. פעם כשערך מגבית לטובת הישיבה קם עשיר אחד והכריז שהוא נותן עשרה פעמים "חי" [180] דולר. הגיב הרבי זצ"ל ואמר: אם היית נותן פעם אחת "מת" [440] דולר הייתה לך מצוה יותר גדולה!</a:t>
          </a:r>
        </a:p>
        <a:p>
          <a:pPr algn="r" rtl="1">
            <a:lnSpc>
              <a:spcPct val="107000"/>
            </a:lnSpc>
            <a:spcAft>
              <a:spcPts val="800"/>
            </a:spcAft>
          </a:pPr>
          <a:r>
            <a:rPr lang="he-IL" sz="1400">
              <a:effectLst/>
              <a:latin typeface="Times New Roman" panose="02020603050405020304" pitchFamily="18" charset="0"/>
              <a:ea typeface="Calibri" panose="020F0502020204030204" pitchFamily="34" charset="0"/>
              <a:cs typeface="+mn-cs"/>
            </a:rPr>
            <a:t>הגיע</a:t>
          </a:r>
          <a:r>
            <a:rPr lang="he-IL" sz="1400" baseline="0">
              <a:effectLst/>
              <a:latin typeface="Times New Roman" panose="02020603050405020304" pitchFamily="18" charset="0"/>
              <a:ea typeface="Calibri" panose="020F0502020204030204" pitchFamily="34" charset="0"/>
              <a:cs typeface="+mn-cs"/>
            </a:rPr>
            <a:t> אליו חסיד ובידו 47 דולר תרומה לצדקה ומסביר שבעת צרה נדר לתרום לצדקה כמספר הגימטריא של שמו של הרבי "יואל" [47] ועתה הרחיב לו ה'. אמר לו הרבי: קוראים לי "יואליש"</a:t>
          </a:r>
          <a:r>
            <a:rPr lang="he-IL" sz="1400">
              <a:effectLst/>
              <a:latin typeface="Times New Roman" panose="02020603050405020304" pitchFamily="18" charset="0"/>
              <a:ea typeface="Calibri" panose="020F0502020204030204" pitchFamily="34" charset="0"/>
              <a:cs typeface="+mn-cs"/>
            </a:rPr>
            <a:t> [357]. </a:t>
          </a:r>
        </a:p>
        <a:p>
          <a:pPr algn="r" rtl="1">
            <a:lnSpc>
              <a:spcPct val="107000"/>
            </a:lnSpc>
            <a:spcAft>
              <a:spcPts val="800"/>
            </a:spcAft>
          </a:pPr>
          <a:r>
            <a:rPr lang="he-IL" sz="1400">
              <a:effectLst/>
              <a:latin typeface="Times New Roman" panose="02020603050405020304" pitchFamily="18" charset="0"/>
              <a:ea typeface="Calibri" panose="020F0502020204030204" pitchFamily="34" charset="0"/>
              <a:cs typeface="+mn-cs"/>
            </a:rPr>
            <a:t>   </a:t>
          </a:r>
          <a:r>
            <a:rPr lang="he-IL" sz="1400" b="1">
              <a:effectLst/>
              <a:latin typeface="Times New Roman" panose="02020603050405020304" pitchFamily="18" charset="0"/>
              <a:ea typeface="Calibri" panose="020F0502020204030204" pitchFamily="34" charset="0"/>
              <a:cs typeface="+mn-cs"/>
            </a:rPr>
            <a:t>יש לציין שקהילה זאת היא באמת מהקהילות החסידיות העשירות ביותר, ואין ערוך לסכומי צדקה אדירים שיוצאים ממנה לכל העולם.</a:t>
          </a:r>
          <a:endParaRPr lang="en-US" sz="1200" b="1">
            <a:effectLst/>
            <a:latin typeface="Times New Roman" panose="02020603050405020304" pitchFamily="18" charset="0"/>
            <a:ea typeface="Calibri" panose="020F0502020204030204" pitchFamily="34" charset="0"/>
            <a:cs typeface="Guttman Frank" panose="02010401010101010101" pitchFamily="2" charset="-79"/>
          </a:endParaRPr>
        </a:p>
        <a:p>
          <a:pPr algn="r" rtl="1"/>
          <a:r>
            <a:rPr kumimoji="0" lang="he-IL" sz="1400" b="0" i="0" u="none" strike="noStrike" kern="0" cap="none" spc="0" normalizeH="0" baseline="0">
              <a:ln>
                <a:noFill/>
              </a:ln>
              <a:solidFill>
                <a:prstClr val="black"/>
              </a:solidFill>
              <a:effectLst/>
              <a:uLnTx/>
              <a:uFillTx/>
              <a:latin typeface="Guttman Mantova" panose="02010401010101010101" pitchFamily="2" charset="-79"/>
              <a:ea typeface="+mn-ea"/>
              <a:cs typeface="+mn-cs"/>
            </a:rPr>
            <a:t>כשבעלי חובות היו מתאוננים בפניו כמה קשה להם לחיות עם חובות, היה עונה: "מגיל שש אני  חי כל החיים שלי עם חובות, הלוואות שאני לוקח עבור חלוקת צדקה, לווה כאן ומשלם שם וחוזר חלילה וברוך ה' אני חי".</a:t>
          </a:r>
        </a:p>
      </xdr:txBody>
    </xdr:sp>
    <xdr:clientData/>
  </xdr:twoCellAnchor>
  <xdr:oneCellAnchor>
    <xdr:from>
      <xdr:col>19</xdr:col>
      <xdr:colOff>242919</xdr:colOff>
      <xdr:row>52</xdr:row>
      <xdr:rowOff>9069</xdr:rowOff>
    </xdr:from>
    <xdr:ext cx="184730" cy="357790"/>
    <xdr:sp macro="" textlink="">
      <xdr:nvSpPr>
        <xdr:cNvPr id="11" name="מלבן 10">
          <a:extLst>
            <a:ext uri="{FF2B5EF4-FFF2-40B4-BE49-F238E27FC236}">
              <a16:creationId xmlns:a16="http://schemas.microsoft.com/office/drawing/2014/main" id="{00000000-0008-0000-0200-00000B000000}"/>
            </a:ext>
          </a:extLst>
        </xdr:cNvPr>
        <xdr:cNvSpPr/>
      </xdr:nvSpPr>
      <xdr:spPr>
        <a:xfrm>
          <a:off x="11055691" y="11919129"/>
          <a:ext cx="184730" cy="357790"/>
        </a:xfrm>
        <a:prstGeom prst="rect">
          <a:avLst/>
        </a:prstGeom>
        <a:noFill/>
      </xdr:spPr>
      <xdr:txBody>
        <a:bodyPr wrap="none" lIns="91440" tIns="45720" rIns="91440" bIns="45720">
          <a:spAutoFit/>
        </a:bodyPr>
        <a:lstStyle/>
        <a:p>
          <a:pPr algn="ctr"/>
          <a:endParaRPr lang="he-IL" sz="1800" b="1" cap="none" spc="50">
            <a:ln w="0"/>
            <a:solidFill>
              <a:schemeClr val="bg2"/>
            </a:solidFill>
            <a:effectLst>
              <a:innerShdw blurRad="63500" dist="50800" dir="13500000">
                <a:srgbClr val="000000">
                  <a:alpha val="50000"/>
                </a:srgbClr>
              </a:innerShdw>
            </a:effectLst>
          </a:endParaRPr>
        </a:p>
      </xdr:txBody>
    </xdr:sp>
    <xdr:clientData/>
  </xdr:oneCellAnchor>
  <xdr:twoCellAnchor>
    <xdr:from>
      <xdr:col>1</xdr:col>
      <xdr:colOff>708660</xdr:colOff>
      <xdr:row>0</xdr:row>
      <xdr:rowOff>106680</xdr:rowOff>
    </xdr:from>
    <xdr:to>
      <xdr:col>6</xdr:col>
      <xdr:colOff>670560</xdr:colOff>
      <xdr:row>0</xdr:row>
      <xdr:rowOff>449580</xdr:rowOff>
    </xdr:to>
    <xdr:sp macro="" textlink="">
      <xdr:nvSpPr>
        <xdr:cNvPr id="12" name="מלבן מעוגל 11">
          <a:hlinkClick xmlns:r="http://schemas.openxmlformats.org/officeDocument/2006/relationships" r:id="rId8" tooltip="לחץ כדי להגיע להוראות מילוי ושימוש בתוכנה"/>
          <a:extLst>
            <a:ext uri="{FF2B5EF4-FFF2-40B4-BE49-F238E27FC236}">
              <a16:creationId xmlns:a16="http://schemas.microsoft.com/office/drawing/2014/main" id="{00000000-0008-0000-0200-00000C000000}"/>
            </a:ext>
          </a:extLst>
        </xdr:cNvPr>
        <xdr:cNvSpPr/>
      </xdr:nvSpPr>
      <xdr:spPr>
        <a:xfrm>
          <a:off x="19263360" y="106680"/>
          <a:ext cx="4869180" cy="342900"/>
        </a:xfrm>
        <a:prstGeom prst="roundRect">
          <a:avLst/>
        </a:prstGeom>
        <a:solidFill>
          <a:schemeClr val="bg1">
            <a:lumMod val="50000"/>
          </a:schemeClr>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r" rtl="1"/>
          <a:r>
            <a:rPr lang="he-IL" sz="1800" b="1">
              <a:solidFill>
                <a:schemeClr val="bg1">
                  <a:lumMod val="50000"/>
                </a:schemeClr>
              </a:solidFill>
            </a:rPr>
            <a:t>ניהול וחישוב אוטומטי</a:t>
          </a:r>
          <a:r>
            <a:rPr lang="he-IL" sz="1800" b="1" baseline="0">
              <a:solidFill>
                <a:schemeClr val="bg1">
                  <a:lumMod val="50000"/>
                </a:schemeClr>
              </a:solidFill>
            </a:rPr>
            <a:t> של מעשר וחומש    </a:t>
          </a:r>
          <a:r>
            <a:rPr lang="he-IL" sz="1400" b="1" baseline="0">
              <a:solidFill>
                <a:schemeClr val="bg1"/>
              </a:solidFill>
            </a:rPr>
            <a:t>הוראות</a:t>
          </a:r>
          <a:endParaRPr lang="he-IL" sz="1600" b="1">
            <a:solidFill>
              <a:schemeClr val="bg1"/>
            </a:solidFill>
          </a:endParaRPr>
        </a:p>
      </xdr:txBody>
    </xdr:sp>
    <xdr:clientData/>
  </xdr:twoCellAnchor>
  <xdr:twoCellAnchor>
    <xdr:from>
      <xdr:col>6</xdr:col>
      <xdr:colOff>815340</xdr:colOff>
      <xdr:row>0</xdr:row>
      <xdr:rowOff>99060</xdr:rowOff>
    </xdr:from>
    <xdr:to>
      <xdr:col>9</xdr:col>
      <xdr:colOff>236220</xdr:colOff>
      <xdr:row>0</xdr:row>
      <xdr:rowOff>441960</xdr:rowOff>
    </xdr:to>
    <xdr:sp macro="" textlink="">
      <xdr:nvSpPr>
        <xdr:cNvPr id="13" name="מלבן מעוגל 12">
          <a:hlinkClick xmlns:r="http://schemas.openxmlformats.org/officeDocument/2006/relationships" r:id="rId9" tooltip="לחץ כדי להגיע למבוא להלכות מעשר כספים"/>
          <a:extLst>
            <a:ext uri="{FF2B5EF4-FFF2-40B4-BE49-F238E27FC236}">
              <a16:creationId xmlns:a16="http://schemas.microsoft.com/office/drawing/2014/main" id="{00000000-0008-0000-0200-00000D000000}"/>
            </a:ext>
          </a:extLst>
        </xdr:cNvPr>
        <xdr:cNvSpPr/>
      </xdr:nvSpPr>
      <xdr:spPr>
        <a:xfrm>
          <a:off x="18265140" y="99060"/>
          <a:ext cx="853440" cy="342900"/>
        </a:xfrm>
        <a:prstGeom prst="roundRect">
          <a:avLst/>
        </a:prstGeom>
        <a:solidFill>
          <a:schemeClr val="bg1">
            <a:lumMod val="65000"/>
          </a:schemeClr>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400" b="1"/>
            <a:t>מבוא</a:t>
          </a:r>
          <a:endParaRPr lang="he-IL" sz="1600" b="1"/>
        </a:p>
      </xdr:txBody>
    </xdr:sp>
    <xdr:clientData/>
  </xdr:twoCellAnchor>
  <xdr:twoCellAnchor>
    <xdr:from>
      <xdr:col>9</xdr:col>
      <xdr:colOff>381000</xdr:colOff>
      <xdr:row>0</xdr:row>
      <xdr:rowOff>99060</xdr:rowOff>
    </xdr:from>
    <xdr:to>
      <xdr:col>12</xdr:col>
      <xdr:colOff>167640</xdr:colOff>
      <xdr:row>0</xdr:row>
      <xdr:rowOff>441960</xdr:rowOff>
    </xdr:to>
    <xdr:sp macro="" textlink="">
      <xdr:nvSpPr>
        <xdr:cNvPr id="14" name="מלבן מעוגל 13">
          <a:hlinkClick xmlns:r="http://schemas.openxmlformats.org/officeDocument/2006/relationships" r:id="rId10" tooltip="לחץ כדי להגיע לכללים ויסודות בהלכות מעשר כספים"/>
          <a:extLst>
            <a:ext uri="{FF2B5EF4-FFF2-40B4-BE49-F238E27FC236}">
              <a16:creationId xmlns:a16="http://schemas.microsoft.com/office/drawing/2014/main" id="{00000000-0008-0000-0200-00000E000000}"/>
            </a:ext>
          </a:extLst>
        </xdr:cNvPr>
        <xdr:cNvSpPr/>
      </xdr:nvSpPr>
      <xdr:spPr>
        <a:xfrm>
          <a:off x="16459200" y="99060"/>
          <a:ext cx="1661160" cy="342900"/>
        </a:xfrm>
        <a:prstGeom prst="roundRect">
          <a:avLst/>
        </a:prstGeom>
        <a:solidFill>
          <a:schemeClr val="bg1">
            <a:lumMod val="65000"/>
          </a:schemeClr>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400" b="1"/>
            <a:t>כללים </a:t>
          </a:r>
          <a:r>
            <a:rPr lang="he-IL" sz="1600" b="1"/>
            <a:t> </a:t>
          </a:r>
          <a:r>
            <a:rPr lang="he-IL" sz="1400" b="1"/>
            <a:t>ויסודות</a:t>
          </a:r>
          <a:endParaRPr lang="he-IL" sz="1600" b="1"/>
        </a:p>
      </xdr:txBody>
    </xdr:sp>
    <xdr:clientData/>
  </xdr:twoCellAnchor>
  <mc:AlternateContent xmlns:mc="http://schemas.openxmlformats.org/markup-compatibility/2006">
    <mc:Choice xmlns:a14="http://schemas.microsoft.com/office/drawing/2010/main" Requires="a14">
      <xdr:twoCellAnchor>
        <xdr:from>
          <xdr:col>16</xdr:col>
          <xdr:colOff>152400</xdr:colOff>
          <xdr:row>50</xdr:row>
          <xdr:rowOff>38100</xdr:rowOff>
        </xdr:from>
        <xdr:to>
          <xdr:col>17</xdr:col>
          <xdr:colOff>514350</xdr:colOff>
          <xdr:row>52</xdr:row>
          <xdr:rowOff>0</xdr:rowOff>
        </xdr:to>
        <xdr:sp macro="" textlink="">
          <xdr:nvSpPr>
            <xdr:cNvPr id="45057" name="Object 1" hidden="1">
              <a:extLst>
                <a:ext uri="{63B3BB69-23CF-44E3-9099-C40C66FF867C}">
                  <a14:compatExt spid="_x0000_s45057"/>
                </a:ext>
                <a:ext uri="{FF2B5EF4-FFF2-40B4-BE49-F238E27FC236}">
                  <a16:creationId xmlns:a16="http://schemas.microsoft.com/office/drawing/2014/main" id="{00000000-0008-0000-0200-000001B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11</xdr:col>
      <xdr:colOff>195545</xdr:colOff>
      <xdr:row>49</xdr:row>
      <xdr:rowOff>0</xdr:rowOff>
    </xdr:from>
    <xdr:to>
      <xdr:col>13</xdr:col>
      <xdr:colOff>731521</xdr:colOff>
      <xdr:row>49</xdr:row>
      <xdr:rowOff>216000</xdr:rowOff>
    </xdr:to>
    <xdr:sp macro="" textlink="">
      <xdr:nvSpPr>
        <xdr:cNvPr id="16" name="מלבן מעוגל 15">
          <a:hlinkClick xmlns:r="http://schemas.openxmlformats.org/officeDocument/2006/relationships" r:id="rId11" tooltip="לחץ כדי להגיע לטבלאות המחשה ותירגול לחומש"/>
          <a:extLst>
            <a:ext uri="{FF2B5EF4-FFF2-40B4-BE49-F238E27FC236}">
              <a16:creationId xmlns:a16="http://schemas.microsoft.com/office/drawing/2014/main" id="{00000000-0008-0000-0200-000010000000}"/>
            </a:ext>
          </a:extLst>
        </xdr:cNvPr>
        <xdr:cNvSpPr/>
      </xdr:nvSpPr>
      <xdr:spPr>
        <a:xfrm>
          <a:off x="15790431" y="11205882"/>
          <a:ext cx="1800000" cy="216000"/>
        </a:xfrm>
        <a:prstGeom prst="roundRect">
          <a:avLst/>
        </a:prstGeom>
        <a:solidFill>
          <a:schemeClr val="bg1">
            <a:lumMod val="85000"/>
          </a:schemeClr>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050">
              <a:solidFill>
                <a:srgbClr val="8C8C8C"/>
              </a:solidFill>
            </a:rPr>
            <a:t>המחשה ותירגול לחומש</a:t>
          </a:r>
        </a:p>
      </xdr:txBody>
    </xdr:sp>
    <xdr:clientData/>
  </xdr:twoCellAnchor>
  <xdr:twoCellAnchor>
    <xdr:from>
      <xdr:col>5</xdr:col>
      <xdr:colOff>104107</xdr:colOff>
      <xdr:row>49</xdr:row>
      <xdr:rowOff>10424</xdr:rowOff>
    </xdr:from>
    <xdr:to>
      <xdr:col>7</xdr:col>
      <xdr:colOff>236884</xdr:colOff>
      <xdr:row>50</xdr:row>
      <xdr:rowOff>17624</xdr:rowOff>
    </xdr:to>
    <xdr:sp macro="" textlink="">
      <xdr:nvSpPr>
        <xdr:cNvPr id="17" name="מלבן מעוגל 16">
          <a:hlinkClick xmlns:r="http://schemas.openxmlformats.org/officeDocument/2006/relationships" r:id="rId12" tooltip="לחץ כדי להגיע לטבלה מיוחדת של &quot;הקלות למפרישי חומש&quot; המשתלבות בחישובים"/>
          <a:extLst>
            <a:ext uri="{FF2B5EF4-FFF2-40B4-BE49-F238E27FC236}">
              <a16:creationId xmlns:a16="http://schemas.microsoft.com/office/drawing/2014/main" id="{00000000-0008-0000-0200-000011000000}"/>
            </a:ext>
          </a:extLst>
        </xdr:cNvPr>
        <xdr:cNvSpPr/>
      </xdr:nvSpPr>
      <xdr:spPr>
        <a:xfrm>
          <a:off x="19844057" y="11216306"/>
          <a:ext cx="3225600" cy="464400"/>
        </a:xfrm>
        <a:prstGeom prst="roundRect">
          <a:avLst/>
        </a:prstGeom>
        <a:solidFill>
          <a:schemeClr val="bg1">
            <a:lumMod val="85000"/>
          </a:schemeClr>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400" b="1">
              <a:solidFill>
                <a:srgbClr val="8C8C8C"/>
              </a:solidFill>
            </a:rPr>
            <a:t>טבלת הקלות מיוחדות למפרישי חומש</a:t>
          </a:r>
        </a:p>
      </xdr:txBody>
    </xdr:sp>
    <xdr:clientData/>
  </xdr:twoCellAnchor>
  <xdr:twoCellAnchor>
    <xdr:from>
      <xdr:col>26</xdr:col>
      <xdr:colOff>152400</xdr:colOff>
      <xdr:row>47</xdr:row>
      <xdr:rowOff>144780</xdr:rowOff>
    </xdr:from>
    <xdr:to>
      <xdr:col>30</xdr:col>
      <xdr:colOff>274320</xdr:colOff>
      <xdr:row>48</xdr:row>
      <xdr:rowOff>114300</xdr:rowOff>
    </xdr:to>
    <xdr:sp macro="" textlink="">
      <xdr:nvSpPr>
        <xdr:cNvPr id="18" name="מלבן מעוגל 17">
          <a:hlinkClick xmlns:r="http://schemas.openxmlformats.org/officeDocument/2006/relationships" r:id="rId13" tooltip="לחץ כדי לשלוח הערות או שאלות למייל המכון"/>
          <a:extLst>
            <a:ext uri="{FF2B5EF4-FFF2-40B4-BE49-F238E27FC236}">
              <a16:creationId xmlns:a16="http://schemas.microsoft.com/office/drawing/2014/main" id="{00000000-0008-0000-0200-000012000000}"/>
            </a:ext>
          </a:extLst>
        </xdr:cNvPr>
        <xdr:cNvSpPr/>
      </xdr:nvSpPr>
      <xdr:spPr>
        <a:xfrm>
          <a:off x="3703320" y="10683240"/>
          <a:ext cx="2880360" cy="342900"/>
        </a:xfrm>
        <a:prstGeom prst="roundRect">
          <a:avLst/>
        </a:prstGeom>
        <a:solidFill>
          <a:schemeClr val="bg1">
            <a:lumMod val="75000"/>
          </a:schemeClr>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100" b="1">
              <a:solidFill>
                <a:sysClr val="windowText" lastClr="000000"/>
              </a:solidFill>
            </a:rPr>
            <a:t>הערות ושאלות הלכתיות מרבני המכון</a:t>
          </a:r>
        </a:p>
      </xdr:txBody>
    </xdr:sp>
    <xdr:clientData/>
  </xdr:twoCellAnchor>
  <xdr:twoCellAnchor>
    <xdr:from>
      <xdr:col>1</xdr:col>
      <xdr:colOff>1043940</xdr:colOff>
      <xdr:row>145</xdr:row>
      <xdr:rowOff>333375</xdr:rowOff>
    </xdr:from>
    <xdr:to>
      <xdr:col>16</xdr:col>
      <xdr:colOff>129540</xdr:colOff>
      <xdr:row>151</xdr:row>
      <xdr:rowOff>238125</xdr:rowOff>
    </xdr:to>
    <xdr:sp macro="" textlink="">
      <xdr:nvSpPr>
        <xdr:cNvPr id="19" name="TextBox 18">
          <a:extLst>
            <a:ext uri="{FF2B5EF4-FFF2-40B4-BE49-F238E27FC236}">
              <a16:creationId xmlns:a16="http://schemas.microsoft.com/office/drawing/2014/main" id="{00000000-0008-0000-0200-000013000000}"/>
            </a:ext>
          </a:extLst>
        </xdr:cNvPr>
        <xdr:cNvSpPr txBox="1"/>
      </xdr:nvSpPr>
      <xdr:spPr>
        <a:xfrm>
          <a:off x="13403580" y="27506295"/>
          <a:ext cx="10393680" cy="1200150"/>
        </a:xfrm>
        <a:prstGeom prst="rect">
          <a:avLst/>
        </a:prstGeom>
        <a:solidFill>
          <a:schemeClr val="bg1">
            <a:lumMod val="9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1" anchor="t"/>
        <a:lstStyle/>
        <a:p>
          <a:pPr algn="r" rtl="1"/>
          <a:r>
            <a:rPr lang="he-IL" sz="1100"/>
            <a:t>כשמחשבים את ההקלות המיוחדות שנאמרו בחומש חייבים לחלק את החומש לשתיים, דהיינו המעשר הראשון, שכלפיו אין שום הקלות, </a:t>
          </a:r>
          <a:r>
            <a:rPr lang="he-IL" sz="1100">
              <a:solidFill>
                <a:sysClr val="windowText" lastClr="000000"/>
              </a:solidFill>
            </a:rPr>
            <a:t>וה</a:t>
          </a:r>
          <a:r>
            <a:rPr lang="he-IL" sz="1100">
              <a:solidFill>
                <a:srgbClr val="FFC000"/>
              </a:solidFill>
            </a:rPr>
            <a:t>מעשר הנוסף </a:t>
          </a:r>
          <a:r>
            <a:rPr lang="he-IL" sz="1100"/>
            <a:t>המשלים לחומש, שכלפיו נאמרו ההקלות השונות. ולכן,  אם נשאר זכות בסכום</a:t>
          </a:r>
          <a:r>
            <a:rPr lang="he-IL" sz="1100" baseline="0"/>
            <a:t> ההקלות בחודש זה, לא יזקף לזכות המעשר, אלא יזקף לזכות </a:t>
          </a:r>
          <a:r>
            <a:rPr lang="he-IL" sz="1100" baseline="0">
              <a:solidFill>
                <a:sysClr val="windowText" lastClr="000000"/>
              </a:solidFill>
            </a:rPr>
            <a:t>ה</a:t>
          </a:r>
          <a:r>
            <a:rPr lang="he-IL" sz="1100" baseline="0">
              <a:solidFill>
                <a:srgbClr val="FFC000"/>
              </a:solidFill>
            </a:rPr>
            <a:t>מעשר הנוסף </a:t>
          </a:r>
          <a:r>
            <a:rPr lang="he-IL" sz="1100" baseline="0"/>
            <a:t>בלבד בחודש הבא.</a:t>
          </a:r>
          <a:endParaRPr lang="he-IL" sz="1100"/>
        </a:p>
        <a:p>
          <a:pPr algn="r" rtl="1"/>
          <a:endParaRPr lang="he-IL" sz="1100" b="1">
            <a:solidFill>
              <a:srgbClr val="FF0000"/>
            </a:solidFill>
          </a:endParaRPr>
        </a:p>
        <a:p>
          <a:pPr algn="r" rtl="1"/>
          <a:r>
            <a:rPr lang="he-IL" sz="1100" b="1">
              <a:solidFill>
                <a:srgbClr val="FF0000"/>
              </a:solidFill>
            </a:rPr>
            <a:t>הוראות שימוש בטבלה:  </a:t>
          </a:r>
          <a:r>
            <a:rPr lang="he-IL" sz="1100" b="1">
              <a:solidFill>
                <a:sysClr val="windowText" lastClr="000000"/>
              </a:solidFill>
            </a:rPr>
            <a:t>הרישום מתנהל בשני שלבים.</a:t>
          </a:r>
          <a:r>
            <a:rPr lang="he-IL" sz="1100" b="1" baseline="0">
              <a:solidFill>
                <a:sysClr val="windowText" lastClr="000000"/>
              </a:solidFill>
            </a:rPr>
            <a:t>  </a:t>
          </a:r>
          <a:r>
            <a:rPr lang="he-IL" sz="1200" b="1">
              <a:solidFill>
                <a:sysClr val="windowText" lastClr="000000"/>
              </a:solidFill>
            </a:rPr>
            <a:t>א.</a:t>
          </a:r>
          <a:r>
            <a:rPr lang="he-IL" sz="1100" b="1">
              <a:solidFill>
                <a:sysClr val="windowText" lastClr="000000"/>
              </a:solidFill>
            </a:rPr>
            <a:t> ממלאים</a:t>
          </a:r>
          <a:r>
            <a:rPr lang="he-IL" sz="1100" b="1" baseline="0">
              <a:solidFill>
                <a:sysClr val="windowText" lastClr="000000"/>
              </a:solidFill>
            </a:rPr>
            <a:t> את הטבלה הראשית בצורה רגילה ורושמים שם את </a:t>
          </a:r>
          <a:r>
            <a:rPr lang="he-IL" sz="1100" b="1" u="sng" baseline="0">
              <a:solidFill>
                <a:sysClr val="windowText" lastClr="000000"/>
              </a:solidFill>
            </a:rPr>
            <a:t>ההכנסות</a:t>
          </a:r>
          <a:r>
            <a:rPr lang="he-IL" sz="1100" b="1" baseline="0">
              <a:solidFill>
                <a:sysClr val="windowText" lastClr="000000"/>
              </a:solidFill>
            </a:rPr>
            <a:t>, </a:t>
          </a:r>
          <a:r>
            <a:rPr lang="he-IL" sz="1100" b="1" u="sng" baseline="0">
              <a:solidFill>
                <a:sysClr val="windowText" lastClr="000000"/>
              </a:solidFill>
            </a:rPr>
            <a:t>ההוצאות</a:t>
          </a:r>
          <a:r>
            <a:rPr lang="he-IL" sz="1100" b="1">
              <a:solidFill>
                <a:sysClr val="windowText" lastClr="000000"/>
              </a:solidFill>
            </a:rPr>
            <a:t> </a:t>
          </a:r>
          <a:r>
            <a:rPr lang="he-IL" sz="1100" b="1" u="sng">
              <a:solidFill>
                <a:sysClr val="windowText" lastClr="000000"/>
              </a:solidFill>
            </a:rPr>
            <a:t>והתרומות</a:t>
          </a:r>
          <a:r>
            <a:rPr lang="he-IL" sz="1100" b="1">
              <a:solidFill>
                <a:sysClr val="windowText" lastClr="000000"/>
              </a:solidFill>
            </a:rPr>
            <a:t> הרגילות.  </a:t>
          </a:r>
          <a:r>
            <a:rPr lang="he-IL" sz="1200" b="1">
              <a:solidFill>
                <a:sysClr val="windowText" lastClr="000000"/>
              </a:solidFill>
            </a:rPr>
            <a:t>ב. </a:t>
          </a:r>
          <a:r>
            <a:rPr lang="he-IL" sz="1100" b="1">
              <a:solidFill>
                <a:sysClr val="windowText" lastClr="000000"/>
              </a:solidFill>
            </a:rPr>
            <a:t>ממלאים טבלה זאת של ההקלות [תאים</a:t>
          </a:r>
          <a:r>
            <a:rPr lang="he-IL" sz="1100" b="1" baseline="0">
              <a:solidFill>
                <a:sysClr val="windowText" lastClr="000000"/>
              </a:solidFill>
            </a:rPr>
            <a:t> לבנים בלבד]</a:t>
          </a:r>
          <a:r>
            <a:rPr lang="he-IL" sz="1100" b="1">
              <a:solidFill>
                <a:sysClr val="windowText" lastClr="000000"/>
              </a:solidFill>
            </a:rPr>
            <a:t>. אותן</a:t>
          </a:r>
          <a:r>
            <a:rPr lang="he-IL" sz="1100" b="1" baseline="0">
              <a:solidFill>
                <a:sysClr val="windowText" lastClr="000000"/>
              </a:solidFill>
            </a:rPr>
            <a:t> הכנסות</a:t>
          </a:r>
          <a:r>
            <a:rPr lang="he-IL" sz="1100" b="1">
              <a:solidFill>
                <a:sysClr val="windowText" lastClr="000000"/>
              </a:solidFill>
            </a:rPr>
            <a:t> שלא רוצים להכליל בחישוב החומש רושמים </a:t>
          </a:r>
          <a:r>
            <a:rPr lang="he-IL" sz="1100" b="1" u="sng">
              <a:solidFill>
                <a:sysClr val="windowText" lastClr="000000"/>
              </a:solidFill>
            </a:rPr>
            <a:t>רק</a:t>
          </a:r>
          <a:r>
            <a:rPr lang="he-IL" sz="1100" b="1">
              <a:solidFill>
                <a:sysClr val="windowText" lastClr="000000"/>
              </a:solidFill>
            </a:rPr>
            <a:t> כאן, גם רושמים כאן הוצאות נוספות</a:t>
          </a:r>
          <a:r>
            <a:rPr lang="he-IL" sz="1100" b="1" baseline="0">
              <a:solidFill>
                <a:sysClr val="windowText" lastClr="000000"/>
              </a:solidFill>
            </a:rPr>
            <a:t> וכן תרומות נוספות שמחשיבים רק לחומש.  במשך כל החודש רושמים כאן לפי הצורך.  </a:t>
          </a:r>
        </a:p>
        <a:p>
          <a:pPr algn="r" rtl="1"/>
          <a:r>
            <a:rPr lang="he-IL" sz="1400" b="1" baseline="0">
              <a:solidFill>
                <a:sysClr val="windowText" lastClr="000000"/>
              </a:solidFill>
            </a:rPr>
            <a:t> </a:t>
          </a:r>
          <a:r>
            <a:rPr lang="he-IL" sz="1600" b="1" baseline="0">
              <a:solidFill>
                <a:srgbClr val="FF0000"/>
              </a:solidFill>
            </a:rPr>
            <a:t>שימו לב!</a:t>
          </a:r>
          <a:r>
            <a:rPr lang="he-IL" sz="1600" b="1">
              <a:solidFill>
                <a:srgbClr val="FF0000"/>
              </a:solidFill>
            </a:rPr>
            <a:t>    </a:t>
          </a:r>
          <a:r>
            <a:rPr lang="he-IL" sz="1400" b="1">
              <a:solidFill>
                <a:srgbClr val="FF0000"/>
              </a:solidFill>
            </a:rPr>
            <a:t>המפרישים חומש לפי ההקלות עליהם להפריש הסכום  של  "סך הכל היתרה להפריש לחומש" הרשום בטבלה זאת ולא בטבלה הראשית</a:t>
          </a:r>
          <a:r>
            <a:rPr lang="he-IL" sz="1400" b="1" baseline="0">
              <a:solidFill>
                <a:srgbClr val="FF0000"/>
              </a:solidFill>
            </a:rPr>
            <a:t>.</a:t>
          </a:r>
          <a:endParaRPr lang="he-IL" sz="1400" b="1">
            <a:solidFill>
              <a:srgbClr val="FF0000"/>
            </a:solidFill>
          </a:endParaRPr>
        </a:p>
      </xdr:txBody>
    </xdr:sp>
    <xdr:clientData/>
  </xdr:twoCellAnchor>
  <xdr:twoCellAnchor>
    <xdr:from>
      <xdr:col>1</xdr:col>
      <xdr:colOff>1108025</xdr:colOff>
      <xdr:row>50</xdr:row>
      <xdr:rowOff>57150</xdr:rowOff>
    </xdr:from>
    <xdr:to>
      <xdr:col>2</xdr:col>
      <xdr:colOff>990600</xdr:colOff>
      <xdr:row>51</xdr:row>
      <xdr:rowOff>314324</xdr:rowOff>
    </xdr:to>
    <xdr:sp macro="" textlink="">
      <xdr:nvSpPr>
        <xdr:cNvPr id="20" name="מלבן מעוגל 19">
          <a:hlinkClick xmlns:r="http://schemas.openxmlformats.org/officeDocument/2006/relationships" r:id="rId14" tooltip="לחץ כאן כדי להזמין"/>
          <a:extLst>
            <a:ext uri="{FF2B5EF4-FFF2-40B4-BE49-F238E27FC236}">
              <a16:creationId xmlns:a16="http://schemas.microsoft.com/office/drawing/2014/main" id="{00000000-0008-0000-0200-000014000000}"/>
            </a:ext>
          </a:extLst>
        </xdr:cNvPr>
        <xdr:cNvSpPr/>
      </xdr:nvSpPr>
      <xdr:spPr>
        <a:xfrm>
          <a:off x="22219920" y="11426190"/>
          <a:ext cx="1513255" cy="379094"/>
        </a:xfrm>
        <a:prstGeom prst="roundRect">
          <a:avLst>
            <a:gd name="adj" fmla="val 26717"/>
          </a:avLst>
        </a:prstGeom>
        <a:solidFill>
          <a:schemeClr val="bg1"/>
        </a:solidFill>
        <a:ln>
          <a:solidFill>
            <a:schemeClr val="bg1">
              <a:lumMod val="75000"/>
            </a:schemeClr>
          </a:solid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400" b="1">
              <a:solidFill>
                <a:sysClr val="windowText" lastClr="000000"/>
              </a:solidFill>
            </a:rPr>
            <a:t>להזמנה  חוזרת</a:t>
          </a:r>
        </a:p>
      </xdr:txBody>
    </xdr:sp>
    <xdr:clientData/>
  </xdr:twoCellAnchor>
  <xdr:twoCellAnchor>
    <xdr:from>
      <xdr:col>8</xdr:col>
      <xdr:colOff>205740</xdr:colOff>
      <xdr:row>41</xdr:row>
      <xdr:rowOff>38100</xdr:rowOff>
    </xdr:from>
    <xdr:to>
      <xdr:col>12</xdr:col>
      <xdr:colOff>110490</xdr:colOff>
      <xdr:row>41</xdr:row>
      <xdr:rowOff>276225</xdr:rowOff>
    </xdr:to>
    <xdr:sp macro="" textlink="">
      <xdr:nvSpPr>
        <xdr:cNvPr id="27" name="מלבן מעוגל 26">
          <a:hlinkClick xmlns:r="http://schemas.openxmlformats.org/officeDocument/2006/relationships" r:id="rId15" tooltip="לחץ כאן כדי להגיע לטבלת סיכום שנתית ותרשים המחשה"/>
          <a:extLst>
            <a:ext uri="{FF2B5EF4-FFF2-40B4-BE49-F238E27FC236}">
              <a16:creationId xmlns:a16="http://schemas.microsoft.com/office/drawing/2014/main" id="{00000000-0008-0000-0200-00001B000000}"/>
            </a:ext>
          </a:extLst>
        </xdr:cNvPr>
        <xdr:cNvSpPr/>
      </xdr:nvSpPr>
      <xdr:spPr>
        <a:xfrm>
          <a:off x="16988790" y="9235440"/>
          <a:ext cx="2061210" cy="238125"/>
        </a:xfrm>
        <a:prstGeom prst="roundRect">
          <a:avLst/>
        </a:prstGeom>
        <a:solidFill>
          <a:schemeClr val="bg1">
            <a:lumMod val="75000"/>
          </a:schemeClr>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100">
              <a:solidFill>
                <a:srgbClr val="FF0000"/>
              </a:solidFill>
            </a:rPr>
            <a:t>מעקב  ותרשים  שנתי  </a:t>
          </a:r>
          <a:endParaRPr lang="he-IL" sz="1100" baseline="0">
            <a:solidFill>
              <a:srgbClr val="FF0000"/>
            </a:solidFill>
          </a:endParaRPr>
        </a:p>
      </xdr:txBody>
    </xdr:sp>
    <xdr:clientData/>
  </xdr:twoCellAnchor>
  <xdr:twoCellAnchor>
    <xdr:from>
      <xdr:col>26</xdr:col>
      <xdr:colOff>152400</xdr:colOff>
      <xdr:row>31</xdr:row>
      <xdr:rowOff>190500</xdr:rowOff>
    </xdr:from>
    <xdr:to>
      <xdr:col>27</xdr:col>
      <xdr:colOff>66675</xdr:colOff>
      <xdr:row>36</xdr:row>
      <xdr:rowOff>123825</xdr:rowOff>
    </xdr:to>
    <xdr:sp macro="" textlink="">
      <xdr:nvSpPr>
        <xdr:cNvPr id="15" name="מלבן: פינות מעוגלות 14">
          <a:hlinkClick xmlns:r="http://schemas.openxmlformats.org/officeDocument/2006/relationships" r:id="rId16" tooltip="אל תחמיץ את המצוה, תרום עכשיו"/>
          <a:extLst>
            <a:ext uri="{FF2B5EF4-FFF2-40B4-BE49-F238E27FC236}">
              <a16:creationId xmlns:a16="http://schemas.microsoft.com/office/drawing/2014/main" id="{00000000-0008-0000-0200-00000F000000}"/>
            </a:ext>
          </a:extLst>
        </xdr:cNvPr>
        <xdr:cNvSpPr/>
      </xdr:nvSpPr>
      <xdr:spPr>
        <a:xfrm>
          <a:off x="6038850" y="7172325"/>
          <a:ext cx="581025" cy="933450"/>
        </a:xfrm>
        <a:prstGeom prst="roundRect">
          <a:avLst/>
        </a:prstGeom>
        <a:solidFill>
          <a:schemeClr val="accent6">
            <a:lumMod val="20000"/>
            <a:lumOff val="80000"/>
          </a:schemeClr>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t"/>
        <a:lstStyle/>
        <a:p>
          <a:pPr algn="ctr" rtl="1"/>
          <a:endParaRPr lang="he-IL" sz="1100" b="1">
            <a:solidFill>
              <a:schemeClr val="accent6">
                <a:lumMod val="50000"/>
              </a:schemeClr>
            </a:solidFill>
          </a:endParaRPr>
        </a:p>
        <a:p>
          <a:pPr algn="ctr" rtl="1"/>
          <a:r>
            <a:rPr lang="he-IL" sz="1100" b="1">
              <a:solidFill>
                <a:srgbClr val="FF0000"/>
              </a:solidFill>
            </a:rPr>
            <a:t>תרום</a:t>
          </a:r>
        </a:p>
        <a:p>
          <a:pPr algn="ctr" rtl="1"/>
          <a:r>
            <a:rPr lang="he-IL" sz="1100" b="1">
              <a:solidFill>
                <a:srgbClr val="FF0000"/>
              </a:solidFill>
            </a:rPr>
            <a:t>עכשיו</a:t>
          </a:r>
        </a:p>
      </xdr:txBody>
    </xdr:sp>
    <xdr:clientData/>
  </xdr:twoCellAnchor>
  <xdr:twoCellAnchor>
    <xdr:from>
      <xdr:col>14</xdr:col>
      <xdr:colOff>914400</xdr:colOff>
      <xdr:row>35</xdr:row>
      <xdr:rowOff>15240</xdr:rowOff>
    </xdr:from>
    <xdr:to>
      <xdr:col>18</xdr:col>
      <xdr:colOff>137160</xdr:colOff>
      <xdr:row>36</xdr:row>
      <xdr:rowOff>15240</xdr:rowOff>
    </xdr:to>
    <xdr:sp macro="" textlink="">
      <xdr:nvSpPr>
        <xdr:cNvPr id="24" name="מלבן מעוגל 23">
          <a:hlinkClick xmlns:r="http://schemas.openxmlformats.org/officeDocument/2006/relationships" r:id="rId17" tooltip="לחץ כדי להגיע לסקירה"/>
          <a:extLst>
            <a:ext uri="{FF2B5EF4-FFF2-40B4-BE49-F238E27FC236}">
              <a16:creationId xmlns:a16="http://schemas.microsoft.com/office/drawing/2014/main" id="{00000000-0008-0000-0200-000018000000}"/>
            </a:ext>
          </a:extLst>
        </xdr:cNvPr>
        <xdr:cNvSpPr/>
      </xdr:nvSpPr>
      <xdr:spPr>
        <a:xfrm>
          <a:off x="12382500" y="7787640"/>
          <a:ext cx="2103120" cy="205740"/>
        </a:xfrm>
        <a:prstGeom prst="roundRect">
          <a:avLst/>
        </a:prstGeom>
        <a:solidFill>
          <a:srgbClr val="5B9BD5"/>
        </a:solidFill>
        <a:ln w="12700" cap="flat" cmpd="sng" algn="ctr">
          <a:noFill/>
          <a:prstDash val="solid"/>
          <a:miter lim="800000"/>
        </a:ln>
        <a:effectLst/>
        <a:scene3d>
          <a:camera prst="orthographicFront">
            <a:rot lat="0" lon="0" rev="0"/>
          </a:camera>
          <a:lightRig rig="chilly" dir="t">
            <a:rot lat="0" lon="0" rev="18480000"/>
          </a:lightRig>
        </a:scene3d>
        <a:sp3d prstMaterial="clear">
          <a:bevelT h="63500"/>
        </a:sp3d>
      </xdr:spPr>
      <xdr:txBody>
        <a:bodyPr vertOverflow="clip" horzOverflow="clip" rtlCol="1" anchor="ctr"/>
        <a:lstStyle/>
        <a:p>
          <a:pPr marL="0" marR="0" lvl="0" indent="0" algn="ctr" defTabSz="914400" rtl="1" eaLnBrk="1" fontAlgn="auto" latinLnBrk="0" hangingPunct="1">
            <a:lnSpc>
              <a:spcPct val="100000"/>
            </a:lnSpc>
            <a:spcBef>
              <a:spcPts val="0"/>
            </a:spcBef>
            <a:spcAft>
              <a:spcPts val="0"/>
            </a:spcAft>
            <a:buClrTx/>
            <a:buSzTx/>
            <a:buFontTx/>
            <a:buNone/>
            <a:tabLst/>
            <a:defRPr/>
          </a:pPr>
          <a:r>
            <a:rPr kumimoji="0" lang="he-IL" sz="1100" b="1" i="0" u="none" strike="noStrike" kern="0" cap="none" spc="0" normalizeH="0" baseline="0" noProof="0">
              <a:ln>
                <a:noFill/>
              </a:ln>
              <a:solidFill>
                <a:srgbClr val="70AD47">
                  <a:lumMod val="75000"/>
                </a:srgbClr>
              </a:solidFill>
              <a:effectLst/>
              <a:uLnTx/>
              <a:uFillTx/>
              <a:latin typeface="Calibri" panose="020F0502020204030204"/>
              <a:ea typeface="+mn-ea"/>
              <a:cs typeface="Arial" panose="020B0604020202020204" pitchFamily="34" charset="0"/>
            </a:rPr>
            <a:t>סקירה  קצרה על המכון</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52</xdr:row>
      <xdr:rowOff>5715</xdr:rowOff>
    </xdr:from>
    <xdr:to>
      <xdr:col>12</xdr:col>
      <xdr:colOff>396240</xdr:colOff>
      <xdr:row>62</xdr:row>
      <xdr:rowOff>7620</xdr:rowOff>
    </xdr:to>
    <xdr:sp macro="" textlink="">
      <xdr:nvSpPr>
        <xdr:cNvPr id="2" name="TextBox 1">
          <a:extLst>
            <a:ext uri="{FF2B5EF4-FFF2-40B4-BE49-F238E27FC236}">
              <a16:creationId xmlns:a16="http://schemas.microsoft.com/office/drawing/2014/main" id="{00000000-0008-0000-0300-000002000000}"/>
            </a:ext>
          </a:extLst>
        </xdr:cNvPr>
        <xdr:cNvSpPr txBox="1"/>
      </xdr:nvSpPr>
      <xdr:spPr>
        <a:xfrm>
          <a:off x="10855299600" y="11809095"/>
          <a:ext cx="8808720" cy="1762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1" anchor="t"/>
        <a:lstStyle/>
        <a:p>
          <a:pPr rtl="1"/>
          <a:r>
            <a:rPr lang="he-IL" sz="1100" b="1">
              <a:solidFill>
                <a:srgbClr val="FF0000"/>
              </a:solidFill>
              <a:effectLst/>
              <a:latin typeface="+mn-lt"/>
              <a:ea typeface="+mn-ea"/>
              <a:cs typeface="+mn-cs"/>
            </a:rPr>
            <a:t>הוראות:    </a:t>
          </a:r>
          <a:r>
            <a:rPr lang="he-IL" sz="1100">
              <a:solidFill>
                <a:schemeClr val="dk1"/>
              </a:solidFill>
              <a:effectLst/>
              <a:latin typeface="+mn-lt"/>
              <a:ea typeface="+mn-ea"/>
              <a:cs typeface="+mn-cs"/>
            </a:rPr>
            <a:t>התאים</a:t>
          </a:r>
          <a:r>
            <a:rPr lang="he-IL" sz="1100" baseline="0">
              <a:solidFill>
                <a:schemeClr val="dk1"/>
              </a:solidFill>
              <a:effectLst/>
              <a:latin typeface="+mn-lt"/>
              <a:ea typeface="+mn-ea"/>
              <a:cs typeface="+mn-cs"/>
            </a:rPr>
            <a:t> </a:t>
          </a:r>
          <a:r>
            <a:rPr lang="he-IL" sz="1100">
              <a:solidFill>
                <a:schemeClr val="dk1"/>
              </a:solidFill>
              <a:effectLst/>
              <a:latin typeface="+mn-lt"/>
              <a:ea typeface="+mn-ea"/>
              <a:cs typeface="+mn-cs"/>
            </a:rPr>
            <a:t>ברקע לבן יש למלאות ידנית, אבל התאים בעלי רקע צבעוני או אפור נעולים</a:t>
          </a:r>
          <a:r>
            <a:rPr lang="he-IL" sz="1100" baseline="0">
              <a:solidFill>
                <a:schemeClr val="dk1"/>
              </a:solidFill>
              <a:effectLst/>
              <a:latin typeface="+mn-lt"/>
              <a:ea typeface="+mn-ea"/>
              <a:cs typeface="+mn-cs"/>
            </a:rPr>
            <a:t> </a:t>
          </a:r>
          <a:r>
            <a:rPr lang="he-IL" sz="1100">
              <a:solidFill>
                <a:schemeClr val="dk1"/>
              </a:solidFill>
              <a:effectLst/>
              <a:latin typeface="+mn-lt"/>
              <a:ea typeface="+mn-ea"/>
              <a:cs typeface="+mn-cs"/>
            </a:rPr>
            <a:t>והם מתעדכנים</a:t>
          </a:r>
          <a:r>
            <a:rPr lang="he-IL" sz="1100" baseline="0">
              <a:solidFill>
                <a:schemeClr val="dk1"/>
              </a:solidFill>
              <a:effectLst/>
              <a:latin typeface="+mn-lt"/>
              <a:ea typeface="+mn-ea"/>
              <a:cs typeface="+mn-cs"/>
            </a:rPr>
            <a:t> </a:t>
          </a:r>
          <a:r>
            <a:rPr lang="he-IL" sz="1100">
              <a:solidFill>
                <a:schemeClr val="dk1"/>
              </a:solidFill>
              <a:effectLst/>
              <a:latin typeface="+mn-lt"/>
              <a:ea typeface="+mn-ea"/>
              <a:cs typeface="+mn-cs"/>
            </a:rPr>
            <a:t>אוטומטית. התאים באיזור הקבוע המסומנים ברשת גם מתעדכנים אוטומטית</a:t>
          </a:r>
          <a:r>
            <a:rPr lang="he-IL" sz="1100" baseline="0">
              <a:solidFill>
                <a:schemeClr val="dk1"/>
              </a:solidFill>
              <a:effectLst/>
              <a:latin typeface="+mn-lt"/>
              <a:ea typeface="+mn-ea"/>
              <a:cs typeface="+mn-cs"/>
            </a:rPr>
            <a:t> אולם ניתן לשנות בעת הצורך.</a:t>
          </a:r>
          <a:r>
            <a:rPr lang="he-IL" sz="1100">
              <a:solidFill>
                <a:schemeClr val="dk1"/>
              </a:solidFill>
              <a:effectLst/>
              <a:latin typeface="+mn-lt"/>
              <a:ea typeface="+mn-ea"/>
              <a:cs typeface="+mn-cs"/>
            </a:rPr>
            <a:t> יש לזכור שכל סכום שנכנס באיזור הקבוע עובר  גם לחודשים הבאים, ולכן בתחילת כל חודש יש לעבור</a:t>
          </a:r>
          <a:r>
            <a:rPr lang="he-IL" sz="1100" baseline="0">
              <a:solidFill>
                <a:schemeClr val="dk1"/>
              </a:solidFill>
              <a:effectLst/>
              <a:latin typeface="+mn-lt"/>
              <a:ea typeface="+mn-ea"/>
              <a:cs typeface="+mn-cs"/>
            </a:rPr>
            <a:t> על איזור זה ולעדכן את הסכומים לחודש הנוכחי.</a:t>
          </a:r>
        </a:p>
        <a:p>
          <a:pPr rtl="1"/>
          <a:r>
            <a:rPr lang="he-IL" sz="1100" baseline="0">
              <a:solidFill>
                <a:schemeClr val="bg1">
                  <a:lumMod val="65000"/>
                </a:schemeClr>
              </a:solidFill>
              <a:effectLst/>
              <a:latin typeface="+mn-lt"/>
              <a:ea typeface="+mn-ea"/>
              <a:cs typeface="+mn-cs"/>
            </a:rPr>
            <a:t>       לבקשת רבים, הוספנו את החישובים ל"חומש" וגם את החישובים להנוהגים להפריש מעשר אבל מוסיפים "חומש חלקי" דהיינו שמפרישים חומש רק מהכנסות מסויימות. כמו"כ הוספנו טבלה מיוחדת למפרישי חומש הסומכים על הקלות מסויימות. </a:t>
          </a:r>
        </a:p>
        <a:p>
          <a:pPr rtl="1"/>
          <a:r>
            <a:rPr lang="he-IL" sz="1100">
              <a:solidFill>
                <a:schemeClr val="dk1"/>
              </a:solidFill>
              <a:effectLst/>
              <a:latin typeface="+mn-lt"/>
              <a:ea typeface="+mn-ea"/>
              <a:cs typeface="+mn-cs"/>
            </a:rPr>
            <a:t> </a:t>
          </a:r>
        </a:p>
        <a:p>
          <a:pPr rtl="1"/>
          <a:r>
            <a:rPr lang="he-IL" sz="1100">
              <a:solidFill>
                <a:schemeClr val="dk1"/>
              </a:solidFill>
              <a:effectLst/>
              <a:latin typeface="+mn-lt"/>
              <a:ea typeface="+mn-ea"/>
              <a:cs typeface="+mn-cs"/>
            </a:rPr>
            <a:t>בתאים "יתרת החוב למעשר", מספר בצבע ירוק המסומן במינוס - מראה על זכות ונתינה יותר מהמעשר או מהחומש. בסוף כל חודש יש להשלים את החסר או שהיתרה תעבור אוטומטית לחודש הבא בשדה המתאים. לזכות או לחובה. בחודש הראשון של השנה יש למלאות משבצת</a:t>
          </a:r>
          <a:r>
            <a:rPr lang="he-IL" sz="1100" baseline="0">
              <a:solidFill>
                <a:schemeClr val="dk1"/>
              </a:solidFill>
              <a:effectLst/>
              <a:latin typeface="+mn-lt"/>
              <a:ea typeface="+mn-ea"/>
              <a:cs typeface="+mn-cs"/>
            </a:rPr>
            <a:t> זו ידנית, גם במשך השנה </a:t>
          </a:r>
          <a:r>
            <a:rPr lang="he-IL" sz="1100">
              <a:solidFill>
                <a:schemeClr val="dk1"/>
              </a:solidFill>
              <a:effectLst/>
              <a:latin typeface="+mn-lt"/>
              <a:ea typeface="+mn-ea"/>
              <a:cs typeface="+mn-cs"/>
            </a:rPr>
            <a:t>ניתן למחוק משבצת זו אם רוצים להתחיל בחודש מסוים מההתחלה.      </a:t>
          </a:r>
          <a:r>
            <a:rPr lang="he-IL" sz="1100" b="1">
              <a:solidFill>
                <a:srgbClr val="FF0000"/>
              </a:solidFill>
              <a:effectLst/>
              <a:latin typeface="+mn-lt"/>
              <a:ea typeface="+mn-ea"/>
              <a:cs typeface="+mn-cs"/>
            </a:rPr>
            <a:t>אחרי כל פעולה יש לזכור ללחוץ על אנטר, אחד</a:t>
          </a:r>
          <a:r>
            <a:rPr lang="he-IL" sz="1100" b="1" baseline="0">
              <a:solidFill>
                <a:srgbClr val="FF0000"/>
              </a:solidFill>
              <a:effectLst/>
              <a:latin typeface="+mn-lt"/>
              <a:ea typeface="+mn-ea"/>
              <a:cs typeface="+mn-cs"/>
            </a:rPr>
            <a:t> החיצים</a:t>
          </a:r>
          <a:r>
            <a:rPr lang="he-IL" sz="1100" b="1">
              <a:solidFill>
                <a:srgbClr val="FF0000"/>
              </a:solidFill>
              <a:effectLst/>
              <a:latin typeface="+mn-lt"/>
              <a:ea typeface="+mn-ea"/>
              <a:cs typeface="+mn-cs"/>
            </a:rPr>
            <a:t> או על תא אחר כדי שהשינוי יחול,</a:t>
          </a:r>
          <a:r>
            <a:rPr lang="he-IL" sz="1100" b="1" baseline="0">
              <a:solidFill>
                <a:srgbClr val="FF0000"/>
              </a:solidFill>
              <a:effectLst/>
              <a:latin typeface="+mn-lt"/>
              <a:ea typeface="+mn-ea"/>
              <a:cs typeface="+mn-cs"/>
            </a:rPr>
            <a:t> ובעת היציאה מהתוכנה לשמור את השינויים.</a:t>
          </a:r>
          <a:r>
            <a:rPr lang="he-IL" sz="1100" b="1">
              <a:solidFill>
                <a:srgbClr val="FF0000"/>
              </a:solidFill>
              <a:effectLst/>
              <a:latin typeface="+mn-lt"/>
              <a:ea typeface="+mn-ea"/>
              <a:cs typeface="+mn-cs"/>
            </a:rPr>
            <a:t>                                                                                 </a:t>
          </a:r>
        </a:p>
        <a:p>
          <a:pPr algn="r" rtl="1"/>
          <a:r>
            <a:rPr lang="he-IL" sz="1100"/>
            <a:t> </a:t>
          </a:r>
        </a:p>
      </xdr:txBody>
    </xdr:sp>
    <xdr:clientData/>
  </xdr:twoCellAnchor>
  <xdr:twoCellAnchor>
    <xdr:from>
      <xdr:col>1</xdr:col>
      <xdr:colOff>1402079</xdr:colOff>
      <xdr:row>1</xdr:row>
      <xdr:rowOff>89534</xdr:rowOff>
    </xdr:from>
    <xdr:to>
      <xdr:col>2</xdr:col>
      <xdr:colOff>952499</xdr:colOff>
      <xdr:row>1</xdr:row>
      <xdr:rowOff>342900</xdr:rowOff>
    </xdr:to>
    <xdr:sp macro="" textlink="">
      <xdr:nvSpPr>
        <xdr:cNvPr id="3" name="מלבן מעוגל 2">
          <a:hlinkClick xmlns:r="http://schemas.openxmlformats.org/officeDocument/2006/relationships" r:id="rId1" tooltip="לחץ כאן כדי להגיע למדריך ההלכתי - ההכנסות "/>
          <a:extLst>
            <a:ext uri="{FF2B5EF4-FFF2-40B4-BE49-F238E27FC236}">
              <a16:creationId xmlns:a16="http://schemas.microsoft.com/office/drawing/2014/main" id="{00000000-0008-0000-0300-000003000000}"/>
            </a:ext>
          </a:extLst>
        </xdr:cNvPr>
        <xdr:cNvSpPr/>
      </xdr:nvSpPr>
      <xdr:spPr>
        <a:xfrm>
          <a:off x="10985921641" y="607694"/>
          <a:ext cx="1181100" cy="253366"/>
        </a:xfrm>
        <a:prstGeom prst="roundRect">
          <a:avLst/>
        </a:prstGeom>
        <a:solidFill>
          <a:srgbClr val="3B87CD"/>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200"/>
            <a:t>למדריך </a:t>
          </a:r>
          <a:r>
            <a:rPr lang="he-IL" sz="1200" b="1"/>
            <a:t>הכנסות</a:t>
          </a:r>
          <a:r>
            <a:rPr lang="he-IL" sz="1200"/>
            <a:t> </a:t>
          </a:r>
        </a:p>
      </xdr:txBody>
    </xdr:sp>
    <xdr:clientData/>
  </xdr:twoCellAnchor>
  <xdr:twoCellAnchor>
    <xdr:from>
      <xdr:col>12</xdr:col>
      <xdr:colOff>481964</xdr:colOff>
      <xdr:row>152</xdr:row>
      <xdr:rowOff>158115</xdr:rowOff>
    </xdr:from>
    <xdr:to>
      <xdr:col>17</xdr:col>
      <xdr:colOff>474344</xdr:colOff>
      <xdr:row>154</xdr:row>
      <xdr:rowOff>64770</xdr:rowOff>
    </xdr:to>
    <xdr:sp macro="" textlink="">
      <xdr:nvSpPr>
        <xdr:cNvPr id="4" name="מלבן מעוגל 3">
          <a:hlinkClick xmlns:r="http://schemas.openxmlformats.org/officeDocument/2006/relationships" r:id="rId2" tooltip="לחץ כדי להגיע בחזרה לגליון החודש"/>
          <a:extLst>
            <a:ext uri="{FF2B5EF4-FFF2-40B4-BE49-F238E27FC236}">
              <a16:creationId xmlns:a16="http://schemas.microsoft.com/office/drawing/2014/main" id="{00000000-0008-0000-0300-000004000000}"/>
            </a:ext>
          </a:extLst>
        </xdr:cNvPr>
        <xdr:cNvSpPr/>
      </xdr:nvSpPr>
      <xdr:spPr>
        <a:xfrm>
          <a:off x="12715876" y="28900755"/>
          <a:ext cx="3429000" cy="264795"/>
        </a:xfrm>
        <a:prstGeom prst="roundRect">
          <a:avLst/>
        </a:prstGeom>
        <a:solidFill>
          <a:schemeClr val="bg1">
            <a:lumMod val="95000"/>
          </a:schemeClr>
        </a:solidFill>
        <a:ln w="38100">
          <a:solidFill>
            <a:schemeClr val="bg1">
              <a:lumMod val="85000"/>
            </a:schemeClr>
          </a:solid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200" b="1">
              <a:solidFill>
                <a:sysClr val="windowText" lastClr="000000"/>
              </a:solidFill>
            </a:rPr>
            <a:t>חזרה</a:t>
          </a:r>
          <a:r>
            <a:rPr lang="he-IL" sz="1200" b="1"/>
            <a:t> </a:t>
          </a:r>
          <a:r>
            <a:rPr lang="he-IL" sz="1200" b="1" baseline="0"/>
            <a:t> </a:t>
          </a:r>
          <a:r>
            <a:rPr lang="he-IL" sz="1200" b="1" baseline="0">
              <a:solidFill>
                <a:sysClr val="windowText" lastClr="000000"/>
              </a:solidFill>
            </a:rPr>
            <a:t>לטבלה</a:t>
          </a:r>
          <a:r>
            <a:rPr lang="he-IL" sz="1200" b="1" baseline="0"/>
            <a:t>  </a:t>
          </a:r>
          <a:r>
            <a:rPr lang="he-IL" sz="1200" b="1" baseline="0">
              <a:solidFill>
                <a:sysClr val="windowText" lastClr="000000"/>
              </a:solidFill>
            </a:rPr>
            <a:t>הראשית</a:t>
          </a:r>
          <a:endParaRPr lang="he-IL" sz="1200" b="1">
            <a:solidFill>
              <a:sysClr val="windowText" lastClr="000000"/>
            </a:solidFill>
          </a:endParaRPr>
        </a:p>
      </xdr:txBody>
    </xdr:sp>
    <xdr:clientData/>
  </xdr:twoCellAnchor>
  <xdr:twoCellAnchor>
    <xdr:from>
      <xdr:col>17</xdr:col>
      <xdr:colOff>390525</xdr:colOff>
      <xdr:row>38</xdr:row>
      <xdr:rowOff>129540</xdr:rowOff>
    </xdr:from>
    <xdr:to>
      <xdr:col>20</xdr:col>
      <xdr:colOff>259081</xdr:colOff>
      <xdr:row>39</xdr:row>
      <xdr:rowOff>114300</xdr:rowOff>
    </xdr:to>
    <xdr:sp macro="" textlink="">
      <xdr:nvSpPr>
        <xdr:cNvPr id="6" name="מלבן מעוגל 5">
          <a:hlinkClick xmlns:r="http://schemas.openxmlformats.org/officeDocument/2006/relationships" r:id="rId3" tooltip="לחץ כאן כדי להגיע למדריך ההלכתי - טבלת ההמחשה"/>
          <a:extLst>
            <a:ext uri="{FF2B5EF4-FFF2-40B4-BE49-F238E27FC236}">
              <a16:creationId xmlns:a16="http://schemas.microsoft.com/office/drawing/2014/main" id="{00000000-0008-0000-0300-000006000000}"/>
            </a:ext>
          </a:extLst>
        </xdr:cNvPr>
        <xdr:cNvSpPr/>
      </xdr:nvSpPr>
      <xdr:spPr>
        <a:xfrm>
          <a:off x="10911533294" y="8406765"/>
          <a:ext cx="2687956" cy="346710"/>
        </a:xfrm>
        <a:prstGeom prst="roundRect">
          <a:avLst/>
        </a:prstGeom>
        <a:solidFill>
          <a:schemeClr val="accent6">
            <a:lumMod val="60000"/>
            <a:lumOff val="40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400" b="1"/>
            <a:t>להמחשה   ותירגול  בסיסי</a:t>
          </a:r>
          <a:endParaRPr lang="he-IL" sz="1100" b="1"/>
        </a:p>
      </xdr:txBody>
    </xdr:sp>
    <xdr:clientData/>
  </xdr:twoCellAnchor>
  <xdr:twoCellAnchor>
    <xdr:from>
      <xdr:col>22</xdr:col>
      <xdr:colOff>424815</xdr:colOff>
      <xdr:row>1</xdr:row>
      <xdr:rowOff>66674</xdr:rowOff>
    </xdr:from>
    <xdr:to>
      <xdr:col>24</xdr:col>
      <xdr:colOff>24765</xdr:colOff>
      <xdr:row>1</xdr:row>
      <xdr:rowOff>361949</xdr:rowOff>
    </xdr:to>
    <xdr:sp macro="" textlink="">
      <xdr:nvSpPr>
        <xdr:cNvPr id="7" name="מלבן מעוגל 6">
          <a:hlinkClick xmlns:r="http://schemas.openxmlformats.org/officeDocument/2006/relationships" r:id="rId4" tooltip="לחץ כאן כדי להגיע למדריך ההלכתי - תרומות"/>
          <a:extLst>
            <a:ext uri="{FF2B5EF4-FFF2-40B4-BE49-F238E27FC236}">
              <a16:creationId xmlns:a16="http://schemas.microsoft.com/office/drawing/2014/main" id="{00000000-0008-0000-0300-000007000000}"/>
            </a:ext>
          </a:extLst>
        </xdr:cNvPr>
        <xdr:cNvSpPr/>
      </xdr:nvSpPr>
      <xdr:spPr>
        <a:xfrm>
          <a:off x="7261860" y="581024"/>
          <a:ext cx="1257300" cy="295275"/>
        </a:xfrm>
        <a:prstGeom prst="roundRect">
          <a:avLst/>
        </a:prstGeom>
        <a:solidFill>
          <a:srgbClr val="6AA343"/>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200"/>
            <a:t>למדריך</a:t>
          </a:r>
          <a:r>
            <a:rPr lang="he-IL" sz="1100"/>
            <a:t> </a:t>
          </a:r>
          <a:r>
            <a:rPr lang="he-IL" sz="1200" b="1"/>
            <a:t>תרומות</a:t>
          </a:r>
          <a:endParaRPr lang="he-IL" sz="1100" b="1"/>
        </a:p>
      </xdr:txBody>
    </xdr:sp>
    <xdr:clientData/>
  </xdr:twoCellAnchor>
  <xdr:twoCellAnchor>
    <xdr:from>
      <xdr:col>5</xdr:col>
      <xdr:colOff>1714500</xdr:colOff>
      <xdr:row>1</xdr:row>
      <xdr:rowOff>72389</xdr:rowOff>
    </xdr:from>
    <xdr:to>
      <xdr:col>6</xdr:col>
      <xdr:colOff>975361</xdr:colOff>
      <xdr:row>1</xdr:row>
      <xdr:rowOff>342900</xdr:rowOff>
    </xdr:to>
    <xdr:sp macro="" textlink="">
      <xdr:nvSpPr>
        <xdr:cNvPr id="8" name="מלבן מעוגל 7">
          <a:hlinkClick xmlns:r="http://schemas.openxmlformats.org/officeDocument/2006/relationships" r:id="rId5" tooltip="לחץ כאן כדי להגיע למדריך ההלכתי - הוצאות"/>
          <a:extLst>
            <a:ext uri="{FF2B5EF4-FFF2-40B4-BE49-F238E27FC236}">
              <a16:creationId xmlns:a16="http://schemas.microsoft.com/office/drawing/2014/main" id="{00000000-0008-0000-0300-000008000000}"/>
            </a:ext>
          </a:extLst>
        </xdr:cNvPr>
        <xdr:cNvSpPr/>
      </xdr:nvSpPr>
      <xdr:spPr>
        <a:xfrm>
          <a:off x="10982622179" y="590549"/>
          <a:ext cx="1143001" cy="270511"/>
        </a:xfrm>
        <a:prstGeom prst="roundRect">
          <a:avLst/>
        </a:prstGeom>
        <a:solidFill>
          <a:srgbClr val="FF5B5B"/>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200"/>
            <a:t>למדריך </a:t>
          </a:r>
          <a:r>
            <a:rPr lang="he-IL" sz="1200" b="1"/>
            <a:t>הוצאות</a:t>
          </a:r>
        </a:p>
      </xdr:txBody>
    </xdr:sp>
    <xdr:clientData/>
  </xdr:twoCellAnchor>
  <xdr:twoCellAnchor>
    <xdr:from>
      <xdr:col>11</xdr:col>
      <xdr:colOff>203498</xdr:colOff>
      <xdr:row>49</xdr:row>
      <xdr:rowOff>242048</xdr:rowOff>
    </xdr:from>
    <xdr:to>
      <xdr:col>13</xdr:col>
      <xdr:colOff>739474</xdr:colOff>
      <xdr:row>50</xdr:row>
      <xdr:rowOff>848</xdr:rowOff>
    </xdr:to>
    <xdr:sp macro="" textlink="">
      <xdr:nvSpPr>
        <xdr:cNvPr id="10" name="מלבן מעוגל 9">
          <a:hlinkClick xmlns:r="http://schemas.openxmlformats.org/officeDocument/2006/relationships" r:id="rId6" tooltip="לחץ כאן כדי להגיע לכללי הפרשת חומש לצדקה"/>
          <a:extLst>
            <a:ext uri="{FF2B5EF4-FFF2-40B4-BE49-F238E27FC236}">
              <a16:creationId xmlns:a16="http://schemas.microsoft.com/office/drawing/2014/main" id="{00000000-0008-0000-0300-00000A000000}"/>
            </a:ext>
          </a:extLst>
        </xdr:cNvPr>
        <xdr:cNvSpPr/>
      </xdr:nvSpPr>
      <xdr:spPr>
        <a:xfrm>
          <a:off x="15603184" y="11438966"/>
          <a:ext cx="1800000" cy="216000"/>
        </a:xfrm>
        <a:prstGeom prst="roundRect">
          <a:avLst/>
        </a:prstGeom>
        <a:solidFill>
          <a:schemeClr val="bg1"/>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100">
              <a:solidFill>
                <a:srgbClr val="8C8C8C"/>
              </a:solidFill>
            </a:rPr>
            <a:t>מדריך כללי חומש</a:t>
          </a:r>
        </a:p>
      </xdr:txBody>
    </xdr:sp>
    <xdr:clientData/>
  </xdr:twoCellAnchor>
  <xdr:twoCellAnchor>
    <xdr:from>
      <xdr:col>27</xdr:col>
      <xdr:colOff>765809</xdr:colOff>
      <xdr:row>1</xdr:row>
      <xdr:rowOff>0</xdr:rowOff>
    </xdr:from>
    <xdr:to>
      <xdr:col>30</xdr:col>
      <xdr:colOff>464819</xdr:colOff>
      <xdr:row>1</xdr:row>
      <xdr:rowOff>367665</xdr:rowOff>
    </xdr:to>
    <xdr:sp macro="" textlink="">
      <xdr:nvSpPr>
        <xdr:cNvPr id="11" name="מלבן מעוגל 10">
          <a:hlinkClick xmlns:r="http://schemas.openxmlformats.org/officeDocument/2006/relationships" r:id="rId7" tooltip="לחץ כאן לאפשרות הוספת דינים והערות"/>
          <a:extLst>
            <a:ext uri="{FF2B5EF4-FFF2-40B4-BE49-F238E27FC236}">
              <a16:creationId xmlns:a16="http://schemas.microsoft.com/office/drawing/2014/main" id="{00000000-0008-0000-0300-00000B000000}"/>
            </a:ext>
          </a:extLst>
        </xdr:cNvPr>
        <xdr:cNvSpPr/>
      </xdr:nvSpPr>
      <xdr:spPr>
        <a:xfrm>
          <a:off x="3515510" y="519953"/>
          <a:ext cx="1796751" cy="367665"/>
        </a:xfrm>
        <a:prstGeom prst="roundRect">
          <a:avLst/>
        </a:prstGeom>
        <a:solidFill>
          <a:srgbClr val="F9F9F9"/>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400" b="1">
              <a:solidFill>
                <a:sysClr val="windowText" lastClr="000000"/>
              </a:solidFill>
            </a:rPr>
            <a:t>רישומים  והוספות</a:t>
          </a:r>
        </a:p>
      </xdr:txBody>
    </xdr:sp>
    <xdr:clientData/>
  </xdr:twoCellAnchor>
  <xdr:twoCellAnchor>
    <xdr:from>
      <xdr:col>12</xdr:col>
      <xdr:colOff>678180</xdr:colOff>
      <xdr:row>52</xdr:row>
      <xdr:rowOff>5713</xdr:rowOff>
    </xdr:from>
    <xdr:to>
      <xdr:col>26</xdr:col>
      <xdr:colOff>7620</xdr:colOff>
      <xdr:row>126</xdr:row>
      <xdr:rowOff>11205</xdr:rowOff>
    </xdr:to>
    <xdr:sp macro="" textlink="">
      <xdr:nvSpPr>
        <xdr:cNvPr id="12" name="TextBox 11">
          <a:extLst>
            <a:ext uri="{FF2B5EF4-FFF2-40B4-BE49-F238E27FC236}">
              <a16:creationId xmlns:a16="http://schemas.microsoft.com/office/drawing/2014/main" id="{00000000-0008-0000-0300-00000C000000}"/>
            </a:ext>
          </a:extLst>
        </xdr:cNvPr>
        <xdr:cNvSpPr txBox="1"/>
      </xdr:nvSpPr>
      <xdr:spPr>
        <a:xfrm>
          <a:off x="6816762" y="12052037"/>
          <a:ext cx="9918999" cy="13598227"/>
        </a:xfrm>
        <a:prstGeom prst="rect">
          <a:avLst/>
        </a:prstGeom>
        <a:solidFill>
          <a:schemeClr val="bg1">
            <a:lumMod val="9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1" anchor="t"/>
        <a:lstStyle/>
        <a:p>
          <a:pPr algn="ctr" rtl="1"/>
          <a:endParaRPr lang="he-IL" sz="300">
            <a:latin typeface="Guttman Mantova" panose="02010401010101010101" pitchFamily="2" charset="-79"/>
            <a:cs typeface="Guttman Mantova" panose="02010401010101010101" pitchFamily="2" charset="-79"/>
          </a:endParaRPr>
        </a:p>
        <a:p>
          <a:pPr algn="r" rtl="1"/>
          <a:endParaRPr lang="he-IL" sz="600">
            <a:latin typeface="Guttman Mantova" panose="02010401010101010101" pitchFamily="2" charset="-79"/>
            <a:cs typeface="Guttman Mantova" panose="02010401010101010101" pitchFamily="2" charset="-79"/>
          </a:endParaRPr>
        </a:p>
        <a:p>
          <a:pPr algn="r" rtl="1">
            <a:lnSpc>
              <a:spcPct val="107000"/>
            </a:lnSpc>
            <a:spcAft>
              <a:spcPts val="800"/>
            </a:spcAft>
          </a:pP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a:effectLst/>
              <a:latin typeface="Guttman Mantova" panose="02010401010101010101" pitchFamily="2" charset="-79"/>
              <a:ea typeface="Arial Unicode MS" panose="020B0604020202020204" pitchFamily="34" charset="-128"/>
              <a:cs typeface="Guttman Mantova" panose="02010401010101010101" pitchFamily="2" charset="-79"/>
            </a:rPr>
            <a:t>לפי מה שחסר העני אתה מצווה ליתן לו... בא העני ושאל די מחסורו ואין יד הנותן משגת נותן לו כפי השגת ידו, וכמה? עד חמישית נכסיו מצוה מן המובחר. ואחד מעשרה בנכסיו בינוני, פחות מכאן עין רעה...</a:t>
          </a:r>
          <a:endParaRPr lang="en-US" sz="1400">
            <a:effectLst/>
            <a:latin typeface="Arial Unicode MS" panose="020B0604020202020204" pitchFamily="34" charset="-128"/>
            <a:ea typeface="Arial Unicode MS" panose="020B0604020202020204" pitchFamily="34" charset="-128"/>
            <a:cs typeface="Guttman Mantova" panose="02010401010101010101" pitchFamily="2" charset="-79"/>
          </a:endParaRPr>
        </a:p>
        <a:p>
          <a:pPr algn="l" rtl="1">
            <a:lnSpc>
              <a:spcPct val="107000"/>
            </a:lnSpc>
            <a:spcAft>
              <a:spcPts val="800"/>
            </a:spcAft>
          </a:pPr>
          <a:r>
            <a:rPr lang="he-IL" sz="1200">
              <a:effectLst/>
              <a:latin typeface="Guttman Mantova" panose="02010401010101010101" pitchFamily="2" charset="-79"/>
              <a:ea typeface="Arial Unicode MS" panose="020B0604020202020204" pitchFamily="34" charset="-128"/>
              <a:cs typeface="Guttman Mantova" panose="02010401010101010101" pitchFamily="2" charset="-79"/>
            </a:rPr>
            <a:t>רמב"ם הלכות מתנות עניים פרק ז' וטור שו"ע יור"ד סימן רמ"ט</a:t>
          </a:r>
          <a:endParaRPr lang="en-US" sz="1200">
            <a:effectLst/>
            <a:latin typeface="Arial Unicode MS" panose="020B0604020202020204" pitchFamily="34" charset="-128"/>
            <a:ea typeface="Arial Unicode MS" panose="020B0604020202020204" pitchFamily="34" charset="-128"/>
            <a:cs typeface="Guttman Mantova" panose="02010401010101010101" pitchFamily="2" charset="-79"/>
          </a:endParaRPr>
        </a:p>
        <a:p>
          <a:pPr algn="r" rtl="1">
            <a:lnSpc>
              <a:spcPct val="107000"/>
            </a:lnSpc>
            <a:spcAft>
              <a:spcPts val="800"/>
            </a:spcAft>
          </a:pPr>
          <a:r>
            <a:rPr lang="he-IL" sz="1400">
              <a:effectLst/>
              <a:latin typeface="Guttman Mantova" panose="02010401010101010101" pitchFamily="2" charset="-79"/>
              <a:ea typeface="Arial Unicode MS" panose="020B0604020202020204" pitchFamily="34" charset="-128"/>
              <a:cs typeface="Guttman Mantova" panose="02010401010101010101" pitchFamily="2" charset="-79"/>
            </a:rPr>
            <a:t>"ואחד מעשרה מידה בינונית". מזה נהגו ישראל ליתן מעשר כספים, וסמכו חז"ל בספרי על הפסוק "עשר תעשר את כל..." לרבות רבית ופרקמטיא ושאר רווחים, ואמרו במדרש, עשר תעשר עשר בשביל שתתעשר. עשר כדי שלא תתחסר. רמז למפליגים בים למסחר וכל הסוחרים שיפרישו אחד מעשרה ללומדי תורה. </a:t>
          </a:r>
          <a:endParaRPr lang="en-US" sz="1400">
            <a:effectLst/>
            <a:latin typeface="Guttman Mantova" panose="02010401010101010101" pitchFamily="2" charset="-79"/>
            <a:ea typeface="Arial Unicode MS" panose="020B0604020202020204" pitchFamily="34" charset="-128"/>
            <a:cs typeface="Guttman Mantova" panose="02010401010101010101" pitchFamily="2" charset="-79"/>
          </a:endParaRPr>
        </a:p>
        <a:p>
          <a:pPr algn="r" rtl="1">
            <a:lnSpc>
              <a:spcPct val="107000"/>
            </a:lnSpc>
            <a:spcAft>
              <a:spcPts val="800"/>
            </a:spcAft>
          </a:pPr>
          <a:r>
            <a:rPr lang="he-IL" sz="1400">
              <a:effectLst/>
              <a:latin typeface="Guttman Mantova" panose="02010401010101010101" pitchFamily="2" charset="-79"/>
              <a:ea typeface="Arial Unicode MS" panose="020B0604020202020204" pitchFamily="34" charset="-128"/>
              <a:cs typeface="Guttman Mantova" panose="02010401010101010101" pitchFamily="2" charset="-79"/>
            </a:rPr>
            <a:t>[ואף שיכול לתת לכל עני, עיקר המצוה לתת לעמלי תורה עניים, כ"כ באהבת חסד].</a:t>
          </a:r>
          <a:endParaRPr lang="en-US" sz="1400">
            <a:effectLst/>
            <a:latin typeface="Arial Unicode MS" panose="020B0604020202020204" pitchFamily="34" charset="-128"/>
            <a:ea typeface="Arial Unicode MS" panose="020B0604020202020204" pitchFamily="34" charset="-128"/>
            <a:cs typeface="Guttman Mantova" panose="02010401010101010101" pitchFamily="2" charset="-79"/>
          </a:endParaRPr>
        </a:p>
        <a:p>
          <a:pPr algn="l" rtl="1">
            <a:lnSpc>
              <a:spcPct val="107000"/>
            </a:lnSpc>
            <a:spcAft>
              <a:spcPts val="800"/>
            </a:spcAft>
          </a:pPr>
          <a:r>
            <a:rPr lang="he-IL" sz="1200">
              <a:effectLst/>
              <a:latin typeface="Guttman Mantova" panose="02010401010101010101" pitchFamily="2" charset="-79"/>
              <a:ea typeface="Arial Unicode MS" panose="020B0604020202020204" pitchFamily="34" charset="-128"/>
              <a:cs typeface="Guttman Mantova" panose="02010401010101010101" pitchFamily="2" charset="-79"/>
            </a:rPr>
            <a:t>על פי "דרך אמונה" על הרמב"ם שם</a:t>
          </a:r>
          <a:endParaRPr lang="en-US" sz="1200">
            <a:effectLst/>
            <a:latin typeface="Arial Unicode MS" panose="020B0604020202020204" pitchFamily="34" charset="-128"/>
            <a:ea typeface="Arial Unicode MS" panose="020B0604020202020204" pitchFamily="34" charset="-128"/>
            <a:cs typeface="Guttman Mantova" panose="02010401010101010101" pitchFamily="2" charset="-79"/>
          </a:endParaRPr>
        </a:p>
        <a:p>
          <a:pPr algn="r" rtl="1">
            <a:lnSpc>
              <a:spcPct val="107000"/>
            </a:lnSpc>
            <a:spcAft>
              <a:spcPts val="800"/>
            </a:spcAft>
          </a:pPr>
          <a:endParaRPr lang="en-US" sz="1400">
            <a:effectLst/>
            <a:latin typeface="Arial Unicode MS" panose="020B0604020202020204" pitchFamily="34" charset="-128"/>
            <a:ea typeface="Arial Unicode MS" panose="020B0604020202020204" pitchFamily="34" charset="-128"/>
            <a:cs typeface="Guttman Mantova" panose="02010401010101010101" pitchFamily="2" charset="-79"/>
          </a:endParaRPr>
        </a:p>
        <a:p>
          <a:pPr algn="r" rtl="1">
            <a:lnSpc>
              <a:spcPct val="107000"/>
            </a:lnSpc>
            <a:spcAft>
              <a:spcPts val="800"/>
            </a:spcAft>
          </a:pPr>
          <a:r>
            <a:rPr lang="he-IL" sz="1400">
              <a:effectLst/>
              <a:latin typeface="Guttman Mantova" panose="02010401010101010101" pitchFamily="2" charset="-79"/>
              <a:ea typeface="Arial Unicode MS" panose="020B0604020202020204" pitchFamily="34" charset="-128"/>
              <a:cs typeface="Guttman Mantova" panose="02010401010101010101" pitchFamily="2" charset="-79"/>
            </a:rPr>
            <a:t>אם יכול לעשות לאחרים שיתנו שכרו גדול משכר הנותן.</a:t>
          </a:r>
          <a:endParaRPr lang="en-US" sz="1400">
            <a:effectLst/>
            <a:latin typeface="Arial Unicode MS" panose="020B0604020202020204" pitchFamily="34" charset="-128"/>
            <a:ea typeface="Arial Unicode MS" panose="020B0604020202020204" pitchFamily="34" charset="-128"/>
            <a:cs typeface="Guttman Mantova" panose="02010401010101010101" pitchFamily="2" charset="-79"/>
          </a:endParaRPr>
        </a:p>
        <a:p>
          <a:pPr algn="r" rtl="1">
            <a:lnSpc>
              <a:spcPct val="107000"/>
            </a:lnSpc>
            <a:spcAft>
              <a:spcPts val="800"/>
            </a:spcAft>
          </a:pPr>
          <a:r>
            <a:rPr lang="he-IL" sz="1400">
              <a:effectLst/>
              <a:latin typeface="Guttman Mantova" panose="02010401010101010101" pitchFamily="2" charset="-79"/>
              <a:ea typeface="Arial Unicode MS" panose="020B0604020202020204" pitchFamily="34" charset="-128"/>
              <a:cs typeface="Guttman Mantova" panose="02010401010101010101" pitchFamily="2" charset="-79"/>
            </a:rPr>
            <a:t>שמונה מעלות יש בצדקה זו למעלה מזו:</a:t>
          </a:r>
          <a:endParaRPr lang="en-US" sz="1400">
            <a:effectLst/>
            <a:latin typeface="Arial Unicode MS" panose="020B0604020202020204" pitchFamily="34" charset="-128"/>
            <a:ea typeface="Arial Unicode MS" panose="020B0604020202020204" pitchFamily="34" charset="-128"/>
            <a:cs typeface="Guttman Mantova" panose="02010401010101010101" pitchFamily="2" charset="-79"/>
          </a:endParaRPr>
        </a:p>
        <a:p>
          <a:pPr algn="r" rtl="1">
            <a:lnSpc>
              <a:spcPct val="107000"/>
            </a:lnSpc>
            <a:spcAft>
              <a:spcPts val="800"/>
            </a:spcAft>
          </a:pPr>
          <a:r>
            <a:rPr lang="he-IL" sz="1600" b="1">
              <a:effectLst/>
              <a:latin typeface="Guttman Mantova" panose="02010401010101010101" pitchFamily="2" charset="-79"/>
              <a:ea typeface="Arial Unicode MS" panose="020B0604020202020204" pitchFamily="34" charset="-128"/>
              <a:cs typeface="Guttman Mantova" panose="02010401010101010101" pitchFamily="2" charset="-79"/>
            </a:rPr>
            <a:t>א]</a:t>
          </a:r>
          <a:r>
            <a:rPr lang="he-IL" sz="1600">
              <a:effectLst/>
              <a:latin typeface="Guttman Mantova" panose="02010401010101010101" pitchFamily="2" charset="-79"/>
              <a:ea typeface="Arial Unicode MS" panose="020B0604020202020204" pitchFamily="34" charset="-128"/>
              <a:cs typeface="Guttman Mantova" panose="02010401010101010101" pitchFamily="2" charset="-79"/>
            </a:rPr>
            <a:t> </a:t>
          </a:r>
          <a:r>
            <a:rPr lang="he-IL" sz="1400">
              <a:effectLst/>
              <a:latin typeface="Guttman Mantova" panose="02010401010101010101" pitchFamily="2" charset="-79"/>
              <a:ea typeface="Arial Unicode MS" panose="020B0604020202020204" pitchFamily="34" charset="-128"/>
              <a:cs typeface="Guttman Mantova" panose="02010401010101010101" pitchFamily="2" charset="-79"/>
            </a:rPr>
            <a:t>מעלה הגדולה שאין למעלה ממנה, המחזיק ביד ישראל המך ונותן לו מתנה או הלואה, או עושה שותפות או ממציא לו מלאכה </a:t>
          </a:r>
          <a:r>
            <a:rPr lang="he-IL" sz="1050">
              <a:effectLst/>
              <a:latin typeface="Guttman Mantova" panose="02010401010101010101" pitchFamily="2" charset="-79"/>
              <a:ea typeface="Arial Unicode MS" panose="020B0604020202020204" pitchFamily="34" charset="-128"/>
              <a:cs typeface="Guttman Mantova" panose="02010401010101010101" pitchFamily="2" charset="-79"/>
            </a:rPr>
            <a:t>[וכן אם קונה אצלו וכדומה] </a:t>
          </a:r>
          <a:r>
            <a:rPr lang="he-IL" sz="1400">
              <a:effectLst/>
              <a:latin typeface="Guttman Mantova" panose="02010401010101010101" pitchFamily="2" charset="-79"/>
              <a:ea typeface="Arial Unicode MS" panose="020B0604020202020204" pitchFamily="34" charset="-128"/>
              <a:cs typeface="Guttman Mantova" panose="02010401010101010101" pitchFamily="2" charset="-79"/>
            </a:rPr>
            <a:t>כדי לחזק ידו שלא  יצטרך לבריות ולא ישאל, ועל זה נאמר: "והחזקת בו".  </a:t>
          </a:r>
          <a:r>
            <a:rPr lang="he-IL" sz="1800" b="1">
              <a:effectLst/>
              <a:latin typeface="Guttman Mantova" panose="02010401010101010101" pitchFamily="2" charset="-79"/>
              <a:ea typeface="Arial Unicode MS" panose="020B0604020202020204" pitchFamily="34" charset="-128"/>
              <a:cs typeface="Guttman Mantova" panose="02010401010101010101" pitchFamily="2" charset="-79"/>
            </a:rPr>
            <a:t>ב]</a:t>
          </a:r>
          <a:r>
            <a:rPr lang="he-IL" sz="1400">
              <a:effectLst/>
              <a:latin typeface="Guttman Mantova" panose="02010401010101010101" pitchFamily="2" charset="-79"/>
              <a:ea typeface="Arial Unicode MS" panose="020B0604020202020204" pitchFamily="34" charset="-128"/>
              <a:cs typeface="Guttman Mantova" panose="02010401010101010101" pitchFamily="2" charset="-79"/>
            </a:rPr>
            <a:t> פחות מזה הנותן צדקה לעני ולא ידע למי יתן, ולא ידע העני ממי מקבל. וקרוב לזה, הנותן לקפה של צדקה. ולא יתן אדם לקופה של צדקה אלא אם כן יודע שהממונה עליה נאמן ויודע לנהוג בה כשורה.  </a:t>
          </a:r>
          <a:r>
            <a:rPr lang="he-IL" sz="1800" b="1">
              <a:effectLst/>
              <a:latin typeface="Guttman Mantova" panose="02010401010101010101" pitchFamily="2" charset="-79"/>
              <a:ea typeface="Arial Unicode MS" panose="020B0604020202020204" pitchFamily="34" charset="-128"/>
              <a:cs typeface="Guttman Mantova" panose="02010401010101010101" pitchFamily="2" charset="-79"/>
            </a:rPr>
            <a:t>ג]</a:t>
          </a:r>
          <a:r>
            <a:rPr lang="he-IL" sz="1400">
              <a:effectLst/>
              <a:latin typeface="Guttman Mantova" panose="02010401010101010101" pitchFamily="2" charset="-79"/>
              <a:ea typeface="Arial Unicode MS" panose="020B0604020202020204" pitchFamily="34" charset="-128"/>
              <a:cs typeface="Guttman Mantova" panose="02010401010101010101" pitchFamily="2" charset="-79"/>
            </a:rPr>
            <a:t> פחות מזה, שיודע הנותן למי נתן ולא ידע העני ממי לקח. כגון גדולי החכמים שהיו הולכים בסתר ומשליכים המעות בפתחי העניים, וכזה ראוי לעשות, ומעלה טובה היא, אם אין הממונים על הצדקה נוהגים כשורה.  </a:t>
          </a:r>
          <a:r>
            <a:rPr lang="he-IL" sz="1800" b="1">
              <a:effectLst/>
              <a:latin typeface="Guttman Mantova" panose="02010401010101010101" pitchFamily="2" charset="-79"/>
              <a:ea typeface="Arial Unicode MS" panose="020B0604020202020204" pitchFamily="34" charset="-128"/>
              <a:cs typeface="Guttman Mantova" panose="02010401010101010101" pitchFamily="2" charset="-79"/>
            </a:rPr>
            <a:t>ד]</a:t>
          </a:r>
          <a:r>
            <a:rPr lang="he-IL" sz="1400">
              <a:effectLst/>
              <a:latin typeface="Guttman Mantova" panose="02010401010101010101" pitchFamily="2" charset="-79"/>
              <a:ea typeface="Arial Unicode MS" panose="020B0604020202020204" pitchFamily="34" charset="-128"/>
              <a:cs typeface="Guttman Mantova" panose="02010401010101010101" pitchFamily="2" charset="-79"/>
            </a:rPr>
            <a:t> פחות מזה שיודע העני ממי נוטל, ולא ידע הנותן למי נתן, כגון החכמים שהיו צוררים המעות בסדיניהם ומשליכים אותם לאחוריהם ובאים העניים ונוטלין כדי שלא יהיה להם בושה.  </a:t>
          </a:r>
          <a:r>
            <a:rPr lang="he-IL" sz="1800" b="1">
              <a:effectLst/>
              <a:latin typeface="Guttman Mantova" panose="02010401010101010101" pitchFamily="2" charset="-79"/>
              <a:ea typeface="Arial Unicode MS" panose="020B0604020202020204" pitchFamily="34" charset="-128"/>
              <a:cs typeface="Guttman Mantova" panose="02010401010101010101" pitchFamily="2" charset="-79"/>
            </a:rPr>
            <a:t>ה]</a:t>
          </a:r>
          <a:r>
            <a:rPr lang="he-IL" sz="1400">
              <a:effectLst/>
              <a:latin typeface="Guttman Mantova" panose="02010401010101010101" pitchFamily="2" charset="-79"/>
              <a:ea typeface="Arial Unicode MS" panose="020B0604020202020204" pitchFamily="34" charset="-128"/>
              <a:cs typeface="Guttman Mantova" panose="02010401010101010101" pitchFamily="2" charset="-79"/>
            </a:rPr>
            <a:t> פחות מזה, שיתן לעני לידו קודם שישאל.  </a:t>
          </a:r>
          <a:r>
            <a:rPr lang="he-IL" sz="1800" b="1">
              <a:effectLst/>
              <a:latin typeface="Guttman Mantova" panose="02010401010101010101" pitchFamily="2" charset="-79"/>
              <a:ea typeface="Arial Unicode MS" panose="020B0604020202020204" pitchFamily="34" charset="-128"/>
              <a:cs typeface="Guttman Mantova" panose="02010401010101010101" pitchFamily="2" charset="-79"/>
            </a:rPr>
            <a:t>ו]</a:t>
          </a:r>
          <a:r>
            <a:rPr lang="he-IL" sz="1400">
              <a:effectLst/>
              <a:latin typeface="Guttman Mantova" panose="02010401010101010101" pitchFamily="2" charset="-79"/>
              <a:ea typeface="Arial Unicode MS" panose="020B0604020202020204" pitchFamily="34" charset="-128"/>
              <a:cs typeface="Guttman Mantova" panose="02010401010101010101" pitchFamily="2" charset="-79"/>
            </a:rPr>
            <a:t> פחות מזה, שיתן לו כראוי אחר שישאל.  </a:t>
          </a:r>
          <a:r>
            <a:rPr lang="he-IL" sz="1800" b="1">
              <a:effectLst/>
              <a:latin typeface="Guttman Mantova" panose="02010401010101010101" pitchFamily="2" charset="-79"/>
              <a:ea typeface="Arial Unicode MS" panose="020B0604020202020204" pitchFamily="34" charset="-128"/>
              <a:cs typeface="Guttman Mantova" panose="02010401010101010101" pitchFamily="2" charset="-79"/>
            </a:rPr>
            <a:t>ז]</a:t>
          </a:r>
          <a:r>
            <a:rPr lang="he-IL" sz="1400">
              <a:effectLst/>
              <a:latin typeface="Guttman Mantova" panose="02010401010101010101" pitchFamily="2" charset="-79"/>
              <a:ea typeface="Arial Unicode MS" panose="020B0604020202020204" pitchFamily="34" charset="-128"/>
              <a:cs typeface="Guttman Mantova" panose="02010401010101010101" pitchFamily="2" charset="-79"/>
            </a:rPr>
            <a:t> פחות מזה, שיתן לו פחות מהראוי בסבר פנים יפות.  </a:t>
          </a:r>
          <a:r>
            <a:rPr lang="he-IL" sz="1800" b="1">
              <a:effectLst/>
              <a:latin typeface="Guttman Mantova" panose="02010401010101010101" pitchFamily="2" charset="-79"/>
              <a:ea typeface="Arial Unicode MS" panose="020B0604020202020204" pitchFamily="34" charset="-128"/>
              <a:cs typeface="Guttman Mantova" panose="02010401010101010101" pitchFamily="2" charset="-79"/>
            </a:rPr>
            <a:t>ח]</a:t>
          </a:r>
          <a:r>
            <a:rPr lang="he-IL" sz="1400">
              <a:effectLst/>
              <a:latin typeface="Guttman Mantova" panose="02010401010101010101" pitchFamily="2" charset="-79"/>
              <a:ea typeface="Arial Unicode MS" panose="020B0604020202020204" pitchFamily="34" charset="-128"/>
              <a:cs typeface="Guttman Mantova" panose="02010401010101010101" pitchFamily="2" charset="-79"/>
            </a:rPr>
            <a:t> פחות מזה שיתן לו בעצב.</a:t>
          </a:r>
          <a:endParaRPr lang="en-US" sz="1400">
            <a:effectLst/>
            <a:latin typeface="Arial Unicode MS" panose="020B0604020202020204" pitchFamily="34" charset="-128"/>
            <a:ea typeface="Arial Unicode MS" panose="020B0604020202020204" pitchFamily="34" charset="-128"/>
            <a:cs typeface="Guttman Mantova" panose="02010401010101010101" pitchFamily="2" charset="-79"/>
          </a:endParaRPr>
        </a:p>
        <a:p>
          <a:pPr algn="l" rtl="1">
            <a:lnSpc>
              <a:spcPct val="107000"/>
            </a:lnSpc>
            <a:spcAft>
              <a:spcPts val="800"/>
            </a:spcAft>
          </a:pPr>
          <a:r>
            <a:rPr lang="he-IL" sz="1200">
              <a:effectLst/>
              <a:latin typeface="Guttman Mantova" panose="02010401010101010101" pitchFamily="2" charset="-79"/>
              <a:ea typeface="Arial Unicode MS" panose="020B0604020202020204" pitchFamily="34" charset="-128"/>
              <a:cs typeface="Guttman Mantova" panose="02010401010101010101" pitchFamily="2" charset="-79"/>
            </a:rPr>
            <a:t>רמב"ם סוף הלכות מתנות עניים, טור ושו"ע הלכות צדקה סימן רמ"ט</a:t>
          </a:r>
          <a:endParaRPr lang="en-US" sz="1200">
            <a:effectLst/>
            <a:latin typeface="Arial Unicode MS" panose="020B0604020202020204" pitchFamily="34" charset="-128"/>
            <a:ea typeface="Arial Unicode MS" panose="020B0604020202020204" pitchFamily="34" charset="-128"/>
            <a:cs typeface="Guttman Mantova" panose="02010401010101010101" pitchFamily="2" charset="-79"/>
          </a:endParaRPr>
        </a:p>
        <a:p>
          <a:pPr algn="r" rtl="1"/>
          <a:endParaRPr kumimoji="0" lang="he-IL" sz="1400" b="0" i="0" u="none" strike="noStrike" kern="0" cap="none" spc="0" normalizeH="0" baseline="0">
            <a:ln>
              <a:noFill/>
            </a:ln>
            <a:solidFill>
              <a:prstClr val="black"/>
            </a:solidFill>
            <a:effectLst/>
            <a:uLnTx/>
            <a:uFillTx/>
            <a:latin typeface="Guttman Mantova" panose="02010401010101010101" pitchFamily="2" charset="-79"/>
            <a:ea typeface="+mn-ea"/>
            <a:cs typeface="+mn-cs"/>
          </a:endParaRPr>
        </a:p>
        <a:p>
          <a:pPr algn="r" rtl="1"/>
          <a:endParaRPr kumimoji="0" lang="he-IL" sz="1400" b="0" i="0" u="none" strike="noStrike" kern="0" cap="none" spc="0" normalizeH="0" baseline="0">
            <a:ln>
              <a:noFill/>
            </a:ln>
            <a:solidFill>
              <a:prstClr val="black"/>
            </a:solidFill>
            <a:effectLst/>
            <a:uLnTx/>
            <a:uFillTx/>
            <a:latin typeface="Guttman Mantova" panose="02010401010101010101" pitchFamily="2" charset="-79"/>
            <a:ea typeface="+mn-ea"/>
            <a:cs typeface="+mn-cs"/>
          </a:endParaRPr>
        </a:p>
        <a:p>
          <a:pPr algn="r" rtl="1"/>
          <a:r>
            <a:rPr kumimoji="0" lang="he-IL" sz="1400" b="0" i="0" u="none" strike="noStrike" kern="0" cap="none" spc="0" normalizeH="0" baseline="0">
              <a:ln>
                <a:noFill/>
              </a:ln>
              <a:solidFill>
                <a:prstClr val="black"/>
              </a:solidFill>
              <a:effectLst/>
              <a:uLnTx/>
              <a:uFillTx/>
              <a:latin typeface="Guttman Mantova" panose="02010401010101010101" pitchFamily="2" charset="-79"/>
              <a:ea typeface="+mn-ea"/>
              <a:cs typeface="+mn-cs"/>
            </a:rPr>
            <a:t>הרב כהנמן זצ"ל הרב מפונוביז', היה ליטאי שורשי ורחוק מחסידות. אולם בצעירותו הוא הזדמן לעיירה סלונים ושם זכה להשתתף שתי שבתות בשולחנותיו הטהורות של בעל הדברי שמואל זצ"ל. הוא התרגש עמוקות מאישיותו של הרבי וגם מהזמירות ואוירת הקדושה ששררה שם. הוא החליט שזהו מקומו ותכנן להישאר בסלונים ולהתקשר לרבי. אולם בשבת השלישית ראה הנהגה אצל הרבי ששינתה את דעתו, באמצע שולחנו הטהור  ובשיא התרוממות הנפש שהיה שרוי בה קרא הרבי לגבאי ושאל בלחישה, שנשמעה היטיב, מה שלום הכסף שלי? האם אתה שומר טוב, האם אתה בטוח שנעלת את הארון? בבקשה לך לבדוק שוב... הרב כהנמן הצעיר היה בהלם, איך אפשר בזמן מרומם כזה כשכולם כאן שרויים באוירה של העולמות העליונים  לחשוב על דברים כאלו ועוד בשבת! הוא שינה את דעתו והחליט שהמקום אינו בשבילו...</a:t>
          </a:r>
        </a:p>
        <a:p>
          <a:pPr algn="r" rtl="1"/>
          <a:r>
            <a:rPr kumimoji="0" lang="he-IL" sz="1400" b="0" i="0" u="none" strike="noStrike" kern="0" cap="none" spc="0" normalizeH="0" baseline="0">
              <a:ln>
                <a:noFill/>
              </a:ln>
              <a:solidFill>
                <a:prstClr val="black"/>
              </a:solidFill>
              <a:effectLst/>
              <a:uLnTx/>
              <a:uFillTx/>
              <a:latin typeface="Guttman Mantova" panose="02010401010101010101" pitchFamily="2" charset="-79"/>
              <a:ea typeface="+mn-ea"/>
              <a:cs typeface="+mn-cs"/>
            </a:rPr>
            <a:t>עשרות שנים מאוחר יותר פגש פעם את הרבי מסלונים רבי שלום נח ברזובסקי זצ"ל בעל נתיבות שלום, שסיפר לו אודות הנהגותיו הקדושות של הדברי שמואל ובתוך דבריו אמר לפי תומו שהצדיק לא התעניין אף פעם בכספו שלו ובנכסים שלו כלל רק שהכספים שאסף עבור עניי ארץ ישראל היו חשובים מאוד אצלו ושמר עליהם כעל בבת עינו ממש, חקר ודרש כל הזמן האם שומרים עליהם כהוגן והזהיר תמיד את הגבאים שלא יתרשלו בשמירה. ואפילו באמצע ה"טיש" היה שואל אותם על זה. הרב כהנמן תפס רק עכשיו איזה טעות איומה היתה לו כששפט את הרבי שלא בצדק. הוא סיפר את כל הסיפור לרבי שלום נח ונאנח, "איזה בושה, הייתי יכול להישאר אצל הדברי שלום, כ"כ נהנתי שם והרגשתי תועלת עצומה..." הרבי שראה את צערו הרב ניחם אותו שודאי הכל היה מן השמים, "יש מספיק חסידי סלונים" אמר, "אבל פונוביז'ער רב יש רק אחד, כנראה שרצו מן השמים שתקים את עולם התורה מחדש לאחר השואה האיומה" וכך הרגיעו בדבריו עד שנחה דעתו.</a:t>
          </a:r>
        </a:p>
        <a:p>
          <a:pPr algn="l" rtl="1"/>
          <a:endParaRPr kumimoji="0" lang="he-IL" sz="1400" b="0" i="0" u="none" strike="noStrike" kern="0" cap="none" spc="0" normalizeH="0" baseline="0">
            <a:ln>
              <a:noFill/>
            </a:ln>
            <a:solidFill>
              <a:prstClr val="black"/>
            </a:solidFill>
            <a:effectLst/>
            <a:uLnTx/>
            <a:uFillTx/>
            <a:latin typeface="Guttman Mantova" panose="02010401010101010101" pitchFamily="2" charset="-79"/>
            <a:ea typeface="+mn-ea"/>
            <a:cs typeface="+mn-cs"/>
          </a:endParaRPr>
        </a:p>
        <a:p>
          <a:pPr algn="ctr" rtl="1"/>
          <a:r>
            <a:rPr kumimoji="0" lang="he-IL" sz="1400" b="0" i="0" u="none" strike="noStrike" kern="0" cap="none" spc="0" normalizeH="0" baseline="0">
              <a:ln>
                <a:noFill/>
              </a:ln>
              <a:solidFill>
                <a:prstClr val="black"/>
              </a:solidFill>
              <a:effectLst/>
              <a:uLnTx/>
              <a:uFillTx/>
              <a:latin typeface="Guttman Mantova" panose="02010401010101010101" pitchFamily="2" charset="-79"/>
              <a:ea typeface="+mn-ea"/>
              <a:cs typeface="+mn-cs"/>
            </a:rPr>
            <a:t>[סיפור זה סיפר הרב אליעזר אייכלר שליט"א, הדיין מבויאן ששמעו  מהרבי רבי שלום נח זצ"ל והובא בספר "אוצר הצדקה" ששמעו מפי הדיין]    </a:t>
          </a:r>
        </a:p>
        <a:p>
          <a:pPr algn="r" rtl="1"/>
          <a:endParaRPr kumimoji="0" lang="he-IL" sz="1400" b="0" i="0" u="none" strike="noStrike" kern="0" cap="none" spc="0" normalizeH="0" baseline="0">
            <a:ln>
              <a:noFill/>
            </a:ln>
            <a:solidFill>
              <a:prstClr val="black"/>
            </a:solidFill>
            <a:effectLst/>
            <a:uLnTx/>
            <a:uFillTx/>
            <a:latin typeface="Guttman Mantova" panose="02010401010101010101" pitchFamily="2" charset="-79"/>
            <a:ea typeface="+mn-ea"/>
            <a:cs typeface="+mn-cs"/>
          </a:endParaRPr>
        </a:p>
        <a:p>
          <a:pPr algn="r" rtl="1"/>
          <a:endParaRPr kumimoji="0" lang="he-IL" sz="1400" b="0" i="0" u="none" strike="noStrike" kern="0" cap="none" spc="0" normalizeH="0" baseline="0">
            <a:ln>
              <a:noFill/>
            </a:ln>
            <a:solidFill>
              <a:prstClr val="black"/>
            </a:solidFill>
            <a:effectLst/>
            <a:uLnTx/>
            <a:uFillTx/>
            <a:latin typeface="Guttman Mantova" panose="02010401010101010101" pitchFamily="2" charset="-79"/>
            <a:ea typeface="+mn-ea"/>
            <a:cs typeface="+mn-cs"/>
          </a:endParaRPr>
        </a:p>
        <a:p>
          <a:pPr algn="r" rtl="1"/>
          <a:r>
            <a:rPr kumimoji="0" lang="he-IL" sz="1400" b="0" i="0" u="none" strike="noStrike" kern="0" cap="none" spc="0" normalizeH="0" baseline="0">
              <a:ln>
                <a:noFill/>
              </a:ln>
              <a:solidFill>
                <a:prstClr val="black"/>
              </a:solidFill>
              <a:effectLst/>
              <a:uLnTx/>
              <a:uFillTx/>
              <a:latin typeface="Guttman Mantova" panose="02010401010101010101" pitchFamily="2" charset="-79"/>
              <a:ea typeface="+mn-ea"/>
              <a:cs typeface="+mn-cs"/>
            </a:rPr>
            <a:t>הרב מפונוביז' זצ"ל היה ידוע במומחיותו להוציא סכומי כסף גדולים לצדקה מעשירים. פעם הוזמן למסיבת הוקרה יוקרתית באמריקה לכבודו של עשיר מופלג. בסוף הסעודה כיבדו את אורח הכבוד לברך ברכת המזון בזימון. כשהלה אמר "ברשות כהנים..." כנהוג, נעמד הרב והכריז שאינו נותן רשות. לא עזרו הפצרותיהם של המארגנים שכיבוד זה הועידו לאיש מכובד זה וחייבים לכבדו. לאחר זמן  "נתרצה" הפונוביז'ר רב ואמר שאם העשירים  יארגנו לו 50,000 דולר לישיבה מוכן הוא להסכים. מובן שכך היה, וכל הצדדים יצאו נשכרים.</a:t>
          </a:r>
        </a:p>
      </xdr:txBody>
    </xdr:sp>
    <xdr:clientData/>
  </xdr:twoCellAnchor>
  <xdr:oneCellAnchor>
    <xdr:from>
      <xdr:col>19</xdr:col>
      <xdr:colOff>242919</xdr:colOff>
      <xdr:row>52</xdr:row>
      <xdr:rowOff>9069</xdr:rowOff>
    </xdr:from>
    <xdr:ext cx="184730" cy="357790"/>
    <xdr:sp macro="" textlink="">
      <xdr:nvSpPr>
        <xdr:cNvPr id="13" name="מלבן 12">
          <a:extLst>
            <a:ext uri="{FF2B5EF4-FFF2-40B4-BE49-F238E27FC236}">
              <a16:creationId xmlns:a16="http://schemas.microsoft.com/office/drawing/2014/main" id="{00000000-0008-0000-0300-00000D000000}"/>
            </a:ext>
          </a:extLst>
        </xdr:cNvPr>
        <xdr:cNvSpPr/>
      </xdr:nvSpPr>
      <xdr:spPr>
        <a:xfrm>
          <a:off x="10975206991" y="10440849"/>
          <a:ext cx="184730" cy="357790"/>
        </a:xfrm>
        <a:prstGeom prst="rect">
          <a:avLst/>
        </a:prstGeom>
        <a:noFill/>
      </xdr:spPr>
      <xdr:txBody>
        <a:bodyPr wrap="none" lIns="91440" tIns="45720" rIns="91440" bIns="45720">
          <a:spAutoFit/>
        </a:bodyPr>
        <a:lstStyle/>
        <a:p>
          <a:pPr algn="ctr"/>
          <a:endParaRPr lang="he-IL" sz="1800" b="1" cap="none" spc="50">
            <a:ln w="0"/>
            <a:solidFill>
              <a:schemeClr val="bg2"/>
            </a:solidFill>
            <a:effectLst>
              <a:innerShdw blurRad="63500" dist="50800" dir="13500000">
                <a:srgbClr val="000000">
                  <a:alpha val="50000"/>
                </a:srgbClr>
              </a:innerShdw>
            </a:effectLst>
          </a:endParaRPr>
        </a:p>
      </xdr:txBody>
    </xdr:sp>
    <xdr:clientData/>
  </xdr:oneCellAnchor>
  <xdr:twoCellAnchor>
    <xdr:from>
      <xdr:col>1</xdr:col>
      <xdr:colOff>708660</xdr:colOff>
      <xdr:row>0</xdr:row>
      <xdr:rowOff>106680</xdr:rowOff>
    </xdr:from>
    <xdr:to>
      <xdr:col>6</xdr:col>
      <xdr:colOff>670560</xdr:colOff>
      <xdr:row>0</xdr:row>
      <xdr:rowOff>449580</xdr:rowOff>
    </xdr:to>
    <xdr:sp macro="" textlink="">
      <xdr:nvSpPr>
        <xdr:cNvPr id="17" name="מלבן מעוגל 16">
          <a:hlinkClick xmlns:r="http://schemas.openxmlformats.org/officeDocument/2006/relationships" r:id="rId8" tooltip="לחץ כדי להגיע להוראות מילוי ושימוש בתוכנה"/>
          <a:extLst>
            <a:ext uri="{FF2B5EF4-FFF2-40B4-BE49-F238E27FC236}">
              <a16:creationId xmlns:a16="http://schemas.microsoft.com/office/drawing/2014/main" id="{00000000-0008-0000-0300-000011000000}"/>
            </a:ext>
          </a:extLst>
        </xdr:cNvPr>
        <xdr:cNvSpPr/>
      </xdr:nvSpPr>
      <xdr:spPr>
        <a:xfrm>
          <a:off x="10983536580" y="106680"/>
          <a:ext cx="4869180" cy="342900"/>
        </a:xfrm>
        <a:prstGeom prst="roundRect">
          <a:avLst/>
        </a:prstGeom>
        <a:solidFill>
          <a:schemeClr val="bg1">
            <a:lumMod val="50000"/>
          </a:schemeClr>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r" rtl="1"/>
          <a:r>
            <a:rPr lang="he-IL" sz="1800" b="1">
              <a:solidFill>
                <a:schemeClr val="bg1">
                  <a:lumMod val="50000"/>
                </a:schemeClr>
              </a:solidFill>
            </a:rPr>
            <a:t>ניהול וחישוב אוטומטי</a:t>
          </a:r>
          <a:r>
            <a:rPr lang="he-IL" sz="1800" b="1" baseline="0">
              <a:solidFill>
                <a:schemeClr val="bg1">
                  <a:lumMod val="50000"/>
                </a:schemeClr>
              </a:solidFill>
            </a:rPr>
            <a:t> של מעשר וחומש    </a:t>
          </a:r>
          <a:r>
            <a:rPr lang="he-IL" sz="1400" b="1" baseline="0">
              <a:solidFill>
                <a:schemeClr val="bg1"/>
              </a:solidFill>
            </a:rPr>
            <a:t>הוראות</a:t>
          </a:r>
          <a:endParaRPr lang="he-IL" sz="1600" b="1">
            <a:solidFill>
              <a:schemeClr val="bg1"/>
            </a:solidFill>
          </a:endParaRPr>
        </a:p>
      </xdr:txBody>
    </xdr:sp>
    <xdr:clientData/>
  </xdr:twoCellAnchor>
  <xdr:twoCellAnchor>
    <xdr:from>
      <xdr:col>6</xdr:col>
      <xdr:colOff>815340</xdr:colOff>
      <xdr:row>0</xdr:row>
      <xdr:rowOff>99060</xdr:rowOff>
    </xdr:from>
    <xdr:to>
      <xdr:col>9</xdr:col>
      <xdr:colOff>236220</xdr:colOff>
      <xdr:row>0</xdr:row>
      <xdr:rowOff>441960</xdr:rowOff>
    </xdr:to>
    <xdr:sp macro="" textlink="">
      <xdr:nvSpPr>
        <xdr:cNvPr id="18" name="מלבן מעוגל 17">
          <a:hlinkClick xmlns:r="http://schemas.openxmlformats.org/officeDocument/2006/relationships" r:id="rId9" tooltip="לחץ כדי להגיע למבוא להלכות מעשר כספים"/>
          <a:extLst>
            <a:ext uri="{FF2B5EF4-FFF2-40B4-BE49-F238E27FC236}">
              <a16:creationId xmlns:a16="http://schemas.microsoft.com/office/drawing/2014/main" id="{00000000-0008-0000-0300-000012000000}"/>
            </a:ext>
          </a:extLst>
        </xdr:cNvPr>
        <xdr:cNvSpPr/>
      </xdr:nvSpPr>
      <xdr:spPr>
        <a:xfrm>
          <a:off x="10982523120" y="99060"/>
          <a:ext cx="853440" cy="342900"/>
        </a:xfrm>
        <a:prstGeom prst="roundRect">
          <a:avLst/>
        </a:prstGeom>
        <a:solidFill>
          <a:schemeClr val="bg1">
            <a:lumMod val="65000"/>
          </a:schemeClr>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400" b="1"/>
            <a:t>מבוא</a:t>
          </a:r>
          <a:endParaRPr lang="he-IL" sz="1600" b="1"/>
        </a:p>
      </xdr:txBody>
    </xdr:sp>
    <xdr:clientData/>
  </xdr:twoCellAnchor>
  <xdr:twoCellAnchor>
    <xdr:from>
      <xdr:col>9</xdr:col>
      <xdr:colOff>381000</xdr:colOff>
      <xdr:row>0</xdr:row>
      <xdr:rowOff>99060</xdr:rowOff>
    </xdr:from>
    <xdr:to>
      <xdr:col>12</xdr:col>
      <xdr:colOff>167640</xdr:colOff>
      <xdr:row>0</xdr:row>
      <xdr:rowOff>441960</xdr:rowOff>
    </xdr:to>
    <xdr:sp macro="" textlink="">
      <xdr:nvSpPr>
        <xdr:cNvPr id="19" name="מלבן מעוגל 18">
          <a:hlinkClick xmlns:r="http://schemas.openxmlformats.org/officeDocument/2006/relationships" r:id="rId10" tooltip="לחץ כדי להגיע לכללים ויסודות בהלכות מעשר כספים"/>
          <a:extLst>
            <a:ext uri="{FF2B5EF4-FFF2-40B4-BE49-F238E27FC236}">
              <a16:creationId xmlns:a16="http://schemas.microsoft.com/office/drawing/2014/main" id="{00000000-0008-0000-0300-000013000000}"/>
            </a:ext>
          </a:extLst>
        </xdr:cNvPr>
        <xdr:cNvSpPr/>
      </xdr:nvSpPr>
      <xdr:spPr>
        <a:xfrm>
          <a:off x="10980778140" y="99060"/>
          <a:ext cx="1600200" cy="342900"/>
        </a:xfrm>
        <a:prstGeom prst="roundRect">
          <a:avLst/>
        </a:prstGeom>
        <a:solidFill>
          <a:schemeClr val="bg1">
            <a:lumMod val="65000"/>
          </a:schemeClr>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400" b="1"/>
            <a:t>כללים </a:t>
          </a:r>
          <a:r>
            <a:rPr lang="he-IL" sz="1600" b="1"/>
            <a:t> </a:t>
          </a:r>
          <a:r>
            <a:rPr lang="he-IL" sz="1400" b="1"/>
            <a:t>ויסודות</a:t>
          </a:r>
          <a:endParaRPr lang="he-IL" sz="1600" b="1"/>
        </a:p>
      </xdr:txBody>
    </xdr:sp>
    <xdr:clientData/>
  </xdr:twoCellAnchor>
  <mc:AlternateContent xmlns:mc="http://schemas.openxmlformats.org/markup-compatibility/2006">
    <mc:Choice xmlns:a14="http://schemas.microsoft.com/office/drawing/2010/main" Requires="a14">
      <xdr:twoCellAnchor>
        <xdr:from>
          <xdr:col>16</xdr:col>
          <xdr:colOff>190500</xdr:colOff>
          <xdr:row>50</xdr:row>
          <xdr:rowOff>38100</xdr:rowOff>
        </xdr:from>
        <xdr:to>
          <xdr:col>17</xdr:col>
          <xdr:colOff>514350</xdr:colOff>
          <xdr:row>52</xdr:row>
          <xdr:rowOff>0</xdr:rowOff>
        </xdr:to>
        <xdr:sp macro="" textlink="">
          <xdr:nvSpPr>
            <xdr:cNvPr id="11281" name="Object 17" hidden="1">
              <a:extLst>
                <a:ext uri="{63B3BB69-23CF-44E3-9099-C40C66FF867C}">
                  <a14:compatExt spid="_x0000_s11281"/>
                </a:ext>
                <a:ext uri="{FF2B5EF4-FFF2-40B4-BE49-F238E27FC236}">
                  <a16:creationId xmlns:a16="http://schemas.microsoft.com/office/drawing/2014/main" id="{00000000-0008-0000-0300-0000112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11</xdr:col>
      <xdr:colOff>205070</xdr:colOff>
      <xdr:row>49</xdr:row>
      <xdr:rowOff>1</xdr:rowOff>
    </xdr:from>
    <xdr:to>
      <xdr:col>13</xdr:col>
      <xdr:colOff>741046</xdr:colOff>
      <xdr:row>49</xdr:row>
      <xdr:rowOff>216001</xdr:rowOff>
    </xdr:to>
    <xdr:sp macro="" textlink="">
      <xdr:nvSpPr>
        <xdr:cNvPr id="5" name="מלבן מעוגל 4">
          <a:hlinkClick xmlns:r="http://schemas.openxmlformats.org/officeDocument/2006/relationships" r:id="rId11" tooltip="לחץ כדי להגיע לטבלאות המחשה ותירגול לחומש"/>
          <a:extLst>
            <a:ext uri="{FF2B5EF4-FFF2-40B4-BE49-F238E27FC236}">
              <a16:creationId xmlns:a16="http://schemas.microsoft.com/office/drawing/2014/main" id="{00000000-0008-0000-0300-000005000000}"/>
            </a:ext>
          </a:extLst>
        </xdr:cNvPr>
        <xdr:cNvSpPr/>
      </xdr:nvSpPr>
      <xdr:spPr>
        <a:xfrm>
          <a:off x="15601612" y="11196919"/>
          <a:ext cx="1800000" cy="216000"/>
        </a:xfrm>
        <a:prstGeom prst="roundRect">
          <a:avLst/>
        </a:prstGeom>
        <a:solidFill>
          <a:schemeClr val="bg1">
            <a:lumMod val="85000"/>
          </a:schemeClr>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050">
              <a:solidFill>
                <a:srgbClr val="8C8C8C"/>
              </a:solidFill>
            </a:rPr>
            <a:t>המחשה ותירגול לחומש</a:t>
          </a:r>
        </a:p>
      </xdr:txBody>
    </xdr:sp>
    <xdr:clientData/>
  </xdr:twoCellAnchor>
  <xdr:twoCellAnchor>
    <xdr:from>
      <xdr:col>5</xdr:col>
      <xdr:colOff>127809</xdr:colOff>
      <xdr:row>48</xdr:row>
      <xdr:rowOff>245746</xdr:rowOff>
    </xdr:from>
    <xdr:to>
      <xdr:col>8</xdr:col>
      <xdr:colOff>71038</xdr:colOff>
      <xdr:row>50</xdr:row>
      <xdr:rowOff>1</xdr:rowOff>
    </xdr:to>
    <xdr:sp macro="" textlink="">
      <xdr:nvSpPr>
        <xdr:cNvPr id="9" name="מלבן מעוגל 8">
          <a:hlinkClick xmlns:r="http://schemas.openxmlformats.org/officeDocument/2006/relationships" r:id="rId12" tooltip="לחץ כדי להגיע לטבלה מיוחדת של &quot;הקלות למפרישי חומש&quot; המשתלבות בחישובים"/>
          <a:extLst>
            <a:ext uri="{FF2B5EF4-FFF2-40B4-BE49-F238E27FC236}">
              <a16:creationId xmlns:a16="http://schemas.microsoft.com/office/drawing/2014/main" id="{00000000-0008-0000-0300-000009000000}"/>
            </a:ext>
          </a:extLst>
        </xdr:cNvPr>
        <xdr:cNvSpPr/>
      </xdr:nvSpPr>
      <xdr:spPr>
        <a:xfrm>
          <a:off x="19606491" y="11191652"/>
          <a:ext cx="3224311" cy="462467"/>
        </a:xfrm>
        <a:prstGeom prst="roundRect">
          <a:avLst/>
        </a:prstGeom>
        <a:solidFill>
          <a:schemeClr val="bg1">
            <a:lumMod val="85000"/>
          </a:schemeClr>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400" b="1">
              <a:solidFill>
                <a:srgbClr val="8C8C8C"/>
              </a:solidFill>
            </a:rPr>
            <a:t>טבלת הקלות מיוחדת למפרישי חומש</a:t>
          </a:r>
        </a:p>
      </xdr:txBody>
    </xdr:sp>
    <xdr:clientData/>
  </xdr:twoCellAnchor>
  <xdr:twoCellAnchor>
    <xdr:from>
      <xdr:col>26</xdr:col>
      <xdr:colOff>152400</xdr:colOff>
      <xdr:row>47</xdr:row>
      <xdr:rowOff>144780</xdr:rowOff>
    </xdr:from>
    <xdr:to>
      <xdr:col>30</xdr:col>
      <xdr:colOff>274320</xdr:colOff>
      <xdr:row>48</xdr:row>
      <xdr:rowOff>114300</xdr:rowOff>
    </xdr:to>
    <xdr:sp macro="" textlink="">
      <xdr:nvSpPr>
        <xdr:cNvPr id="14" name="מלבן מעוגל 13">
          <a:hlinkClick xmlns:r="http://schemas.openxmlformats.org/officeDocument/2006/relationships" r:id="rId13" tooltip="לחץ כדי לשלוח הערות או שאלות למייל המכון"/>
          <a:extLst>
            <a:ext uri="{FF2B5EF4-FFF2-40B4-BE49-F238E27FC236}">
              <a16:creationId xmlns:a16="http://schemas.microsoft.com/office/drawing/2014/main" id="{00000000-0008-0000-0300-00000E000000}"/>
            </a:ext>
          </a:extLst>
        </xdr:cNvPr>
        <xdr:cNvSpPr/>
      </xdr:nvSpPr>
      <xdr:spPr>
        <a:xfrm>
          <a:off x="3703320" y="10683240"/>
          <a:ext cx="2880360" cy="342900"/>
        </a:xfrm>
        <a:prstGeom prst="roundRect">
          <a:avLst/>
        </a:prstGeom>
        <a:solidFill>
          <a:schemeClr val="bg1">
            <a:lumMod val="75000"/>
          </a:schemeClr>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100" b="1">
              <a:solidFill>
                <a:sysClr val="windowText" lastClr="000000"/>
              </a:solidFill>
            </a:rPr>
            <a:t>הערות ושאלות הלכתיות מרבני המכון</a:t>
          </a:r>
        </a:p>
      </xdr:txBody>
    </xdr:sp>
    <xdr:clientData/>
  </xdr:twoCellAnchor>
  <xdr:twoCellAnchor>
    <xdr:from>
      <xdr:col>1</xdr:col>
      <xdr:colOff>1043940</xdr:colOff>
      <xdr:row>145</xdr:row>
      <xdr:rowOff>333375</xdr:rowOff>
    </xdr:from>
    <xdr:to>
      <xdr:col>16</xdr:col>
      <xdr:colOff>129540</xdr:colOff>
      <xdr:row>151</xdr:row>
      <xdr:rowOff>238125</xdr:rowOff>
    </xdr:to>
    <xdr:sp macro="" textlink="">
      <xdr:nvSpPr>
        <xdr:cNvPr id="15" name="TextBox 14">
          <a:extLst>
            <a:ext uri="{FF2B5EF4-FFF2-40B4-BE49-F238E27FC236}">
              <a16:creationId xmlns:a16="http://schemas.microsoft.com/office/drawing/2014/main" id="{00000000-0008-0000-0300-00000F000000}"/>
            </a:ext>
          </a:extLst>
        </xdr:cNvPr>
        <xdr:cNvSpPr txBox="1"/>
      </xdr:nvSpPr>
      <xdr:spPr>
        <a:xfrm>
          <a:off x="10914825135" y="16821150"/>
          <a:ext cx="10420350" cy="1200150"/>
        </a:xfrm>
        <a:prstGeom prst="rect">
          <a:avLst/>
        </a:prstGeom>
        <a:solidFill>
          <a:schemeClr val="bg1">
            <a:lumMod val="9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1" anchor="t"/>
        <a:lstStyle/>
        <a:p>
          <a:pPr algn="r" rtl="1"/>
          <a:r>
            <a:rPr lang="he-IL" sz="1100"/>
            <a:t>כשמחשבים את ההקלות המיוחדות שנאמרו בחומש חייבים לחלק את החומש לשתיים, דהיינו המעשר הראשון, שכלפיו אין שום הקלות, </a:t>
          </a:r>
          <a:r>
            <a:rPr lang="he-IL" sz="1100">
              <a:solidFill>
                <a:sysClr val="windowText" lastClr="000000"/>
              </a:solidFill>
            </a:rPr>
            <a:t>וה</a:t>
          </a:r>
          <a:r>
            <a:rPr lang="he-IL" sz="1100">
              <a:solidFill>
                <a:srgbClr val="FFC000"/>
              </a:solidFill>
            </a:rPr>
            <a:t>מעשר הנוסף </a:t>
          </a:r>
          <a:r>
            <a:rPr lang="he-IL" sz="1100"/>
            <a:t>המשלים לחומש, שכלפיו נאמרו ההקלות השונות. ולכן,  אם נשאר זכות בסכום</a:t>
          </a:r>
          <a:r>
            <a:rPr lang="he-IL" sz="1100" baseline="0"/>
            <a:t> ההקלות בחודש זה, לא יזקף לזכות המעשר, אלא יזקף לזכות </a:t>
          </a:r>
          <a:r>
            <a:rPr lang="he-IL" sz="1100" baseline="0">
              <a:solidFill>
                <a:sysClr val="windowText" lastClr="000000"/>
              </a:solidFill>
            </a:rPr>
            <a:t>ה</a:t>
          </a:r>
          <a:r>
            <a:rPr lang="he-IL" sz="1100" baseline="0">
              <a:solidFill>
                <a:srgbClr val="FFC000"/>
              </a:solidFill>
            </a:rPr>
            <a:t>מעשר הנוסף </a:t>
          </a:r>
          <a:r>
            <a:rPr lang="he-IL" sz="1100" baseline="0"/>
            <a:t>בלבד בחודש הבא.</a:t>
          </a:r>
          <a:endParaRPr lang="he-IL" sz="1100"/>
        </a:p>
        <a:p>
          <a:pPr algn="r" rtl="1"/>
          <a:endParaRPr lang="he-IL" sz="1100" b="1">
            <a:solidFill>
              <a:srgbClr val="FF0000"/>
            </a:solidFill>
          </a:endParaRPr>
        </a:p>
        <a:p>
          <a:pPr algn="r" rtl="1"/>
          <a:r>
            <a:rPr lang="he-IL" sz="1100" b="1">
              <a:solidFill>
                <a:srgbClr val="FF0000"/>
              </a:solidFill>
            </a:rPr>
            <a:t>הוראות שימוש בטבלה:  </a:t>
          </a:r>
          <a:r>
            <a:rPr lang="he-IL" sz="1100" b="1">
              <a:solidFill>
                <a:sysClr val="windowText" lastClr="000000"/>
              </a:solidFill>
            </a:rPr>
            <a:t>הרישום מתנהל בשני שלבים.</a:t>
          </a:r>
          <a:r>
            <a:rPr lang="he-IL" sz="1100" b="1" baseline="0">
              <a:solidFill>
                <a:sysClr val="windowText" lastClr="000000"/>
              </a:solidFill>
            </a:rPr>
            <a:t>  </a:t>
          </a:r>
          <a:r>
            <a:rPr lang="he-IL" sz="1200" b="1">
              <a:solidFill>
                <a:sysClr val="windowText" lastClr="000000"/>
              </a:solidFill>
            </a:rPr>
            <a:t>א. </a:t>
          </a:r>
          <a:r>
            <a:rPr lang="he-IL" sz="1100" b="1">
              <a:solidFill>
                <a:sysClr val="windowText" lastClr="000000"/>
              </a:solidFill>
            </a:rPr>
            <a:t>ממלאים</a:t>
          </a:r>
          <a:r>
            <a:rPr lang="he-IL" sz="1100" b="1" baseline="0">
              <a:solidFill>
                <a:sysClr val="windowText" lastClr="000000"/>
              </a:solidFill>
            </a:rPr>
            <a:t> את הטבלה הראשית בצורה רגילה ורושמים שם את </a:t>
          </a:r>
          <a:r>
            <a:rPr lang="he-IL" sz="1100" b="1" u="sng" baseline="0">
              <a:solidFill>
                <a:sysClr val="windowText" lastClr="000000"/>
              </a:solidFill>
            </a:rPr>
            <a:t>ההכנסות</a:t>
          </a:r>
          <a:r>
            <a:rPr lang="he-IL" sz="1100" b="1" baseline="0">
              <a:solidFill>
                <a:sysClr val="windowText" lastClr="000000"/>
              </a:solidFill>
            </a:rPr>
            <a:t>, </a:t>
          </a:r>
          <a:r>
            <a:rPr lang="he-IL" sz="1100" b="1" u="sng" baseline="0">
              <a:solidFill>
                <a:sysClr val="windowText" lastClr="000000"/>
              </a:solidFill>
            </a:rPr>
            <a:t>ההוצאות</a:t>
          </a:r>
          <a:r>
            <a:rPr lang="he-IL" sz="1100" b="1">
              <a:solidFill>
                <a:sysClr val="windowText" lastClr="000000"/>
              </a:solidFill>
            </a:rPr>
            <a:t> </a:t>
          </a:r>
          <a:r>
            <a:rPr lang="he-IL" sz="1100" b="1" u="sng">
              <a:solidFill>
                <a:sysClr val="windowText" lastClr="000000"/>
              </a:solidFill>
            </a:rPr>
            <a:t>והתרומות</a:t>
          </a:r>
          <a:r>
            <a:rPr lang="he-IL" sz="1100" b="1">
              <a:solidFill>
                <a:sysClr val="windowText" lastClr="000000"/>
              </a:solidFill>
            </a:rPr>
            <a:t> הרגילות.  </a:t>
          </a:r>
          <a:r>
            <a:rPr lang="he-IL" sz="1200" b="1">
              <a:solidFill>
                <a:sysClr val="windowText" lastClr="000000"/>
              </a:solidFill>
            </a:rPr>
            <a:t>ב. </a:t>
          </a:r>
          <a:r>
            <a:rPr lang="he-IL" sz="1100" b="1">
              <a:solidFill>
                <a:sysClr val="windowText" lastClr="000000"/>
              </a:solidFill>
            </a:rPr>
            <a:t>ממלאים טבלה זאת של ההקלות [תאים</a:t>
          </a:r>
          <a:r>
            <a:rPr lang="he-IL" sz="1100" b="1" baseline="0">
              <a:solidFill>
                <a:sysClr val="windowText" lastClr="000000"/>
              </a:solidFill>
            </a:rPr>
            <a:t> לבנים בלבד]</a:t>
          </a:r>
          <a:r>
            <a:rPr lang="he-IL" sz="1100" b="1">
              <a:solidFill>
                <a:sysClr val="windowText" lastClr="000000"/>
              </a:solidFill>
            </a:rPr>
            <a:t>. אותן</a:t>
          </a:r>
          <a:r>
            <a:rPr lang="he-IL" sz="1100" b="1" baseline="0">
              <a:solidFill>
                <a:sysClr val="windowText" lastClr="000000"/>
              </a:solidFill>
            </a:rPr>
            <a:t> הכנסות</a:t>
          </a:r>
          <a:r>
            <a:rPr lang="he-IL" sz="1100" b="1">
              <a:solidFill>
                <a:sysClr val="windowText" lastClr="000000"/>
              </a:solidFill>
            </a:rPr>
            <a:t> שלא רוצים להכליל בחישוב החומש רושמים </a:t>
          </a:r>
          <a:r>
            <a:rPr lang="he-IL" sz="1100" b="1" u="sng">
              <a:solidFill>
                <a:sysClr val="windowText" lastClr="000000"/>
              </a:solidFill>
            </a:rPr>
            <a:t>רק</a:t>
          </a:r>
          <a:r>
            <a:rPr lang="he-IL" sz="1100" b="1">
              <a:solidFill>
                <a:sysClr val="windowText" lastClr="000000"/>
              </a:solidFill>
            </a:rPr>
            <a:t> כאן, גם רושמים כאן הוצאות נוספות</a:t>
          </a:r>
          <a:r>
            <a:rPr lang="he-IL" sz="1100" b="1" baseline="0">
              <a:solidFill>
                <a:sysClr val="windowText" lastClr="000000"/>
              </a:solidFill>
            </a:rPr>
            <a:t> וכן תרומות נוספות שמחשיבים רק לחומש.  במשך כל החודש רושמים כאן לפי הצורך.   </a:t>
          </a:r>
        </a:p>
        <a:p>
          <a:pPr algn="r" rtl="1"/>
          <a:r>
            <a:rPr lang="he-IL" sz="1600" b="1" baseline="0">
              <a:solidFill>
                <a:srgbClr val="FF0000"/>
              </a:solidFill>
            </a:rPr>
            <a:t>שימו לב!</a:t>
          </a:r>
          <a:r>
            <a:rPr lang="he-IL" sz="1600" b="1">
              <a:solidFill>
                <a:srgbClr val="FF0000"/>
              </a:solidFill>
            </a:rPr>
            <a:t>    </a:t>
          </a:r>
          <a:r>
            <a:rPr lang="he-IL" sz="1400" b="1">
              <a:solidFill>
                <a:srgbClr val="FF0000"/>
              </a:solidFill>
            </a:rPr>
            <a:t>המפרישים חומש לפי ההקלות עליהם להפריש הסכום  של  "סך הכל היתרה להפריש לחומש" הרשום בטבלה זאת ולא בטבלה הראשית</a:t>
          </a:r>
          <a:r>
            <a:rPr lang="he-IL" sz="1400" b="1" baseline="0">
              <a:solidFill>
                <a:srgbClr val="FF0000"/>
              </a:solidFill>
            </a:rPr>
            <a:t>.</a:t>
          </a:r>
          <a:endParaRPr lang="he-IL" sz="1400" b="1">
            <a:solidFill>
              <a:srgbClr val="FF0000"/>
            </a:solidFill>
          </a:endParaRPr>
        </a:p>
      </xdr:txBody>
    </xdr:sp>
    <xdr:clientData/>
  </xdr:twoCellAnchor>
  <xdr:twoCellAnchor>
    <xdr:from>
      <xdr:col>1</xdr:col>
      <xdr:colOff>1108025</xdr:colOff>
      <xdr:row>50</xdr:row>
      <xdr:rowOff>57150</xdr:rowOff>
    </xdr:from>
    <xdr:to>
      <xdr:col>2</xdr:col>
      <xdr:colOff>990600</xdr:colOff>
      <xdr:row>51</xdr:row>
      <xdr:rowOff>314324</xdr:rowOff>
    </xdr:to>
    <xdr:sp macro="" textlink="">
      <xdr:nvSpPr>
        <xdr:cNvPr id="20" name="מלבן מעוגל 19">
          <a:hlinkClick xmlns:r="http://schemas.openxmlformats.org/officeDocument/2006/relationships" r:id="rId14" tooltip="לחץ כאן כדי להזמין"/>
          <a:extLst>
            <a:ext uri="{FF2B5EF4-FFF2-40B4-BE49-F238E27FC236}">
              <a16:creationId xmlns:a16="http://schemas.microsoft.com/office/drawing/2014/main" id="{00000000-0008-0000-0300-000014000000}"/>
            </a:ext>
          </a:extLst>
        </xdr:cNvPr>
        <xdr:cNvSpPr/>
      </xdr:nvSpPr>
      <xdr:spPr>
        <a:xfrm>
          <a:off x="22219920" y="11426190"/>
          <a:ext cx="1513255" cy="379094"/>
        </a:xfrm>
        <a:prstGeom prst="roundRect">
          <a:avLst>
            <a:gd name="adj" fmla="val 26717"/>
          </a:avLst>
        </a:prstGeom>
        <a:solidFill>
          <a:schemeClr val="bg1"/>
        </a:solidFill>
        <a:ln>
          <a:solidFill>
            <a:schemeClr val="bg1">
              <a:lumMod val="75000"/>
            </a:schemeClr>
          </a:solid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400" b="1">
              <a:solidFill>
                <a:sysClr val="windowText" lastClr="000000"/>
              </a:solidFill>
            </a:rPr>
            <a:t>להזמנה  חוזרת</a:t>
          </a:r>
        </a:p>
      </xdr:txBody>
    </xdr:sp>
    <xdr:clientData/>
  </xdr:twoCellAnchor>
  <xdr:twoCellAnchor>
    <xdr:from>
      <xdr:col>8</xdr:col>
      <xdr:colOff>213360</xdr:colOff>
      <xdr:row>41</xdr:row>
      <xdr:rowOff>30480</xdr:rowOff>
    </xdr:from>
    <xdr:to>
      <xdr:col>12</xdr:col>
      <xdr:colOff>110490</xdr:colOff>
      <xdr:row>41</xdr:row>
      <xdr:rowOff>268605</xdr:rowOff>
    </xdr:to>
    <xdr:sp macro="" textlink="">
      <xdr:nvSpPr>
        <xdr:cNvPr id="23" name="מלבן מעוגל 22">
          <a:hlinkClick xmlns:r="http://schemas.openxmlformats.org/officeDocument/2006/relationships" r:id="rId15" tooltip="לחץ כאן כדי להגיע לטבלת סיכום שנתית ותרשים המחשה"/>
          <a:extLst>
            <a:ext uri="{FF2B5EF4-FFF2-40B4-BE49-F238E27FC236}">
              <a16:creationId xmlns:a16="http://schemas.microsoft.com/office/drawing/2014/main" id="{00000000-0008-0000-0300-000017000000}"/>
            </a:ext>
          </a:extLst>
        </xdr:cNvPr>
        <xdr:cNvSpPr/>
      </xdr:nvSpPr>
      <xdr:spPr>
        <a:xfrm>
          <a:off x="16882110" y="9227820"/>
          <a:ext cx="2053590" cy="238125"/>
        </a:xfrm>
        <a:prstGeom prst="roundRect">
          <a:avLst/>
        </a:prstGeom>
        <a:solidFill>
          <a:sysClr val="window" lastClr="FFFFFF">
            <a:lumMod val="75000"/>
          </a:sysClr>
        </a:solidFill>
        <a:ln w="12700" cap="flat" cmpd="sng" algn="ctr">
          <a:noFill/>
          <a:prstDash val="solid"/>
          <a:miter lim="800000"/>
        </a:ln>
        <a:effectLst/>
        <a:scene3d>
          <a:camera prst="orthographicFront">
            <a:rot lat="0" lon="0" rev="0"/>
          </a:camera>
          <a:lightRig rig="chilly" dir="t">
            <a:rot lat="0" lon="0" rev="18480000"/>
          </a:lightRig>
        </a:scene3d>
        <a:sp3d prstMaterial="clear">
          <a:bevelT h="63500"/>
        </a:sp3d>
      </xdr:spPr>
      <xdr:txBody>
        <a:bodyPr vertOverflow="clip" horzOverflow="clip" rtlCol="1" anchor="ctr"/>
        <a:lstStyle/>
        <a:p>
          <a:pPr marL="0" marR="0" lvl="0" indent="0" algn="ctr" defTabSz="914400" rtl="1" eaLnBrk="1" fontAlgn="auto" latinLnBrk="0" hangingPunct="1">
            <a:lnSpc>
              <a:spcPct val="100000"/>
            </a:lnSpc>
            <a:spcBef>
              <a:spcPts val="0"/>
            </a:spcBef>
            <a:spcAft>
              <a:spcPts val="0"/>
            </a:spcAft>
            <a:buClrTx/>
            <a:buSzTx/>
            <a:buFontTx/>
            <a:buNone/>
            <a:tabLst/>
            <a:defRPr/>
          </a:pPr>
          <a:r>
            <a:rPr kumimoji="0" lang="he-IL" sz="1100" b="0" i="0" u="none" strike="noStrike" kern="0" cap="none" spc="0" normalizeH="0" baseline="0" noProof="0">
              <a:ln>
                <a:noFill/>
              </a:ln>
              <a:solidFill>
                <a:srgbClr val="FF0000"/>
              </a:solidFill>
              <a:effectLst/>
              <a:uLnTx/>
              <a:uFillTx/>
              <a:latin typeface="Calibri" panose="020F0502020204030204"/>
              <a:ea typeface="+mn-ea"/>
              <a:cs typeface="Arial" panose="020B0604020202020204" pitchFamily="34" charset="0"/>
            </a:rPr>
            <a:t>מעקב  ותרשים  שנתי  </a:t>
          </a:r>
        </a:p>
      </xdr:txBody>
    </xdr:sp>
    <xdr:clientData/>
  </xdr:twoCellAnchor>
  <xdr:twoCellAnchor>
    <xdr:from>
      <xdr:col>26</xdr:col>
      <xdr:colOff>180975</xdr:colOff>
      <xdr:row>32</xdr:row>
      <xdr:rowOff>0</xdr:rowOff>
    </xdr:from>
    <xdr:to>
      <xdr:col>27</xdr:col>
      <xdr:colOff>95250</xdr:colOff>
      <xdr:row>36</xdr:row>
      <xdr:rowOff>133350</xdr:rowOff>
    </xdr:to>
    <xdr:sp macro="" textlink="">
      <xdr:nvSpPr>
        <xdr:cNvPr id="16" name="מלבן: פינות מעוגלות 15">
          <a:hlinkClick xmlns:r="http://schemas.openxmlformats.org/officeDocument/2006/relationships" r:id="rId16" tooltip="למה להחמיץ את המצוה? תרום עכשיו."/>
          <a:extLst>
            <a:ext uri="{FF2B5EF4-FFF2-40B4-BE49-F238E27FC236}">
              <a16:creationId xmlns:a16="http://schemas.microsoft.com/office/drawing/2014/main" id="{00000000-0008-0000-0300-000010000000}"/>
            </a:ext>
          </a:extLst>
        </xdr:cNvPr>
        <xdr:cNvSpPr/>
      </xdr:nvSpPr>
      <xdr:spPr>
        <a:xfrm>
          <a:off x="5977890" y="7155180"/>
          <a:ext cx="577215" cy="948690"/>
        </a:xfrm>
        <a:prstGeom prst="roundRect">
          <a:avLst/>
        </a:prstGeom>
        <a:solidFill>
          <a:schemeClr val="accent6">
            <a:lumMod val="20000"/>
            <a:lumOff val="80000"/>
          </a:schemeClr>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t"/>
        <a:lstStyle/>
        <a:p>
          <a:pPr algn="ctr" rtl="1"/>
          <a:endParaRPr lang="he-IL" sz="1100" b="1">
            <a:solidFill>
              <a:schemeClr val="accent6">
                <a:lumMod val="50000"/>
              </a:schemeClr>
            </a:solidFill>
          </a:endParaRPr>
        </a:p>
        <a:p>
          <a:pPr algn="ctr" rtl="1"/>
          <a:r>
            <a:rPr lang="he-IL" sz="1100" b="1">
              <a:solidFill>
                <a:srgbClr val="FF0000"/>
              </a:solidFill>
            </a:rPr>
            <a:t>תרום</a:t>
          </a:r>
        </a:p>
        <a:p>
          <a:pPr algn="ctr" rtl="1"/>
          <a:r>
            <a:rPr lang="he-IL" sz="1100" b="1">
              <a:solidFill>
                <a:srgbClr val="FF0000"/>
              </a:solidFill>
            </a:rPr>
            <a:t>עכשיו</a:t>
          </a:r>
        </a:p>
      </xdr:txBody>
    </xdr:sp>
    <xdr:clientData/>
  </xdr:twoCellAnchor>
  <xdr:twoCellAnchor>
    <xdr:from>
      <xdr:col>14</xdr:col>
      <xdr:colOff>822960</xdr:colOff>
      <xdr:row>35</xdr:row>
      <xdr:rowOff>15240</xdr:rowOff>
    </xdr:from>
    <xdr:to>
      <xdr:col>18</xdr:col>
      <xdr:colOff>83820</xdr:colOff>
      <xdr:row>36</xdr:row>
      <xdr:rowOff>15240</xdr:rowOff>
    </xdr:to>
    <xdr:sp macro="" textlink="">
      <xdr:nvSpPr>
        <xdr:cNvPr id="25" name="מלבן מעוגל 24">
          <a:hlinkClick xmlns:r="http://schemas.openxmlformats.org/officeDocument/2006/relationships" r:id="rId17" tooltip="לחץ כדי להגיע לסקירה"/>
          <a:extLst>
            <a:ext uri="{FF2B5EF4-FFF2-40B4-BE49-F238E27FC236}">
              <a16:creationId xmlns:a16="http://schemas.microsoft.com/office/drawing/2014/main" id="{00000000-0008-0000-0300-000019000000}"/>
            </a:ext>
          </a:extLst>
        </xdr:cNvPr>
        <xdr:cNvSpPr/>
      </xdr:nvSpPr>
      <xdr:spPr>
        <a:xfrm>
          <a:off x="12367260" y="7787640"/>
          <a:ext cx="2103120" cy="205740"/>
        </a:xfrm>
        <a:prstGeom prst="roundRect">
          <a:avLst/>
        </a:prstGeom>
        <a:solidFill>
          <a:srgbClr val="5B9BD5"/>
        </a:solidFill>
        <a:ln w="12700" cap="flat" cmpd="sng" algn="ctr">
          <a:noFill/>
          <a:prstDash val="solid"/>
          <a:miter lim="800000"/>
        </a:ln>
        <a:effectLst/>
        <a:scene3d>
          <a:camera prst="orthographicFront">
            <a:rot lat="0" lon="0" rev="0"/>
          </a:camera>
          <a:lightRig rig="chilly" dir="t">
            <a:rot lat="0" lon="0" rev="18480000"/>
          </a:lightRig>
        </a:scene3d>
        <a:sp3d prstMaterial="clear">
          <a:bevelT h="63500"/>
        </a:sp3d>
      </xdr:spPr>
      <xdr:txBody>
        <a:bodyPr vertOverflow="clip" horzOverflow="clip" rtlCol="1" anchor="ctr"/>
        <a:lstStyle/>
        <a:p>
          <a:pPr marL="0" marR="0" lvl="0" indent="0" algn="ctr" defTabSz="914400" rtl="1" eaLnBrk="1" fontAlgn="auto" latinLnBrk="0" hangingPunct="1">
            <a:lnSpc>
              <a:spcPct val="100000"/>
            </a:lnSpc>
            <a:spcBef>
              <a:spcPts val="0"/>
            </a:spcBef>
            <a:spcAft>
              <a:spcPts val="0"/>
            </a:spcAft>
            <a:buClrTx/>
            <a:buSzTx/>
            <a:buFontTx/>
            <a:buNone/>
            <a:tabLst/>
            <a:defRPr/>
          </a:pPr>
          <a:r>
            <a:rPr kumimoji="0" lang="he-IL" sz="1100" b="1" i="0" u="none" strike="noStrike" kern="0" cap="none" spc="0" normalizeH="0" baseline="0" noProof="0">
              <a:ln>
                <a:noFill/>
              </a:ln>
              <a:solidFill>
                <a:srgbClr val="70AD47">
                  <a:lumMod val="75000"/>
                </a:srgbClr>
              </a:solidFill>
              <a:effectLst/>
              <a:uLnTx/>
              <a:uFillTx/>
              <a:latin typeface="Calibri" panose="020F0502020204030204"/>
              <a:ea typeface="+mn-ea"/>
              <a:cs typeface="Arial" panose="020B0604020202020204" pitchFamily="34" charset="0"/>
            </a:rPr>
            <a:t>סקירה  קצרה על המכון</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52</xdr:row>
      <xdr:rowOff>5715</xdr:rowOff>
    </xdr:from>
    <xdr:to>
      <xdr:col>12</xdr:col>
      <xdr:colOff>396240</xdr:colOff>
      <xdr:row>62</xdr:row>
      <xdr:rowOff>7620</xdr:rowOff>
    </xdr:to>
    <xdr:sp macro="" textlink="">
      <xdr:nvSpPr>
        <xdr:cNvPr id="2" name="TextBox 1">
          <a:extLst>
            <a:ext uri="{FF2B5EF4-FFF2-40B4-BE49-F238E27FC236}">
              <a16:creationId xmlns:a16="http://schemas.microsoft.com/office/drawing/2014/main" id="{00000000-0008-0000-0400-000002000000}"/>
            </a:ext>
          </a:extLst>
        </xdr:cNvPr>
        <xdr:cNvSpPr txBox="1"/>
      </xdr:nvSpPr>
      <xdr:spPr>
        <a:xfrm>
          <a:off x="16230600" y="11938635"/>
          <a:ext cx="8808720" cy="1762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1" anchor="t"/>
        <a:lstStyle/>
        <a:p>
          <a:pPr rtl="1"/>
          <a:r>
            <a:rPr lang="he-IL" sz="1100" b="1">
              <a:solidFill>
                <a:srgbClr val="FF0000"/>
              </a:solidFill>
              <a:effectLst/>
              <a:latin typeface="+mn-lt"/>
              <a:ea typeface="+mn-ea"/>
              <a:cs typeface="+mn-cs"/>
            </a:rPr>
            <a:t>הוראות:    </a:t>
          </a:r>
          <a:r>
            <a:rPr lang="he-IL" sz="1100">
              <a:solidFill>
                <a:schemeClr val="dk1"/>
              </a:solidFill>
              <a:effectLst/>
              <a:latin typeface="+mn-lt"/>
              <a:ea typeface="+mn-ea"/>
              <a:cs typeface="+mn-cs"/>
            </a:rPr>
            <a:t>התאים</a:t>
          </a:r>
          <a:r>
            <a:rPr lang="he-IL" sz="1100" baseline="0">
              <a:solidFill>
                <a:schemeClr val="dk1"/>
              </a:solidFill>
              <a:effectLst/>
              <a:latin typeface="+mn-lt"/>
              <a:ea typeface="+mn-ea"/>
              <a:cs typeface="+mn-cs"/>
            </a:rPr>
            <a:t> </a:t>
          </a:r>
          <a:r>
            <a:rPr lang="he-IL" sz="1100">
              <a:solidFill>
                <a:schemeClr val="dk1"/>
              </a:solidFill>
              <a:effectLst/>
              <a:latin typeface="+mn-lt"/>
              <a:ea typeface="+mn-ea"/>
              <a:cs typeface="+mn-cs"/>
            </a:rPr>
            <a:t>ברקע לבן יש למלאות ידנית, אבל התאים בעלי רקע צבעוני או אפור נעולים</a:t>
          </a:r>
          <a:r>
            <a:rPr lang="he-IL" sz="1100" baseline="0">
              <a:solidFill>
                <a:schemeClr val="dk1"/>
              </a:solidFill>
              <a:effectLst/>
              <a:latin typeface="+mn-lt"/>
              <a:ea typeface="+mn-ea"/>
              <a:cs typeface="+mn-cs"/>
            </a:rPr>
            <a:t> </a:t>
          </a:r>
          <a:r>
            <a:rPr lang="he-IL" sz="1100">
              <a:solidFill>
                <a:schemeClr val="dk1"/>
              </a:solidFill>
              <a:effectLst/>
              <a:latin typeface="+mn-lt"/>
              <a:ea typeface="+mn-ea"/>
              <a:cs typeface="+mn-cs"/>
            </a:rPr>
            <a:t>והם מתעדכנים</a:t>
          </a:r>
          <a:r>
            <a:rPr lang="he-IL" sz="1100" baseline="0">
              <a:solidFill>
                <a:schemeClr val="dk1"/>
              </a:solidFill>
              <a:effectLst/>
              <a:latin typeface="+mn-lt"/>
              <a:ea typeface="+mn-ea"/>
              <a:cs typeface="+mn-cs"/>
            </a:rPr>
            <a:t> </a:t>
          </a:r>
          <a:r>
            <a:rPr lang="he-IL" sz="1100">
              <a:solidFill>
                <a:schemeClr val="dk1"/>
              </a:solidFill>
              <a:effectLst/>
              <a:latin typeface="+mn-lt"/>
              <a:ea typeface="+mn-ea"/>
              <a:cs typeface="+mn-cs"/>
            </a:rPr>
            <a:t>אוטומטית. התאים באיזור הקבוע המסומנים ברשת גם מתעדכנים אוטומטית</a:t>
          </a:r>
          <a:r>
            <a:rPr lang="he-IL" sz="1100" baseline="0">
              <a:solidFill>
                <a:schemeClr val="dk1"/>
              </a:solidFill>
              <a:effectLst/>
              <a:latin typeface="+mn-lt"/>
              <a:ea typeface="+mn-ea"/>
              <a:cs typeface="+mn-cs"/>
            </a:rPr>
            <a:t> אולם ניתן לשנות בעת הצורך.</a:t>
          </a:r>
          <a:r>
            <a:rPr lang="he-IL" sz="1100">
              <a:solidFill>
                <a:schemeClr val="dk1"/>
              </a:solidFill>
              <a:effectLst/>
              <a:latin typeface="+mn-lt"/>
              <a:ea typeface="+mn-ea"/>
              <a:cs typeface="+mn-cs"/>
            </a:rPr>
            <a:t> יש לזכור שכל סכום שנכנס באיזור הקבוע עובר  גם לחודשים הבאים, ולכן בתחילת כל חודש יש לעבור</a:t>
          </a:r>
          <a:r>
            <a:rPr lang="he-IL" sz="1100" baseline="0">
              <a:solidFill>
                <a:schemeClr val="dk1"/>
              </a:solidFill>
              <a:effectLst/>
              <a:latin typeface="+mn-lt"/>
              <a:ea typeface="+mn-ea"/>
              <a:cs typeface="+mn-cs"/>
            </a:rPr>
            <a:t> על איזור זה ולעדכן את הסכומים לחודש הנוכחי.</a:t>
          </a:r>
        </a:p>
        <a:p>
          <a:pPr rtl="1"/>
          <a:r>
            <a:rPr lang="he-IL" sz="1100" baseline="0">
              <a:solidFill>
                <a:schemeClr val="bg1">
                  <a:lumMod val="65000"/>
                </a:schemeClr>
              </a:solidFill>
              <a:effectLst/>
              <a:latin typeface="+mn-lt"/>
              <a:ea typeface="+mn-ea"/>
              <a:cs typeface="+mn-cs"/>
            </a:rPr>
            <a:t>       לבקשת רבים, הוספנו את החישובים ל"חומש" וגם את החישובים להנוהגים להפריש מעשר אבל מוסיפים "חומש חלקי" דהיינו שמפרישים חומש רק מהכנסות מסויימות. כמו"כ הוספנו טבלה מיוחדת למפרישי חומש הסומכים על הקלות מסויימות. </a:t>
          </a:r>
        </a:p>
        <a:p>
          <a:pPr rtl="1"/>
          <a:r>
            <a:rPr lang="he-IL" sz="1100">
              <a:solidFill>
                <a:schemeClr val="dk1"/>
              </a:solidFill>
              <a:effectLst/>
              <a:latin typeface="+mn-lt"/>
              <a:ea typeface="+mn-ea"/>
              <a:cs typeface="+mn-cs"/>
            </a:rPr>
            <a:t> </a:t>
          </a:r>
        </a:p>
        <a:p>
          <a:pPr rtl="1"/>
          <a:r>
            <a:rPr lang="he-IL" sz="1100">
              <a:solidFill>
                <a:schemeClr val="dk1"/>
              </a:solidFill>
              <a:effectLst/>
              <a:latin typeface="+mn-lt"/>
              <a:ea typeface="+mn-ea"/>
              <a:cs typeface="+mn-cs"/>
            </a:rPr>
            <a:t>בתאים "יתרת החוב למעשר", מספר בצבע ירוק המסומן במינוס - מראה על זכות ונתינה יותר מהמעשר או מהחומש. בסוף כל חודש יש להשלים את החסר או שהיתרה תעבור אוטומטית לחודש הבא בשדה המתאים. לזכות או לחובה. בחודש הראשון של השנה יש למלאות משבצת</a:t>
          </a:r>
          <a:r>
            <a:rPr lang="he-IL" sz="1100" baseline="0">
              <a:solidFill>
                <a:schemeClr val="dk1"/>
              </a:solidFill>
              <a:effectLst/>
              <a:latin typeface="+mn-lt"/>
              <a:ea typeface="+mn-ea"/>
              <a:cs typeface="+mn-cs"/>
            </a:rPr>
            <a:t> זו ידנית, גם במשך השנה </a:t>
          </a:r>
          <a:r>
            <a:rPr lang="he-IL" sz="1100">
              <a:solidFill>
                <a:schemeClr val="dk1"/>
              </a:solidFill>
              <a:effectLst/>
              <a:latin typeface="+mn-lt"/>
              <a:ea typeface="+mn-ea"/>
              <a:cs typeface="+mn-cs"/>
            </a:rPr>
            <a:t>ניתן למחוק משבצת זו אם רוצים להתחיל בחודש מסוים מההתחלה.      </a:t>
          </a:r>
          <a:r>
            <a:rPr lang="he-IL" sz="1100" b="1">
              <a:solidFill>
                <a:srgbClr val="FF0000"/>
              </a:solidFill>
              <a:effectLst/>
              <a:latin typeface="+mn-lt"/>
              <a:ea typeface="+mn-ea"/>
              <a:cs typeface="+mn-cs"/>
            </a:rPr>
            <a:t>אחרי כל פעולה יש לזכור ללחוץ על אנטר, אחד</a:t>
          </a:r>
          <a:r>
            <a:rPr lang="he-IL" sz="1100" b="1" baseline="0">
              <a:solidFill>
                <a:srgbClr val="FF0000"/>
              </a:solidFill>
              <a:effectLst/>
              <a:latin typeface="+mn-lt"/>
              <a:ea typeface="+mn-ea"/>
              <a:cs typeface="+mn-cs"/>
            </a:rPr>
            <a:t> החיצים</a:t>
          </a:r>
          <a:r>
            <a:rPr lang="he-IL" sz="1100" b="1">
              <a:solidFill>
                <a:srgbClr val="FF0000"/>
              </a:solidFill>
              <a:effectLst/>
              <a:latin typeface="+mn-lt"/>
              <a:ea typeface="+mn-ea"/>
              <a:cs typeface="+mn-cs"/>
            </a:rPr>
            <a:t> או על תא אחר כדי שהשינוי יחול, ובעת היציאה מהתוכנה</a:t>
          </a:r>
          <a:r>
            <a:rPr lang="he-IL" sz="1100" b="1" baseline="0">
              <a:solidFill>
                <a:srgbClr val="FF0000"/>
              </a:solidFill>
              <a:effectLst/>
              <a:latin typeface="+mn-lt"/>
              <a:ea typeface="+mn-ea"/>
              <a:cs typeface="+mn-cs"/>
            </a:rPr>
            <a:t> לשמור את השינויים.</a:t>
          </a:r>
          <a:r>
            <a:rPr lang="he-IL" sz="1100" b="1">
              <a:solidFill>
                <a:srgbClr val="FF0000"/>
              </a:solidFill>
              <a:effectLst/>
              <a:latin typeface="+mn-lt"/>
              <a:ea typeface="+mn-ea"/>
              <a:cs typeface="+mn-cs"/>
            </a:rPr>
            <a:t>                                                  </a:t>
          </a:r>
          <a:r>
            <a:rPr lang="he-IL" sz="1100">
              <a:solidFill>
                <a:srgbClr val="FF0000"/>
              </a:solidFill>
              <a:effectLst/>
              <a:latin typeface="+mn-lt"/>
              <a:ea typeface="+mn-ea"/>
              <a:cs typeface="+mn-cs"/>
            </a:rPr>
            <a:t>                                </a:t>
          </a:r>
        </a:p>
        <a:p>
          <a:pPr algn="r" rtl="1"/>
          <a:r>
            <a:rPr lang="he-IL" sz="1100"/>
            <a:t> </a:t>
          </a:r>
        </a:p>
      </xdr:txBody>
    </xdr:sp>
    <xdr:clientData/>
  </xdr:twoCellAnchor>
  <xdr:twoCellAnchor>
    <xdr:from>
      <xdr:col>1</xdr:col>
      <xdr:colOff>1402079</xdr:colOff>
      <xdr:row>1</xdr:row>
      <xdr:rowOff>89534</xdr:rowOff>
    </xdr:from>
    <xdr:to>
      <xdr:col>2</xdr:col>
      <xdr:colOff>952499</xdr:colOff>
      <xdr:row>1</xdr:row>
      <xdr:rowOff>342900</xdr:rowOff>
    </xdr:to>
    <xdr:sp macro="" textlink="">
      <xdr:nvSpPr>
        <xdr:cNvPr id="3" name="מלבן מעוגל 2">
          <a:hlinkClick xmlns:r="http://schemas.openxmlformats.org/officeDocument/2006/relationships" r:id="rId1" tooltip="לחץ כאן כדי להגיע למדריך ההלכתי - ההכנסות "/>
          <a:extLst>
            <a:ext uri="{FF2B5EF4-FFF2-40B4-BE49-F238E27FC236}">
              <a16:creationId xmlns:a16="http://schemas.microsoft.com/office/drawing/2014/main" id="{00000000-0008-0000-0400-000003000000}"/>
            </a:ext>
          </a:extLst>
        </xdr:cNvPr>
        <xdr:cNvSpPr/>
      </xdr:nvSpPr>
      <xdr:spPr>
        <a:xfrm>
          <a:off x="22258021" y="607694"/>
          <a:ext cx="1181100" cy="253366"/>
        </a:xfrm>
        <a:prstGeom prst="roundRect">
          <a:avLst/>
        </a:prstGeom>
        <a:solidFill>
          <a:srgbClr val="3B87CD"/>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200"/>
            <a:t>למדריך </a:t>
          </a:r>
          <a:r>
            <a:rPr lang="he-IL" sz="1200" b="1"/>
            <a:t>הכנסות</a:t>
          </a:r>
          <a:r>
            <a:rPr lang="he-IL" sz="1200"/>
            <a:t> </a:t>
          </a:r>
        </a:p>
      </xdr:txBody>
    </xdr:sp>
    <xdr:clientData/>
  </xdr:twoCellAnchor>
  <xdr:twoCellAnchor>
    <xdr:from>
      <xdr:col>12</xdr:col>
      <xdr:colOff>550544</xdr:colOff>
      <xdr:row>152</xdr:row>
      <xdr:rowOff>135255</xdr:rowOff>
    </xdr:from>
    <xdr:to>
      <xdr:col>17</xdr:col>
      <xdr:colOff>542924</xdr:colOff>
      <xdr:row>154</xdr:row>
      <xdr:rowOff>41910</xdr:rowOff>
    </xdr:to>
    <xdr:sp macro="" textlink="">
      <xdr:nvSpPr>
        <xdr:cNvPr id="4" name="מלבן מעוגל 3">
          <a:hlinkClick xmlns:r="http://schemas.openxmlformats.org/officeDocument/2006/relationships" r:id="rId2" tooltip="לחץ כדי להגיע בחזרה לגליון החודש"/>
          <a:extLst>
            <a:ext uri="{FF2B5EF4-FFF2-40B4-BE49-F238E27FC236}">
              <a16:creationId xmlns:a16="http://schemas.microsoft.com/office/drawing/2014/main" id="{00000000-0008-0000-0400-000004000000}"/>
            </a:ext>
          </a:extLst>
        </xdr:cNvPr>
        <xdr:cNvSpPr/>
      </xdr:nvSpPr>
      <xdr:spPr>
        <a:xfrm>
          <a:off x="12647296" y="28877895"/>
          <a:ext cx="3429000" cy="264795"/>
        </a:xfrm>
        <a:prstGeom prst="roundRect">
          <a:avLst/>
        </a:prstGeom>
        <a:solidFill>
          <a:schemeClr val="bg1">
            <a:lumMod val="95000"/>
          </a:schemeClr>
        </a:solidFill>
        <a:ln w="38100">
          <a:solidFill>
            <a:schemeClr val="bg1">
              <a:lumMod val="75000"/>
            </a:schemeClr>
          </a:solid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200" b="1">
              <a:solidFill>
                <a:sysClr val="windowText" lastClr="000000"/>
              </a:solidFill>
            </a:rPr>
            <a:t>חזרה</a:t>
          </a:r>
          <a:r>
            <a:rPr lang="he-IL" sz="1200" b="1"/>
            <a:t> </a:t>
          </a:r>
          <a:r>
            <a:rPr lang="he-IL" sz="1200" b="1" baseline="0"/>
            <a:t> </a:t>
          </a:r>
          <a:r>
            <a:rPr lang="he-IL" sz="1200" b="1" baseline="0">
              <a:solidFill>
                <a:sysClr val="windowText" lastClr="000000"/>
              </a:solidFill>
            </a:rPr>
            <a:t>לטבלה</a:t>
          </a:r>
          <a:r>
            <a:rPr lang="he-IL" sz="1200" b="1" baseline="0"/>
            <a:t>  </a:t>
          </a:r>
          <a:r>
            <a:rPr lang="he-IL" sz="1200" b="1" baseline="0">
              <a:solidFill>
                <a:sysClr val="windowText" lastClr="000000"/>
              </a:solidFill>
            </a:rPr>
            <a:t>הראשית</a:t>
          </a:r>
          <a:endParaRPr lang="he-IL" sz="1200" b="1">
            <a:solidFill>
              <a:sysClr val="windowText" lastClr="000000"/>
            </a:solidFill>
          </a:endParaRPr>
        </a:p>
      </xdr:txBody>
    </xdr:sp>
    <xdr:clientData/>
  </xdr:twoCellAnchor>
  <xdr:twoCellAnchor>
    <xdr:from>
      <xdr:col>17</xdr:col>
      <xdr:colOff>390525</xdr:colOff>
      <xdr:row>38</xdr:row>
      <xdr:rowOff>129540</xdr:rowOff>
    </xdr:from>
    <xdr:to>
      <xdr:col>20</xdr:col>
      <xdr:colOff>259081</xdr:colOff>
      <xdr:row>39</xdr:row>
      <xdr:rowOff>114300</xdr:rowOff>
    </xdr:to>
    <xdr:sp macro="" textlink="">
      <xdr:nvSpPr>
        <xdr:cNvPr id="5" name="מלבן מעוגל 4">
          <a:hlinkClick xmlns:r="http://schemas.openxmlformats.org/officeDocument/2006/relationships" r:id="rId3" tooltip="לחץ כאן כדי להגיע למדריך ההלכתי - טבלת ההמחשה"/>
          <a:extLst>
            <a:ext uri="{FF2B5EF4-FFF2-40B4-BE49-F238E27FC236}">
              <a16:creationId xmlns:a16="http://schemas.microsoft.com/office/drawing/2014/main" id="{00000000-0008-0000-0400-000005000000}"/>
            </a:ext>
          </a:extLst>
        </xdr:cNvPr>
        <xdr:cNvSpPr/>
      </xdr:nvSpPr>
      <xdr:spPr>
        <a:xfrm>
          <a:off x="10119359" y="8519160"/>
          <a:ext cx="2680336" cy="350520"/>
        </a:xfrm>
        <a:prstGeom prst="roundRect">
          <a:avLst/>
        </a:prstGeom>
        <a:solidFill>
          <a:schemeClr val="accent6">
            <a:lumMod val="60000"/>
            <a:lumOff val="40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400" b="1"/>
            <a:t>להמחשה   ותירגול  בסיסי</a:t>
          </a:r>
          <a:endParaRPr lang="he-IL" sz="1100" b="1"/>
        </a:p>
      </xdr:txBody>
    </xdr:sp>
    <xdr:clientData/>
  </xdr:twoCellAnchor>
  <xdr:twoCellAnchor>
    <xdr:from>
      <xdr:col>22</xdr:col>
      <xdr:colOff>424815</xdr:colOff>
      <xdr:row>1</xdr:row>
      <xdr:rowOff>66674</xdr:rowOff>
    </xdr:from>
    <xdr:to>
      <xdr:col>24</xdr:col>
      <xdr:colOff>24765</xdr:colOff>
      <xdr:row>1</xdr:row>
      <xdr:rowOff>361949</xdr:rowOff>
    </xdr:to>
    <xdr:sp macro="" textlink="">
      <xdr:nvSpPr>
        <xdr:cNvPr id="6" name="מלבן מעוגל 5">
          <a:hlinkClick xmlns:r="http://schemas.openxmlformats.org/officeDocument/2006/relationships" r:id="rId4" tooltip="לחץ כאן כדי להגיע למדריך ההלכתי - תרומות"/>
          <a:extLst>
            <a:ext uri="{FF2B5EF4-FFF2-40B4-BE49-F238E27FC236}">
              <a16:creationId xmlns:a16="http://schemas.microsoft.com/office/drawing/2014/main" id="{00000000-0008-0000-0400-000006000000}"/>
            </a:ext>
          </a:extLst>
        </xdr:cNvPr>
        <xdr:cNvSpPr/>
      </xdr:nvSpPr>
      <xdr:spPr>
        <a:xfrm>
          <a:off x="7884795" y="584834"/>
          <a:ext cx="1253490" cy="295275"/>
        </a:xfrm>
        <a:prstGeom prst="roundRect">
          <a:avLst/>
        </a:prstGeom>
        <a:solidFill>
          <a:srgbClr val="6AA343"/>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200"/>
            <a:t>למדריך</a:t>
          </a:r>
          <a:r>
            <a:rPr lang="he-IL" sz="1100"/>
            <a:t> </a:t>
          </a:r>
          <a:r>
            <a:rPr lang="he-IL" sz="1200" b="1"/>
            <a:t>תרומות</a:t>
          </a:r>
          <a:endParaRPr lang="he-IL" sz="1100" b="1"/>
        </a:p>
      </xdr:txBody>
    </xdr:sp>
    <xdr:clientData/>
  </xdr:twoCellAnchor>
  <xdr:twoCellAnchor>
    <xdr:from>
      <xdr:col>5</xdr:col>
      <xdr:colOff>1714500</xdr:colOff>
      <xdr:row>1</xdr:row>
      <xdr:rowOff>72389</xdr:rowOff>
    </xdr:from>
    <xdr:to>
      <xdr:col>6</xdr:col>
      <xdr:colOff>975361</xdr:colOff>
      <xdr:row>1</xdr:row>
      <xdr:rowOff>342900</xdr:rowOff>
    </xdr:to>
    <xdr:sp macro="" textlink="">
      <xdr:nvSpPr>
        <xdr:cNvPr id="7" name="מלבן מעוגל 6">
          <a:hlinkClick xmlns:r="http://schemas.openxmlformats.org/officeDocument/2006/relationships" r:id="rId5" tooltip="לחץ כאן כדי להגיע למדריך ההלכתי - הוצאות"/>
          <a:extLst>
            <a:ext uri="{FF2B5EF4-FFF2-40B4-BE49-F238E27FC236}">
              <a16:creationId xmlns:a16="http://schemas.microsoft.com/office/drawing/2014/main" id="{00000000-0008-0000-0400-000007000000}"/>
            </a:ext>
          </a:extLst>
        </xdr:cNvPr>
        <xdr:cNvSpPr/>
      </xdr:nvSpPr>
      <xdr:spPr>
        <a:xfrm>
          <a:off x="18958559" y="590549"/>
          <a:ext cx="1143001" cy="270511"/>
        </a:xfrm>
        <a:prstGeom prst="roundRect">
          <a:avLst/>
        </a:prstGeom>
        <a:solidFill>
          <a:srgbClr val="FF5B5B"/>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200"/>
            <a:t>למדריך </a:t>
          </a:r>
          <a:r>
            <a:rPr lang="he-IL" sz="1200" b="1"/>
            <a:t>הוצאות</a:t>
          </a:r>
        </a:p>
      </xdr:txBody>
    </xdr:sp>
    <xdr:clientData/>
  </xdr:twoCellAnchor>
  <xdr:twoCellAnchor>
    <xdr:from>
      <xdr:col>11</xdr:col>
      <xdr:colOff>203499</xdr:colOff>
      <xdr:row>49</xdr:row>
      <xdr:rowOff>251571</xdr:rowOff>
    </xdr:from>
    <xdr:to>
      <xdr:col>13</xdr:col>
      <xdr:colOff>739475</xdr:colOff>
      <xdr:row>50</xdr:row>
      <xdr:rowOff>10371</xdr:rowOff>
    </xdr:to>
    <xdr:sp macro="" textlink="">
      <xdr:nvSpPr>
        <xdr:cNvPr id="8" name="מלבן מעוגל 7">
          <a:hlinkClick xmlns:r="http://schemas.openxmlformats.org/officeDocument/2006/relationships" r:id="rId6" tooltip="לחץ כאן כדי להגיע לכללי הפרשת חומש לצדקה"/>
          <a:extLst>
            <a:ext uri="{FF2B5EF4-FFF2-40B4-BE49-F238E27FC236}">
              <a16:creationId xmlns:a16="http://schemas.microsoft.com/office/drawing/2014/main" id="{00000000-0008-0000-0400-000008000000}"/>
            </a:ext>
          </a:extLst>
        </xdr:cNvPr>
        <xdr:cNvSpPr/>
      </xdr:nvSpPr>
      <xdr:spPr>
        <a:xfrm>
          <a:off x="15603183" y="11448489"/>
          <a:ext cx="1800000" cy="216000"/>
        </a:xfrm>
        <a:prstGeom prst="roundRect">
          <a:avLst/>
        </a:prstGeom>
        <a:solidFill>
          <a:schemeClr val="bg1"/>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100">
              <a:solidFill>
                <a:srgbClr val="8C8C8C"/>
              </a:solidFill>
            </a:rPr>
            <a:t>מדריך כללי חומש</a:t>
          </a:r>
        </a:p>
      </xdr:txBody>
    </xdr:sp>
    <xdr:clientData/>
  </xdr:twoCellAnchor>
  <xdr:twoCellAnchor>
    <xdr:from>
      <xdr:col>27</xdr:col>
      <xdr:colOff>765809</xdr:colOff>
      <xdr:row>1</xdr:row>
      <xdr:rowOff>0</xdr:rowOff>
    </xdr:from>
    <xdr:to>
      <xdr:col>30</xdr:col>
      <xdr:colOff>464819</xdr:colOff>
      <xdr:row>1</xdr:row>
      <xdr:rowOff>367665</xdr:rowOff>
    </xdr:to>
    <xdr:sp macro="" textlink="">
      <xdr:nvSpPr>
        <xdr:cNvPr id="9" name="מלבן מעוגל 8">
          <a:hlinkClick xmlns:r="http://schemas.openxmlformats.org/officeDocument/2006/relationships" r:id="rId7" tooltip="לחץ כאן לאפשרות הוספת דינים והערות"/>
          <a:extLst>
            <a:ext uri="{FF2B5EF4-FFF2-40B4-BE49-F238E27FC236}">
              <a16:creationId xmlns:a16="http://schemas.microsoft.com/office/drawing/2014/main" id="{00000000-0008-0000-0400-000009000000}"/>
            </a:ext>
          </a:extLst>
        </xdr:cNvPr>
        <xdr:cNvSpPr/>
      </xdr:nvSpPr>
      <xdr:spPr>
        <a:xfrm>
          <a:off x="3512821" y="518160"/>
          <a:ext cx="1794510" cy="367665"/>
        </a:xfrm>
        <a:prstGeom prst="roundRect">
          <a:avLst/>
        </a:prstGeom>
        <a:solidFill>
          <a:srgbClr val="F9F9F9"/>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400" b="1">
              <a:solidFill>
                <a:sysClr val="windowText" lastClr="000000"/>
              </a:solidFill>
            </a:rPr>
            <a:t>רישומים  והוספות</a:t>
          </a:r>
        </a:p>
      </xdr:txBody>
    </xdr:sp>
    <xdr:clientData/>
  </xdr:twoCellAnchor>
  <xdr:twoCellAnchor>
    <xdr:from>
      <xdr:col>12</xdr:col>
      <xdr:colOff>678180</xdr:colOff>
      <xdr:row>52</xdr:row>
      <xdr:rowOff>5714</xdr:rowOff>
    </xdr:from>
    <xdr:to>
      <xdr:col>26</xdr:col>
      <xdr:colOff>7620</xdr:colOff>
      <xdr:row>107</xdr:row>
      <xdr:rowOff>123264</xdr:rowOff>
    </xdr:to>
    <xdr:sp macro="" textlink="">
      <xdr:nvSpPr>
        <xdr:cNvPr id="10" name="TextBox 9">
          <a:extLst>
            <a:ext uri="{FF2B5EF4-FFF2-40B4-BE49-F238E27FC236}">
              <a16:creationId xmlns:a16="http://schemas.microsoft.com/office/drawing/2014/main" id="{00000000-0008-0000-0400-00000A000000}"/>
            </a:ext>
          </a:extLst>
        </xdr:cNvPr>
        <xdr:cNvSpPr txBox="1"/>
      </xdr:nvSpPr>
      <xdr:spPr>
        <a:xfrm>
          <a:off x="6816762" y="12052038"/>
          <a:ext cx="9918999" cy="10303697"/>
        </a:xfrm>
        <a:prstGeom prst="rect">
          <a:avLst/>
        </a:prstGeom>
        <a:solidFill>
          <a:schemeClr val="bg1">
            <a:lumMod val="9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1" anchor="t"/>
        <a:lstStyle/>
        <a:p>
          <a:pPr algn="ctr" rtl="1"/>
          <a:endParaRPr lang="he-IL" sz="300">
            <a:latin typeface="Guttman Mantova" panose="02010401010101010101" pitchFamily="2" charset="-79"/>
            <a:cs typeface="Guttman Mantova" panose="02010401010101010101" pitchFamily="2" charset="-79"/>
          </a:endParaRPr>
        </a:p>
        <a:p>
          <a:pPr algn="r" rtl="1"/>
          <a:endParaRPr lang="he-IL" sz="600">
            <a:latin typeface="Guttman Mantova" panose="02010401010101010101" pitchFamily="2" charset="-79"/>
            <a:cs typeface="Guttman Mantova" panose="02010401010101010101" pitchFamily="2" charset="-79"/>
          </a:endParaRPr>
        </a:p>
        <a:p>
          <a:pPr algn="r" rtl="1"/>
          <a:r>
            <a:rPr lang="he-IL" sz="1400" b="0" baseline="0">
              <a:latin typeface="Guttman Mantova" panose="02010401010101010101" pitchFamily="2" charset="-79"/>
              <a:cs typeface="Guttman Mantova" panose="02010401010101010101" pitchFamily="2" charset="-79"/>
            </a:rPr>
            <a:t>מעשה במונבז המלך שבזבז אוצרותיו ואוצרות אבותיו בשני בצורת, וחברו עליו אחיו ובית אביו ואמרו לו: אבותיך גנזו והוסיפו על של אבותם, ואתה מבזבזם!   אמר להם: אבותי גנזו למטה, ואני גנזתי למעלה... אבותי גנזו במקום שהיד שולטת בו, ואני גנזתי במקום שאין היד שולטת בו... אבותי גנזו דבר שאין עושה פירות, ואני גנזתי דבר שעושה פירות... אבותי גנזו [אוצרות] ממון ואני גנזתי אוצרות נפשות... אבותי גנזו לאחרים, ואני גנזתי לעצמי... אבותי גנזו לעולם הזה, ואני גנזתי לעולם הבא, שנאמר: והלך לפניך צדקך כבוד ה' יאספך</a:t>
          </a:r>
          <a:r>
            <a:rPr lang="he-IL" sz="1200" b="0" baseline="0">
              <a:latin typeface="Guttman Mantova" panose="02010401010101010101" pitchFamily="2" charset="-79"/>
              <a:cs typeface="Guttman Mantova" panose="02010401010101010101" pitchFamily="2" charset="-79"/>
            </a:rPr>
            <a:t>.                                                                               מסכת בבא בתרא  יא. [ועיין ירושלמי פאה פרק א']</a:t>
          </a:r>
        </a:p>
        <a:p>
          <a:pPr algn="r" rtl="1"/>
          <a:endParaRPr lang="he-IL" sz="1100" b="0" baseline="0">
            <a:latin typeface="Guttman Mantova" panose="02010401010101010101" pitchFamily="2" charset="-79"/>
            <a:cs typeface="Guttman Mantova" panose="02010401010101010101" pitchFamily="2" charset="-79"/>
          </a:endParaRPr>
        </a:p>
        <a:p>
          <a:pPr algn="r" rtl="1"/>
          <a:r>
            <a:rPr lang="he-IL" sz="1400" b="0">
              <a:latin typeface="Guttman Mantova" panose="02010401010101010101" pitchFamily="2" charset="-79"/>
              <a:cs typeface="Guttman Mantova" panose="02010401010101010101" pitchFamily="2" charset="-79"/>
            </a:rPr>
            <a:t>...חייבין אנו להזהר במצות צדקה יותר מכל מצות עשה, שהצדקה סימן לצדיק זרע אברהם אבינו שנאמר כי ידעתיו למען אשר יצוה את בניו לעשות צדקה, ואין כסא ישראל מתכונן ודת האמת עומדת אלא בצדקה שנאמר בצדקה תכונני, ואין ישראל נגאלין אלא בצדקה שנאמר ציון במשפט תפדה ושביה בצדקה. </a:t>
          </a:r>
        </a:p>
        <a:p>
          <a:pPr algn="l" rtl="1"/>
          <a:r>
            <a:rPr lang="he-IL" sz="1200" b="0">
              <a:latin typeface="Guttman Mantova" panose="02010401010101010101" pitchFamily="2" charset="-79"/>
              <a:cs typeface="Guttman Mantova" panose="02010401010101010101" pitchFamily="2" charset="-79"/>
            </a:rPr>
            <a:t>רמב"ם הלכות מתנות עניים פרק י' </a:t>
          </a:r>
        </a:p>
        <a:p>
          <a:pPr algn="r" rtl="1"/>
          <a:endParaRPr lang="he-IL" sz="1400" b="0">
            <a:latin typeface="Guttman Mantova" panose="02010401010101010101" pitchFamily="2" charset="-79"/>
            <a:cs typeface="Guttman Mantova" panose="02010401010101010101" pitchFamily="2" charset="-79"/>
          </a:endParaRPr>
        </a:p>
        <a:p>
          <a:pPr algn="r" rtl="1"/>
          <a:r>
            <a:rPr lang="he-IL" sz="1400" b="0">
              <a:latin typeface="Guttman Mantova" panose="02010401010101010101" pitchFamily="2" charset="-79"/>
              <a:cs typeface="Guttman Mantova" panose="02010401010101010101" pitchFamily="2" charset="-79"/>
            </a:rPr>
            <a:t>...ואומר שמרו משפט ועשו צדקה כי קרובה ישועתי לבא וצדקתי להגלות. ...דאמר ר"א גדולה הצדקה מכל הקרבנות דכתיב עשה צדקה ומשפט נבחר לה' מזבח... וכל המרחם על עניים הקדוש ברוך הוא מרחם עליו ויש לאדם ליתן אל לבו שכמו שמבקש בכל שעה מהקב"ה שיזמין לו פרנסתו וכמו שמבקש מהקב"ה שישמע שועתו כך צריך שישמע שועת העניים. </a:t>
          </a:r>
        </a:p>
        <a:p>
          <a:pPr algn="l" rtl="1"/>
          <a:endParaRPr lang="he-IL" sz="1200" b="0">
            <a:latin typeface="Guttman Mantova" panose="02010401010101010101" pitchFamily="2" charset="-79"/>
            <a:cs typeface="Guttman Mantova" panose="02010401010101010101" pitchFamily="2" charset="-79"/>
          </a:endParaRPr>
        </a:p>
        <a:p>
          <a:pPr algn="l" rtl="1"/>
          <a:r>
            <a:rPr lang="he-IL" sz="1200" b="0">
              <a:latin typeface="Guttman Mantova" panose="02010401010101010101" pitchFamily="2" charset="-79"/>
              <a:cs typeface="Guttman Mantova" panose="02010401010101010101" pitchFamily="2" charset="-79"/>
            </a:rPr>
            <a:t>טור יורה דעה הלכות צדקה סימן רמ"ז</a:t>
          </a:r>
        </a:p>
        <a:p>
          <a:pPr algn="l" rtl="1"/>
          <a:endParaRPr lang="he-IL" sz="1200" b="0">
            <a:latin typeface="Guttman Mantova" panose="02010401010101010101" pitchFamily="2" charset="-79"/>
            <a:cs typeface="Guttman Mantova" panose="02010401010101010101" pitchFamily="2" charset="-79"/>
          </a:endParaRPr>
        </a:p>
        <a:p>
          <a:pPr algn="r" rtl="1"/>
          <a:endParaRPr lang="he-IL" sz="1200" b="0">
            <a:latin typeface="Guttman Mantova" panose="02010401010101010101" pitchFamily="2" charset="-79"/>
            <a:cs typeface="Guttman Mantova" panose="02010401010101010101" pitchFamily="2" charset="-79"/>
          </a:endParaRPr>
        </a:p>
        <a:p>
          <a:pPr algn="r" rtl="1"/>
          <a:endParaRPr lang="he-IL" sz="1400" b="0">
            <a:latin typeface="Guttman Mantova" panose="02010401010101010101" pitchFamily="2" charset="-79"/>
            <a:cs typeface="+mn-cs"/>
          </a:endParaRPr>
        </a:p>
        <a:p>
          <a:pPr algn="r" rtl="1"/>
          <a:r>
            <a:rPr lang="he-IL" sz="1400" b="0">
              <a:latin typeface="Guttman Mantova" panose="02010401010101010101" pitchFamily="2" charset="-79"/>
              <a:cs typeface="+mn-cs"/>
            </a:rPr>
            <a:t>על דלת ביתו של אברך מיקירי קרתא דירושלים, שהתברך במשפחה מבורכת, התדפקה אשה ענייה וביקשה שיתנו לה בשר-עוף לאכול. בעל הבית ניסה להסביר לאשה שאת שני העופות היחידים שיש לו במקרר הוא שומר לחג הקרב ובא, ואם יתן לה, לא יישאר לו מספיק כדי להאכיל את משפחתו.</a:t>
          </a:r>
        </a:p>
        <a:p>
          <a:pPr algn="r" rtl="1"/>
          <a:r>
            <a:rPr lang="he-IL" sz="1400" b="0">
              <a:latin typeface="Guttman Mantova" panose="02010401010101010101" pitchFamily="2" charset="-79"/>
              <a:cs typeface="+mn-cs"/>
            </a:rPr>
            <a:t>האשה נשארה לעמוד בפתח, מתחננת על נפשה ואינה מוותרת על העוף. מחשבה שניה עלתה בדעתו של האברך, אם האשה האומללה לא התביישה להגיע עד פתח הבית ולהתעקש על בשר דוקא אות הוא שהיא באמת צריכה לכך ובאו מים עד נפשה, ומה יקרה אם ילדיי לא יאכלו בשר בחג? מיהר האברך להוציא את העוף מהמקרר. </a:t>
          </a:r>
        </a:p>
        <a:p>
          <a:pPr algn="r" rtl="1"/>
          <a:r>
            <a:rPr lang="he-IL" sz="1400" b="0">
              <a:latin typeface="Guttman Mantova" panose="02010401010101010101" pitchFamily="2" charset="-79"/>
              <a:cs typeface="+mn-cs"/>
            </a:rPr>
            <a:t>המקרר היה מסוג עתיק שהדלת ננעלת ואי אפשר לפותחו מבפנים. כאשר פתח את הדלת נפלטה מפיו זעקת אימים, את מי הוא מוצא שם במקרר? את ילדו בן השלוש שניכלא בתוכו מבלי יכולת להשתחרר! הילד היה כבר כחול לגמרי וסבל מקשיי נשימה איומים. בנסי ניסים הצליחו אנשי ההצלה להחזיר אותו למצב נשימתי סדיר, ומנתוני הדו"ח הרפואי עלה שאם הפעוט היה נשאר במקרר עוד מחצית הדקה, היה קורה הגרוע מכל.</a:t>
          </a:r>
        </a:p>
        <a:p>
          <a:pPr algn="r" rtl="1"/>
          <a:r>
            <a:rPr lang="he-IL" sz="1400" b="0">
              <a:latin typeface="Guttman Mantova" panose="02010401010101010101" pitchFamily="2" charset="-79"/>
              <a:cs typeface="+mn-cs"/>
            </a:rPr>
            <a:t>כיוון שלא היתה לבני הבית כל סיבה לגשת למקרר בתוך מחצית הדקה הקרובה, הרי שהמסקנה היא שרק מעשה החסד שהחליט בעל הבית לעשות ברגע האחרון הצילה את בנו ממוות בטוח. </a:t>
          </a:r>
        </a:p>
        <a:p>
          <a:pPr algn="l" rtl="1"/>
          <a:r>
            <a:rPr lang="he-IL" sz="1200" b="0">
              <a:latin typeface="Guttman Mantova" panose="02010401010101010101" pitchFamily="2" charset="-79"/>
              <a:cs typeface="+mn-cs"/>
            </a:rPr>
            <a:t>טובך יביעו ח"ב עמ' ש"ח</a:t>
          </a:r>
        </a:p>
        <a:p>
          <a:pPr algn="l" rtl="1"/>
          <a:endParaRPr lang="he-IL" sz="1200" b="0">
            <a:latin typeface="Guttman Mantova" panose="02010401010101010101" pitchFamily="2" charset="-79"/>
            <a:cs typeface="+mn-cs"/>
          </a:endParaRPr>
        </a:p>
        <a:p>
          <a:pPr algn="r" rtl="1">
            <a:lnSpc>
              <a:spcPct val="107000"/>
            </a:lnSpc>
            <a:spcAft>
              <a:spcPts val="800"/>
            </a:spcAft>
          </a:pPr>
          <a:endParaRPr lang="he-IL" sz="1400">
            <a:effectLst/>
            <a:latin typeface="Times New Roman" panose="02020603050405020304" pitchFamily="18" charset="0"/>
            <a:ea typeface="Calibri" panose="020F0502020204030204" pitchFamily="34" charset="0"/>
            <a:cs typeface="+mn-cs"/>
          </a:endParaRPr>
        </a:p>
        <a:p>
          <a:pPr algn="r" rtl="1">
            <a:lnSpc>
              <a:spcPct val="107000"/>
            </a:lnSpc>
            <a:spcAft>
              <a:spcPts val="800"/>
            </a:spcAft>
          </a:pPr>
          <a:r>
            <a:rPr lang="he-IL" sz="1400">
              <a:effectLst/>
              <a:latin typeface="Times New Roman" panose="02020603050405020304" pitchFamily="18" charset="0"/>
              <a:ea typeface="Calibri" panose="020F0502020204030204" pitchFamily="34" charset="0"/>
              <a:cs typeface="+mn-cs"/>
            </a:rPr>
            <a:t>הצדיק רבי אריה לייב לוין זצ"ל שהיה ידוע במעשי חסד עצומים שעסק בהם תמיד, היה אומר: בימים שהייתי דר בחדר בודד היה לי די מקום לשכן גם אורח ב'דירתי'. כשהרחבתי דירתי לשני חדרים, כבר לא היה באפשרותי לאכסן אורח רק במטבח, ואילו כשרווח לי, </a:t>
          </a:r>
          <a:r>
            <a:rPr lang="he-IL" sz="1400">
              <a:solidFill>
                <a:schemeClr val="dk1"/>
              </a:solidFill>
              <a:effectLst/>
              <a:latin typeface="Times New Roman" panose="02020603050405020304" pitchFamily="18" charset="0"/>
              <a:ea typeface="Calibri" panose="020F0502020204030204" pitchFamily="34" charset="0"/>
              <a:cs typeface="+mn-cs"/>
            </a:rPr>
            <a:t>והגעתי בעז"ה </a:t>
          </a:r>
          <a:r>
            <a:rPr lang="he-IL" sz="1400">
              <a:effectLst/>
              <a:latin typeface="Times New Roman" panose="02020603050405020304" pitchFamily="18" charset="0"/>
              <a:ea typeface="Calibri" panose="020F0502020204030204" pitchFamily="34" charset="0"/>
              <a:cs typeface="+mn-cs"/>
            </a:rPr>
            <a:t>לכדי שלושה חדרים, אף לעצמי צר המקום, ואני ורעייתי אוכלים במטבח...</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marL="0" marR="0" indent="0" algn="r" defTabSz="914400" rtl="1" eaLnBrk="1" fontAlgn="auto" latinLnBrk="0" hangingPunct="1">
            <a:lnSpc>
              <a:spcPct val="100000"/>
            </a:lnSpc>
            <a:spcBef>
              <a:spcPts val="0"/>
            </a:spcBef>
            <a:spcAft>
              <a:spcPts val="0"/>
            </a:spcAft>
            <a:buClrTx/>
            <a:buSzTx/>
            <a:buFontTx/>
            <a:buNone/>
            <a:tabLst/>
            <a:defRPr/>
          </a:pPr>
          <a:endParaRPr lang="he-IL" sz="1400">
            <a:solidFill>
              <a:schemeClr val="dk1"/>
            </a:solidFill>
            <a:effectLst/>
            <a:latin typeface="+mn-lt"/>
            <a:ea typeface="+mn-ea"/>
            <a:cs typeface="+mn-cs"/>
          </a:endParaRPr>
        </a:p>
        <a:p>
          <a:pPr marL="0" marR="0" indent="0" algn="r" defTabSz="914400" rtl="1" eaLnBrk="1" fontAlgn="auto" latinLnBrk="0" hangingPunct="1">
            <a:lnSpc>
              <a:spcPct val="100000"/>
            </a:lnSpc>
            <a:spcBef>
              <a:spcPts val="0"/>
            </a:spcBef>
            <a:spcAft>
              <a:spcPts val="0"/>
            </a:spcAft>
            <a:buClrTx/>
            <a:buSzTx/>
            <a:buFontTx/>
            <a:buNone/>
            <a:tabLst/>
            <a:defRPr/>
          </a:pPr>
          <a:r>
            <a:rPr lang="he-IL" sz="1400">
              <a:solidFill>
                <a:schemeClr val="dk1"/>
              </a:solidFill>
              <a:effectLst/>
              <a:latin typeface="+mn-lt"/>
              <a:ea typeface="+mn-ea"/>
              <a:cs typeface="+mn-cs"/>
            </a:rPr>
            <a:t>הרבי מקפישניץ זצ"ל [אמריקה, ניו יורק]  היה ידוע בחלוקת סכומים אסטרונומיים לצדקה, וכל אשר לו הקדיש למטרה זאת. פעם כתבו עליו בעיתון שהוא הרב הכי עשיר באמריקה. הרבי צחק ואמר: הדבר נכון, מאחר והעשירים, הכסף שלהם לא שייך באמת להם, הם שייכים לכסף, הכסף שולט עליהם...    פעם הביא את כובע השבת שלו לרב עני שהלך עם כובע מרופט. לקול מחאתו של הרב למה נותן את הכובע המיוחד לשבת ענה: כובע זה מיוחד לעולם שכולו שבת... אם אתרום לך את זה, אלביש אותו שם... </a:t>
          </a:r>
          <a:endParaRPr lang="en-US" sz="1400">
            <a:solidFill>
              <a:schemeClr val="dk1"/>
            </a:solidFill>
            <a:effectLst/>
            <a:latin typeface="+mn-lt"/>
            <a:ea typeface="+mn-ea"/>
            <a:cs typeface="+mn-cs"/>
          </a:endParaRPr>
        </a:p>
        <a:p>
          <a:pPr algn="r" rtl="1"/>
          <a:endParaRPr lang="he-IL" sz="1100" b="0">
            <a:latin typeface="Guttman Mantova" panose="02010401010101010101" pitchFamily="2" charset="-79"/>
            <a:cs typeface="+mn-cs"/>
          </a:endParaRPr>
        </a:p>
      </xdr:txBody>
    </xdr:sp>
    <xdr:clientData/>
  </xdr:twoCellAnchor>
  <xdr:oneCellAnchor>
    <xdr:from>
      <xdr:col>19</xdr:col>
      <xdr:colOff>242919</xdr:colOff>
      <xdr:row>52</xdr:row>
      <xdr:rowOff>9069</xdr:rowOff>
    </xdr:from>
    <xdr:ext cx="184730" cy="357790"/>
    <xdr:sp macro="" textlink="">
      <xdr:nvSpPr>
        <xdr:cNvPr id="11" name="מלבן 10">
          <a:extLst>
            <a:ext uri="{FF2B5EF4-FFF2-40B4-BE49-F238E27FC236}">
              <a16:creationId xmlns:a16="http://schemas.microsoft.com/office/drawing/2014/main" id="{00000000-0008-0000-0400-00000B000000}"/>
            </a:ext>
          </a:extLst>
        </xdr:cNvPr>
        <xdr:cNvSpPr/>
      </xdr:nvSpPr>
      <xdr:spPr>
        <a:xfrm>
          <a:off x="11055691" y="11941989"/>
          <a:ext cx="184730" cy="357790"/>
        </a:xfrm>
        <a:prstGeom prst="rect">
          <a:avLst/>
        </a:prstGeom>
        <a:noFill/>
      </xdr:spPr>
      <xdr:txBody>
        <a:bodyPr wrap="none" lIns="91440" tIns="45720" rIns="91440" bIns="45720">
          <a:spAutoFit/>
        </a:bodyPr>
        <a:lstStyle/>
        <a:p>
          <a:pPr algn="ctr"/>
          <a:endParaRPr lang="he-IL" sz="1800" b="1" cap="none" spc="50">
            <a:ln w="0"/>
            <a:solidFill>
              <a:schemeClr val="bg2"/>
            </a:solidFill>
            <a:effectLst>
              <a:innerShdw blurRad="63500" dist="50800" dir="13500000">
                <a:srgbClr val="000000">
                  <a:alpha val="50000"/>
                </a:srgbClr>
              </a:innerShdw>
            </a:effectLst>
          </a:endParaRPr>
        </a:p>
      </xdr:txBody>
    </xdr:sp>
    <xdr:clientData/>
  </xdr:oneCellAnchor>
  <xdr:twoCellAnchor>
    <xdr:from>
      <xdr:col>1</xdr:col>
      <xdr:colOff>708660</xdr:colOff>
      <xdr:row>0</xdr:row>
      <xdr:rowOff>106680</xdr:rowOff>
    </xdr:from>
    <xdr:to>
      <xdr:col>6</xdr:col>
      <xdr:colOff>670560</xdr:colOff>
      <xdr:row>0</xdr:row>
      <xdr:rowOff>449580</xdr:rowOff>
    </xdr:to>
    <xdr:sp macro="" textlink="">
      <xdr:nvSpPr>
        <xdr:cNvPr id="12" name="מלבן מעוגל 11">
          <a:hlinkClick xmlns:r="http://schemas.openxmlformats.org/officeDocument/2006/relationships" r:id="rId8" tooltip="לחץ כדי להגיע להוראות מילוי ושימוש בתוכנה"/>
          <a:extLst>
            <a:ext uri="{FF2B5EF4-FFF2-40B4-BE49-F238E27FC236}">
              <a16:creationId xmlns:a16="http://schemas.microsoft.com/office/drawing/2014/main" id="{00000000-0008-0000-0400-00000C000000}"/>
            </a:ext>
          </a:extLst>
        </xdr:cNvPr>
        <xdr:cNvSpPr/>
      </xdr:nvSpPr>
      <xdr:spPr>
        <a:xfrm>
          <a:off x="19263360" y="106680"/>
          <a:ext cx="4869180" cy="342900"/>
        </a:xfrm>
        <a:prstGeom prst="roundRect">
          <a:avLst/>
        </a:prstGeom>
        <a:solidFill>
          <a:schemeClr val="bg1">
            <a:lumMod val="50000"/>
          </a:schemeClr>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r" rtl="1"/>
          <a:r>
            <a:rPr lang="he-IL" sz="1800" b="1">
              <a:solidFill>
                <a:schemeClr val="bg1">
                  <a:lumMod val="50000"/>
                </a:schemeClr>
              </a:solidFill>
            </a:rPr>
            <a:t>ניהול וחישוב אוטומטי</a:t>
          </a:r>
          <a:r>
            <a:rPr lang="he-IL" sz="1800" b="1" baseline="0">
              <a:solidFill>
                <a:schemeClr val="bg1">
                  <a:lumMod val="50000"/>
                </a:schemeClr>
              </a:solidFill>
            </a:rPr>
            <a:t> של מעשר וחומש    </a:t>
          </a:r>
          <a:r>
            <a:rPr lang="he-IL" sz="1400" b="1" baseline="0">
              <a:solidFill>
                <a:schemeClr val="bg1"/>
              </a:solidFill>
            </a:rPr>
            <a:t>הוראות</a:t>
          </a:r>
          <a:endParaRPr lang="he-IL" sz="1600" b="1">
            <a:solidFill>
              <a:schemeClr val="bg1"/>
            </a:solidFill>
          </a:endParaRPr>
        </a:p>
      </xdr:txBody>
    </xdr:sp>
    <xdr:clientData/>
  </xdr:twoCellAnchor>
  <xdr:twoCellAnchor>
    <xdr:from>
      <xdr:col>6</xdr:col>
      <xdr:colOff>815340</xdr:colOff>
      <xdr:row>0</xdr:row>
      <xdr:rowOff>99060</xdr:rowOff>
    </xdr:from>
    <xdr:to>
      <xdr:col>9</xdr:col>
      <xdr:colOff>236220</xdr:colOff>
      <xdr:row>0</xdr:row>
      <xdr:rowOff>441960</xdr:rowOff>
    </xdr:to>
    <xdr:sp macro="" textlink="">
      <xdr:nvSpPr>
        <xdr:cNvPr id="13" name="מלבן מעוגל 12">
          <a:hlinkClick xmlns:r="http://schemas.openxmlformats.org/officeDocument/2006/relationships" r:id="rId9" tooltip="לחץ כדי להגיע למבוא להלכות מעשר כספים"/>
          <a:extLst>
            <a:ext uri="{FF2B5EF4-FFF2-40B4-BE49-F238E27FC236}">
              <a16:creationId xmlns:a16="http://schemas.microsoft.com/office/drawing/2014/main" id="{00000000-0008-0000-0400-00000D000000}"/>
            </a:ext>
          </a:extLst>
        </xdr:cNvPr>
        <xdr:cNvSpPr/>
      </xdr:nvSpPr>
      <xdr:spPr>
        <a:xfrm>
          <a:off x="18265140" y="99060"/>
          <a:ext cx="853440" cy="342900"/>
        </a:xfrm>
        <a:prstGeom prst="roundRect">
          <a:avLst/>
        </a:prstGeom>
        <a:solidFill>
          <a:schemeClr val="bg1">
            <a:lumMod val="65000"/>
          </a:schemeClr>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400" b="1"/>
            <a:t>מבוא</a:t>
          </a:r>
          <a:endParaRPr lang="he-IL" sz="1600" b="1"/>
        </a:p>
      </xdr:txBody>
    </xdr:sp>
    <xdr:clientData/>
  </xdr:twoCellAnchor>
  <xdr:twoCellAnchor>
    <xdr:from>
      <xdr:col>9</xdr:col>
      <xdr:colOff>381000</xdr:colOff>
      <xdr:row>0</xdr:row>
      <xdr:rowOff>99060</xdr:rowOff>
    </xdr:from>
    <xdr:to>
      <xdr:col>12</xdr:col>
      <xdr:colOff>167640</xdr:colOff>
      <xdr:row>0</xdr:row>
      <xdr:rowOff>441960</xdr:rowOff>
    </xdr:to>
    <xdr:sp macro="" textlink="">
      <xdr:nvSpPr>
        <xdr:cNvPr id="14" name="מלבן מעוגל 13">
          <a:hlinkClick xmlns:r="http://schemas.openxmlformats.org/officeDocument/2006/relationships" r:id="rId10" tooltip="לחץ כדי להגיע לכללים ויסודות בהלכות מעשר כספים"/>
          <a:extLst>
            <a:ext uri="{FF2B5EF4-FFF2-40B4-BE49-F238E27FC236}">
              <a16:creationId xmlns:a16="http://schemas.microsoft.com/office/drawing/2014/main" id="{00000000-0008-0000-0400-00000E000000}"/>
            </a:ext>
          </a:extLst>
        </xdr:cNvPr>
        <xdr:cNvSpPr/>
      </xdr:nvSpPr>
      <xdr:spPr>
        <a:xfrm>
          <a:off x="16459200" y="99060"/>
          <a:ext cx="1661160" cy="342900"/>
        </a:xfrm>
        <a:prstGeom prst="roundRect">
          <a:avLst/>
        </a:prstGeom>
        <a:solidFill>
          <a:schemeClr val="bg1">
            <a:lumMod val="65000"/>
          </a:schemeClr>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400" b="1"/>
            <a:t>כללים </a:t>
          </a:r>
          <a:r>
            <a:rPr lang="he-IL" sz="1600" b="1"/>
            <a:t> </a:t>
          </a:r>
          <a:r>
            <a:rPr lang="he-IL" sz="1400" b="1"/>
            <a:t>ויסודות</a:t>
          </a:r>
          <a:endParaRPr lang="he-IL" sz="1600" b="1"/>
        </a:p>
      </xdr:txBody>
    </xdr:sp>
    <xdr:clientData/>
  </xdr:twoCellAnchor>
  <mc:AlternateContent xmlns:mc="http://schemas.openxmlformats.org/markup-compatibility/2006">
    <mc:Choice xmlns:a14="http://schemas.microsoft.com/office/drawing/2010/main" Requires="a14">
      <xdr:twoCellAnchor>
        <xdr:from>
          <xdr:col>16</xdr:col>
          <xdr:colOff>152400</xdr:colOff>
          <xdr:row>50</xdr:row>
          <xdr:rowOff>38100</xdr:rowOff>
        </xdr:from>
        <xdr:to>
          <xdr:col>17</xdr:col>
          <xdr:colOff>504825</xdr:colOff>
          <xdr:row>52</xdr:row>
          <xdr:rowOff>0</xdr:rowOff>
        </xdr:to>
        <xdr:sp macro="" textlink="">
          <xdr:nvSpPr>
            <xdr:cNvPr id="27649" name="Object 1" hidden="1">
              <a:extLst>
                <a:ext uri="{63B3BB69-23CF-44E3-9099-C40C66FF867C}">
                  <a14:compatExt spid="_x0000_s27649"/>
                </a:ext>
                <a:ext uri="{FF2B5EF4-FFF2-40B4-BE49-F238E27FC236}">
                  <a16:creationId xmlns:a16="http://schemas.microsoft.com/office/drawing/2014/main" id="{00000000-0008-0000-0400-0000016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11</xdr:col>
      <xdr:colOff>205069</xdr:colOff>
      <xdr:row>49</xdr:row>
      <xdr:rowOff>8966</xdr:rowOff>
    </xdr:from>
    <xdr:to>
      <xdr:col>13</xdr:col>
      <xdr:colOff>741045</xdr:colOff>
      <xdr:row>49</xdr:row>
      <xdr:rowOff>224966</xdr:rowOff>
    </xdr:to>
    <xdr:sp macro="" textlink="">
      <xdr:nvSpPr>
        <xdr:cNvPr id="16" name="מלבן מעוגל 15">
          <a:hlinkClick xmlns:r="http://schemas.openxmlformats.org/officeDocument/2006/relationships" r:id="rId11" tooltip="לחץ כדי להגיע לטבלאות המחשה ותירגול לחומש"/>
          <a:extLst>
            <a:ext uri="{FF2B5EF4-FFF2-40B4-BE49-F238E27FC236}">
              <a16:creationId xmlns:a16="http://schemas.microsoft.com/office/drawing/2014/main" id="{00000000-0008-0000-0400-000010000000}"/>
            </a:ext>
          </a:extLst>
        </xdr:cNvPr>
        <xdr:cNvSpPr/>
      </xdr:nvSpPr>
      <xdr:spPr>
        <a:xfrm>
          <a:off x="15601613" y="11205884"/>
          <a:ext cx="1800000" cy="216000"/>
        </a:xfrm>
        <a:prstGeom prst="roundRect">
          <a:avLst/>
        </a:prstGeom>
        <a:solidFill>
          <a:schemeClr val="bg1">
            <a:lumMod val="85000"/>
          </a:schemeClr>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050">
              <a:solidFill>
                <a:srgbClr val="8C8C8C"/>
              </a:solidFill>
            </a:rPr>
            <a:t>המחשה ותירגול לחומש</a:t>
          </a:r>
        </a:p>
      </xdr:txBody>
    </xdr:sp>
    <xdr:clientData/>
  </xdr:twoCellAnchor>
  <xdr:twoCellAnchor>
    <xdr:from>
      <xdr:col>5</xdr:col>
      <xdr:colOff>49364</xdr:colOff>
      <xdr:row>48</xdr:row>
      <xdr:rowOff>245746</xdr:rowOff>
    </xdr:from>
    <xdr:to>
      <xdr:col>7</xdr:col>
      <xdr:colOff>198781</xdr:colOff>
      <xdr:row>50</xdr:row>
      <xdr:rowOff>1</xdr:rowOff>
    </xdr:to>
    <xdr:sp macro="" textlink="">
      <xdr:nvSpPr>
        <xdr:cNvPr id="17" name="מלבן מעוגל 16">
          <a:hlinkClick xmlns:r="http://schemas.openxmlformats.org/officeDocument/2006/relationships" r:id="rId12" tooltip="לחץ כדי להגיע לטבלה מיוחדת של &quot;הקלות למפרישי חומש&quot; המשתלבות בחישובים"/>
          <a:extLst>
            <a:ext uri="{FF2B5EF4-FFF2-40B4-BE49-F238E27FC236}">
              <a16:creationId xmlns:a16="http://schemas.microsoft.com/office/drawing/2014/main" id="{00000000-0008-0000-0400-000011000000}"/>
            </a:ext>
          </a:extLst>
        </xdr:cNvPr>
        <xdr:cNvSpPr/>
      </xdr:nvSpPr>
      <xdr:spPr>
        <a:xfrm>
          <a:off x="19684936" y="11191652"/>
          <a:ext cx="3224311" cy="462467"/>
        </a:xfrm>
        <a:prstGeom prst="roundRect">
          <a:avLst/>
        </a:prstGeom>
        <a:solidFill>
          <a:schemeClr val="bg1">
            <a:lumMod val="85000"/>
          </a:schemeClr>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400" b="1">
              <a:solidFill>
                <a:srgbClr val="8C8C8C"/>
              </a:solidFill>
            </a:rPr>
            <a:t>טבלת הקלות מיוחדות למפרישי חומש</a:t>
          </a:r>
        </a:p>
      </xdr:txBody>
    </xdr:sp>
    <xdr:clientData/>
  </xdr:twoCellAnchor>
  <xdr:twoCellAnchor>
    <xdr:from>
      <xdr:col>26</xdr:col>
      <xdr:colOff>106680</xdr:colOff>
      <xdr:row>47</xdr:row>
      <xdr:rowOff>167640</xdr:rowOff>
    </xdr:from>
    <xdr:to>
      <xdr:col>29</xdr:col>
      <xdr:colOff>510540</xdr:colOff>
      <xdr:row>48</xdr:row>
      <xdr:rowOff>114300</xdr:rowOff>
    </xdr:to>
    <xdr:sp macro="" textlink="">
      <xdr:nvSpPr>
        <xdr:cNvPr id="18" name="מלבן מעוגל 17">
          <a:hlinkClick xmlns:r="http://schemas.openxmlformats.org/officeDocument/2006/relationships" r:id="rId13" tooltip="לחץ כדי לשלוח הערות ושאלות הלכתיות לרבני המכון"/>
          <a:extLst>
            <a:ext uri="{FF2B5EF4-FFF2-40B4-BE49-F238E27FC236}">
              <a16:creationId xmlns:a16="http://schemas.microsoft.com/office/drawing/2014/main" id="{00000000-0008-0000-0400-000012000000}"/>
            </a:ext>
          </a:extLst>
        </xdr:cNvPr>
        <xdr:cNvSpPr/>
      </xdr:nvSpPr>
      <xdr:spPr>
        <a:xfrm>
          <a:off x="4130040" y="10706100"/>
          <a:ext cx="2499360" cy="320040"/>
        </a:xfrm>
        <a:prstGeom prst="roundRect">
          <a:avLst/>
        </a:prstGeom>
        <a:solidFill>
          <a:schemeClr val="bg1">
            <a:lumMod val="75000"/>
          </a:schemeClr>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100" b="1">
              <a:solidFill>
                <a:sysClr val="windowText" lastClr="000000"/>
              </a:solidFill>
            </a:rPr>
            <a:t>הערות ושאלות הלכתיות לרבני המכון</a:t>
          </a:r>
        </a:p>
      </xdr:txBody>
    </xdr:sp>
    <xdr:clientData/>
  </xdr:twoCellAnchor>
  <xdr:twoCellAnchor>
    <xdr:from>
      <xdr:col>1</xdr:col>
      <xdr:colOff>1043940</xdr:colOff>
      <xdr:row>145</xdr:row>
      <xdr:rowOff>333375</xdr:rowOff>
    </xdr:from>
    <xdr:to>
      <xdr:col>16</xdr:col>
      <xdr:colOff>129540</xdr:colOff>
      <xdr:row>151</xdr:row>
      <xdr:rowOff>238125</xdr:rowOff>
    </xdr:to>
    <xdr:sp macro="" textlink="">
      <xdr:nvSpPr>
        <xdr:cNvPr id="19" name="TextBox 18">
          <a:extLst>
            <a:ext uri="{FF2B5EF4-FFF2-40B4-BE49-F238E27FC236}">
              <a16:creationId xmlns:a16="http://schemas.microsoft.com/office/drawing/2014/main" id="{00000000-0008-0000-0400-000013000000}"/>
            </a:ext>
          </a:extLst>
        </xdr:cNvPr>
        <xdr:cNvSpPr txBox="1"/>
      </xdr:nvSpPr>
      <xdr:spPr>
        <a:xfrm>
          <a:off x="13403580" y="21547455"/>
          <a:ext cx="10393680" cy="1200150"/>
        </a:xfrm>
        <a:prstGeom prst="rect">
          <a:avLst/>
        </a:prstGeom>
        <a:solidFill>
          <a:schemeClr val="bg1">
            <a:lumMod val="9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1" anchor="t"/>
        <a:lstStyle/>
        <a:p>
          <a:pPr algn="r" rtl="1"/>
          <a:r>
            <a:rPr lang="he-IL" sz="1100"/>
            <a:t>כשמחשבים את ההקלות המיוחדות שנאמרו בחומש חייבים לחלק את החומש לשתיים, דהיינו המעשר הראשון, שכלפיו אין שום הקלות, </a:t>
          </a:r>
          <a:r>
            <a:rPr lang="he-IL" sz="1100">
              <a:solidFill>
                <a:sysClr val="windowText" lastClr="000000"/>
              </a:solidFill>
            </a:rPr>
            <a:t>וה</a:t>
          </a:r>
          <a:r>
            <a:rPr lang="he-IL" sz="1100">
              <a:solidFill>
                <a:srgbClr val="FFC000"/>
              </a:solidFill>
            </a:rPr>
            <a:t>מעשר הנוסף </a:t>
          </a:r>
          <a:r>
            <a:rPr lang="he-IL" sz="1100"/>
            <a:t>המשלים לחומש, שכלפיו נאמרו ההקלות השונות. ולכן,  אם נשאר זכות בסכום</a:t>
          </a:r>
          <a:r>
            <a:rPr lang="he-IL" sz="1100" baseline="0"/>
            <a:t> ההקלות בחודש זה, לא יזקף לזכות המעשר, אלא יזקף לזכות </a:t>
          </a:r>
          <a:r>
            <a:rPr lang="he-IL" sz="1100" baseline="0">
              <a:solidFill>
                <a:sysClr val="windowText" lastClr="000000"/>
              </a:solidFill>
            </a:rPr>
            <a:t>ה</a:t>
          </a:r>
          <a:r>
            <a:rPr lang="he-IL" sz="1100" baseline="0">
              <a:solidFill>
                <a:srgbClr val="FFC000"/>
              </a:solidFill>
            </a:rPr>
            <a:t>מעשר הנוסף </a:t>
          </a:r>
          <a:r>
            <a:rPr lang="he-IL" sz="1100" baseline="0"/>
            <a:t>בלבד בחודש הבא.</a:t>
          </a:r>
          <a:endParaRPr lang="he-IL" sz="1100"/>
        </a:p>
        <a:p>
          <a:pPr algn="r" rtl="1"/>
          <a:endParaRPr lang="he-IL" sz="1100" b="1">
            <a:solidFill>
              <a:srgbClr val="FF0000"/>
            </a:solidFill>
          </a:endParaRPr>
        </a:p>
        <a:p>
          <a:pPr algn="r" rtl="1"/>
          <a:r>
            <a:rPr lang="he-IL" sz="1100" b="1">
              <a:solidFill>
                <a:srgbClr val="FF0000"/>
              </a:solidFill>
            </a:rPr>
            <a:t>הוראות שימוש בטבלה:  </a:t>
          </a:r>
          <a:r>
            <a:rPr lang="he-IL" sz="1100" b="1">
              <a:solidFill>
                <a:sysClr val="windowText" lastClr="000000"/>
              </a:solidFill>
            </a:rPr>
            <a:t>הרישום מתנהל בשני שלבים.</a:t>
          </a:r>
          <a:r>
            <a:rPr lang="he-IL" sz="1100" b="1" baseline="0">
              <a:solidFill>
                <a:sysClr val="windowText" lastClr="000000"/>
              </a:solidFill>
            </a:rPr>
            <a:t>  </a:t>
          </a:r>
          <a:r>
            <a:rPr lang="he-IL" sz="1200" b="1">
              <a:solidFill>
                <a:sysClr val="windowText" lastClr="000000"/>
              </a:solidFill>
            </a:rPr>
            <a:t>א. </a:t>
          </a:r>
          <a:r>
            <a:rPr lang="he-IL" sz="1100" b="1">
              <a:solidFill>
                <a:sysClr val="windowText" lastClr="000000"/>
              </a:solidFill>
            </a:rPr>
            <a:t>ממלאים</a:t>
          </a:r>
          <a:r>
            <a:rPr lang="he-IL" sz="1100" b="1" baseline="0">
              <a:solidFill>
                <a:sysClr val="windowText" lastClr="000000"/>
              </a:solidFill>
            </a:rPr>
            <a:t> את הטבלה הראשית בצורה רגילה ורושמים שם את </a:t>
          </a:r>
          <a:r>
            <a:rPr lang="he-IL" sz="1100" b="1" u="sng" baseline="0">
              <a:solidFill>
                <a:sysClr val="windowText" lastClr="000000"/>
              </a:solidFill>
            </a:rPr>
            <a:t>ההכנסות</a:t>
          </a:r>
          <a:r>
            <a:rPr lang="he-IL" sz="1100" b="1" baseline="0">
              <a:solidFill>
                <a:sysClr val="windowText" lastClr="000000"/>
              </a:solidFill>
            </a:rPr>
            <a:t>, </a:t>
          </a:r>
          <a:r>
            <a:rPr lang="he-IL" sz="1100" b="1" u="sng" baseline="0">
              <a:solidFill>
                <a:sysClr val="windowText" lastClr="000000"/>
              </a:solidFill>
            </a:rPr>
            <a:t>ההוצאות</a:t>
          </a:r>
          <a:r>
            <a:rPr lang="he-IL" sz="1100" b="1">
              <a:solidFill>
                <a:sysClr val="windowText" lastClr="000000"/>
              </a:solidFill>
            </a:rPr>
            <a:t> </a:t>
          </a:r>
          <a:r>
            <a:rPr lang="he-IL" sz="1100" b="1" u="sng">
              <a:solidFill>
                <a:sysClr val="windowText" lastClr="000000"/>
              </a:solidFill>
            </a:rPr>
            <a:t>והתרומות</a:t>
          </a:r>
          <a:r>
            <a:rPr lang="he-IL" sz="1100" b="1">
              <a:solidFill>
                <a:sysClr val="windowText" lastClr="000000"/>
              </a:solidFill>
            </a:rPr>
            <a:t> הרגילות.  </a:t>
          </a:r>
          <a:r>
            <a:rPr lang="he-IL" sz="1200" b="1">
              <a:solidFill>
                <a:sysClr val="windowText" lastClr="000000"/>
              </a:solidFill>
            </a:rPr>
            <a:t>ב. </a:t>
          </a:r>
          <a:r>
            <a:rPr lang="he-IL" sz="1100" b="1">
              <a:solidFill>
                <a:sysClr val="windowText" lastClr="000000"/>
              </a:solidFill>
            </a:rPr>
            <a:t>ממלאים טבלה זאת של ההקלות [תאים</a:t>
          </a:r>
          <a:r>
            <a:rPr lang="he-IL" sz="1100" b="1" baseline="0">
              <a:solidFill>
                <a:sysClr val="windowText" lastClr="000000"/>
              </a:solidFill>
            </a:rPr>
            <a:t> לבנים בלבד]</a:t>
          </a:r>
          <a:r>
            <a:rPr lang="he-IL" sz="1100" b="1">
              <a:solidFill>
                <a:sysClr val="windowText" lastClr="000000"/>
              </a:solidFill>
            </a:rPr>
            <a:t>. אותן</a:t>
          </a:r>
          <a:r>
            <a:rPr lang="he-IL" sz="1100" b="1" baseline="0">
              <a:solidFill>
                <a:sysClr val="windowText" lastClr="000000"/>
              </a:solidFill>
            </a:rPr>
            <a:t> הכנסות</a:t>
          </a:r>
          <a:r>
            <a:rPr lang="he-IL" sz="1100" b="1">
              <a:solidFill>
                <a:sysClr val="windowText" lastClr="000000"/>
              </a:solidFill>
            </a:rPr>
            <a:t> שלא רוצים להכליל בחישוב החומש רושמים </a:t>
          </a:r>
          <a:r>
            <a:rPr lang="he-IL" sz="1100" b="1" u="sng">
              <a:solidFill>
                <a:sysClr val="windowText" lastClr="000000"/>
              </a:solidFill>
            </a:rPr>
            <a:t>רק</a:t>
          </a:r>
          <a:r>
            <a:rPr lang="he-IL" sz="1100" b="1">
              <a:solidFill>
                <a:sysClr val="windowText" lastClr="000000"/>
              </a:solidFill>
            </a:rPr>
            <a:t> כאן, גם רושמים כאן הוצאות נוספות</a:t>
          </a:r>
          <a:r>
            <a:rPr lang="he-IL" sz="1100" b="1" baseline="0">
              <a:solidFill>
                <a:sysClr val="windowText" lastClr="000000"/>
              </a:solidFill>
            </a:rPr>
            <a:t> וכן תרומות נוספות שמחשיבים רק לחומש.  במשך כל החודש רושמים כאן לפי הצורך.  </a:t>
          </a:r>
        </a:p>
        <a:p>
          <a:pPr algn="r" rtl="1"/>
          <a:r>
            <a:rPr lang="he-IL" sz="1200" b="1" baseline="0">
              <a:solidFill>
                <a:sysClr val="windowText" lastClr="000000"/>
              </a:solidFill>
            </a:rPr>
            <a:t> </a:t>
          </a:r>
          <a:r>
            <a:rPr lang="he-IL" sz="1600" b="1" baseline="0">
              <a:solidFill>
                <a:srgbClr val="FF0000"/>
              </a:solidFill>
            </a:rPr>
            <a:t>שימו לב!</a:t>
          </a:r>
          <a:r>
            <a:rPr lang="he-IL" sz="1600" b="1">
              <a:solidFill>
                <a:srgbClr val="FF0000"/>
              </a:solidFill>
            </a:rPr>
            <a:t> </a:t>
          </a:r>
          <a:r>
            <a:rPr lang="he-IL" sz="1400" b="1">
              <a:solidFill>
                <a:srgbClr val="FF0000"/>
              </a:solidFill>
            </a:rPr>
            <a:t>   המפרישים חומש לפי ההקלות עליהם להפריש הסכום  של  "סך הכל היתרה להפריש לחומש" הרשום בטבלה זאת ולא בטבלה הראשית</a:t>
          </a:r>
          <a:r>
            <a:rPr lang="he-IL" sz="1400" b="1" baseline="0">
              <a:solidFill>
                <a:srgbClr val="FF0000"/>
              </a:solidFill>
            </a:rPr>
            <a:t>.</a:t>
          </a:r>
          <a:endParaRPr lang="he-IL" sz="1400" b="1">
            <a:solidFill>
              <a:srgbClr val="FF0000"/>
            </a:solidFill>
          </a:endParaRPr>
        </a:p>
      </xdr:txBody>
    </xdr:sp>
    <xdr:clientData/>
  </xdr:twoCellAnchor>
  <xdr:twoCellAnchor>
    <xdr:from>
      <xdr:col>1</xdr:col>
      <xdr:colOff>1222325</xdr:colOff>
      <xdr:row>50</xdr:row>
      <xdr:rowOff>64770</xdr:rowOff>
    </xdr:from>
    <xdr:to>
      <xdr:col>2</xdr:col>
      <xdr:colOff>998220</xdr:colOff>
      <xdr:row>51</xdr:row>
      <xdr:rowOff>321944</xdr:rowOff>
    </xdr:to>
    <xdr:sp macro="" textlink="">
      <xdr:nvSpPr>
        <xdr:cNvPr id="20" name="מלבן מעוגל 19">
          <a:hlinkClick xmlns:r="http://schemas.openxmlformats.org/officeDocument/2006/relationships" r:id="rId14" tooltip="לחץ כאן כדי להזמין"/>
          <a:extLst>
            <a:ext uri="{FF2B5EF4-FFF2-40B4-BE49-F238E27FC236}">
              <a16:creationId xmlns:a16="http://schemas.microsoft.com/office/drawing/2014/main" id="{00000000-0008-0000-0400-000014000000}"/>
            </a:ext>
          </a:extLst>
        </xdr:cNvPr>
        <xdr:cNvSpPr/>
      </xdr:nvSpPr>
      <xdr:spPr>
        <a:xfrm>
          <a:off x="22212300" y="11433810"/>
          <a:ext cx="1406575" cy="379094"/>
        </a:xfrm>
        <a:prstGeom prst="roundRect">
          <a:avLst>
            <a:gd name="adj" fmla="val 22697"/>
          </a:avLst>
        </a:prstGeom>
        <a:solidFill>
          <a:schemeClr val="bg1"/>
        </a:solidFill>
        <a:ln>
          <a:solidFill>
            <a:schemeClr val="bg1">
              <a:lumMod val="75000"/>
            </a:schemeClr>
          </a:solid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400" b="1">
              <a:solidFill>
                <a:sysClr val="windowText" lastClr="000000"/>
              </a:solidFill>
            </a:rPr>
            <a:t>להזמנה חוזרת</a:t>
          </a:r>
        </a:p>
      </xdr:txBody>
    </xdr:sp>
    <xdr:clientData/>
  </xdr:twoCellAnchor>
  <xdr:twoCellAnchor>
    <xdr:from>
      <xdr:col>8</xdr:col>
      <xdr:colOff>198120</xdr:colOff>
      <xdr:row>41</xdr:row>
      <xdr:rowOff>15240</xdr:rowOff>
    </xdr:from>
    <xdr:to>
      <xdr:col>12</xdr:col>
      <xdr:colOff>95250</xdr:colOff>
      <xdr:row>41</xdr:row>
      <xdr:rowOff>247650</xdr:rowOff>
    </xdr:to>
    <xdr:sp macro="" textlink="">
      <xdr:nvSpPr>
        <xdr:cNvPr id="22" name="מלבן מעוגל 21">
          <a:hlinkClick xmlns:r="http://schemas.openxmlformats.org/officeDocument/2006/relationships" r:id="rId15" tooltip="לחץ כאן כדי להגיע לטבלת סיכום שנתית ותרשים המחשה"/>
          <a:extLst>
            <a:ext uri="{FF2B5EF4-FFF2-40B4-BE49-F238E27FC236}">
              <a16:creationId xmlns:a16="http://schemas.microsoft.com/office/drawing/2014/main" id="{00000000-0008-0000-0400-000016000000}"/>
            </a:ext>
          </a:extLst>
        </xdr:cNvPr>
        <xdr:cNvSpPr/>
      </xdr:nvSpPr>
      <xdr:spPr>
        <a:xfrm>
          <a:off x="16897350" y="9212580"/>
          <a:ext cx="2053590" cy="232410"/>
        </a:xfrm>
        <a:prstGeom prst="roundRect">
          <a:avLst/>
        </a:prstGeom>
        <a:solidFill>
          <a:schemeClr val="bg1">
            <a:lumMod val="75000"/>
          </a:schemeClr>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100">
              <a:solidFill>
                <a:srgbClr val="FF0000"/>
              </a:solidFill>
            </a:rPr>
            <a:t>מעקב  ותרשים  שנתי  </a:t>
          </a:r>
          <a:endParaRPr lang="he-IL" sz="1100" baseline="0">
            <a:solidFill>
              <a:srgbClr val="FF0000"/>
            </a:solidFill>
          </a:endParaRPr>
        </a:p>
      </xdr:txBody>
    </xdr:sp>
    <xdr:clientData/>
  </xdr:twoCellAnchor>
  <xdr:twoCellAnchor>
    <xdr:from>
      <xdr:col>26</xdr:col>
      <xdr:colOff>171450</xdr:colOff>
      <xdr:row>31</xdr:row>
      <xdr:rowOff>190500</xdr:rowOff>
    </xdr:from>
    <xdr:to>
      <xdr:col>27</xdr:col>
      <xdr:colOff>85725</xdr:colOff>
      <xdr:row>36</xdr:row>
      <xdr:rowOff>123825</xdr:rowOff>
    </xdr:to>
    <xdr:sp macro="" textlink="">
      <xdr:nvSpPr>
        <xdr:cNvPr id="15" name="מלבן: פינות מעוגלות 14">
          <a:hlinkClick xmlns:r="http://schemas.openxmlformats.org/officeDocument/2006/relationships" r:id="rId16" tooltip="זריזין מקדימין למצוות, תרום עכשיו."/>
          <a:extLst>
            <a:ext uri="{FF2B5EF4-FFF2-40B4-BE49-F238E27FC236}">
              <a16:creationId xmlns:a16="http://schemas.microsoft.com/office/drawing/2014/main" id="{00000000-0008-0000-0400-00000F000000}"/>
            </a:ext>
          </a:extLst>
        </xdr:cNvPr>
        <xdr:cNvSpPr/>
      </xdr:nvSpPr>
      <xdr:spPr>
        <a:xfrm>
          <a:off x="6019800" y="7172325"/>
          <a:ext cx="581025" cy="933450"/>
        </a:xfrm>
        <a:prstGeom prst="roundRect">
          <a:avLst/>
        </a:prstGeom>
        <a:solidFill>
          <a:schemeClr val="accent6">
            <a:lumMod val="20000"/>
            <a:lumOff val="80000"/>
          </a:schemeClr>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t"/>
        <a:lstStyle/>
        <a:p>
          <a:pPr algn="ctr" rtl="1"/>
          <a:endParaRPr lang="he-IL" sz="1100" b="1">
            <a:solidFill>
              <a:schemeClr val="accent6">
                <a:lumMod val="50000"/>
              </a:schemeClr>
            </a:solidFill>
          </a:endParaRPr>
        </a:p>
        <a:p>
          <a:pPr algn="ctr" rtl="1"/>
          <a:r>
            <a:rPr lang="he-IL" sz="1100" b="1">
              <a:solidFill>
                <a:srgbClr val="FF0000"/>
              </a:solidFill>
            </a:rPr>
            <a:t>תרום</a:t>
          </a:r>
        </a:p>
        <a:p>
          <a:pPr algn="ctr" rtl="1"/>
          <a:r>
            <a:rPr lang="he-IL" sz="1100" b="1">
              <a:solidFill>
                <a:srgbClr val="FF0000"/>
              </a:solidFill>
            </a:rPr>
            <a:t>עכשיו</a:t>
          </a:r>
        </a:p>
      </xdr:txBody>
    </xdr:sp>
    <xdr:clientData/>
  </xdr:twoCellAnchor>
  <xdr:twoCellAnchor>
    <xdr:from>
      <xdr:col>14</xdr:col>
      <xdr:colOff>800100</xdr:colOff>
      <xdr:row>35</xdr:row>
      <xdr:rowOff>15240</xdr:rowOff>
    </xdr:from>
    <xdr:to>
      <xdr:col>18</xdr:col>
      <xdr:colOff>60960</xdr:colOff>
      <xdr:row>36</xdr:row>
      <xdr:rowOff>15240</xdr:rowOff>
    </xdr:to>
    <xdr:sp macro="" textlink="">
      <xdr:nvSpPr>
        <xdr:cNvPr id="24" name="מלבן מעוגל 23">
          <a:hlinkClick xmlns:r="http://schemas.openxmlformats.org/officeDocument/2006/relationships" r:id="rId17" tooltip="לחץ כדי להגיע לסקירה "/>
          <a:extLst>
            <a:ext uri="{FF2B5EF4-FFF2-40B4-BE49-F238E27FC236}">
              <a16:creationId xmlns:a16="http://schemas.microsoft.com/office/drawing/2014/main" id="{00000000-0008-0000-0400-000018000000}"/>
            </a:ext>
          </a:extLst>
        </xdr:cNvPr>
        <xdr:cNvSpPr/>
      </xdr:nvSpPr>
      <xdr:spPr>
        <a:xfrm>
          <a:off x="12390120" y="7787640"/>
          <a:ext cx="2103120" cy="205740"/>
        </a:xfrm>
        <a:prstGeom prst="roundRect">
          <a:avLst/>
        </a:prstGeom>
        <a:solidFill>
          <a:srgbClr val="5B9BD5"/>
        </a:solidFill>
        <a:ln w="12700" cap="flat" cmpd="sng" algn="ctr">
          <a:noFill/>
          <a:prstDash val="solid"/>
          <a:miter lim="800000"/>
        </a:ln>
        <a:effectLst/>
        <a:scene3d>
          <a:camera prst="orthographicFront">
            <a:rot lat="0" lon="0" rev="0"/>
          </a:camera>
          <a:lightRig rig="chilly" dir="t">
            <a:rot lat="0" lon="0" rev="18480000"/>
          </a:lightRig>
        </a:scene3d>
        <a:sp3d prstMaterial="clear">
          <a:bevelT h="63500"/>
        </a:sp3d>
      </xdr:spPr>
      <xdr:txBody>
        <a:bodyPr vertOverflow="clip" horzOverflow="clip" rtlCol="1" anchor="ctr"/>
        <a:lstStyle/>
        <a:p>
          <a:pPr marL="0" marR="0" lvl="0" indent="0" algn="ctr" defTabSz="914400" rtl="1" eaLnBrk="1" fontAlgn="auto" latinLnBrk="0" hangingPunct="1">
            <a:lnSpc>
              <a:spcPct val="100000"/>
            </a:lnSpc>
            <a:spcBef>
              <a:spcPts val="0"/>
            </a:spcBef>
            <a:spcAft>
              <a:spcPts val="0"/>
            </a:spcAft>
            <a:buClrTx/>
            <a:buSzTx/>
            <a:buFontTx/>
            <a:buNone/>
            <a:tabLst/>
            <a:defRPr/>
          </a:pPr>
          <a:r>
            <a:rPr kumimoji="0" lang="he-IL" sz="1100" b="1" i="0" u="none" strike="noStrike" kern="0" cap="none" spc="0" normalizeH="0" baseline="0" noProof="0">
              <a:ln>
                <a:noFill/>
              </a:ln>
              <a:solidFill>
                <a:srgbClr val="70AD47">
                  <a:lumMod val="75000"/>
                </a:srgbClr>
              </a:solidFill>
              <a:effectLst/>
              <a:uLnTx/>
              <a:uFillTx/>
              <a:latin typeface="Calibri" panose="020F0502020204030204"/>
              <a:ea typeface="+mn-ea"/>
              <a:cs typeface="Arial" panose="020B0604020202020204" pitchFamily="34" charset="0"/>
            </a:rPr>
            <a:t>סקירה  קצרה על המכון</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52</xdr:row>
      <xdr:rowOff>5715</xdr:rowOff>
    </xdr:from>
    <xdr:to>
      <xdr:col>12</xdr:col>
      <xdr:colOff>396240</xdr:colOff>
      <xdr:row>62</xdr:row>
      <xdr:rowOff>7620</xdr:rowOff>
    </xdr:to>
    <xdr:sp macro="" textlink="">
      <xdr:nvSpPr>
        <xdr:cNvPr id="2" name="TextBox 1">
          <a:extLst>
            <a:ext uri="{FF2B5EF4-FFF2-40B4-BE49-F238E27FC236}">
              <a16:creationId xmlns:a16="http://schemas.microsoft.com/office/drawing/2014/main" id="{00000000-0008-0000-0500-000002000000}"/>
            </a:ext>
          </a:extLst>
        </xdr:cNvPr>
        <xdr:cNvSpPr txBox="1"/>
      </xdr:nvSpPr>
      <xdr:spPr>
        <a:xfrm>
          <a:off x="16230600" y="11938635"/>
          <a:ext cx="8808720" cy="1762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1" anchor="t"/>
        <a:lstStyle/>
        <a:p>
          <a:pPr rtl="1"/>
          <a:r>
            <a:rPr lang="he-IL" sz="1100" b="1">
              <a:solidFill>
                <a:srgbClr val="FF0000"/>
              </a:solidFill>
              <a:effectLst/>
              <a:latin typeface="+mn-lt"/>
              <a:ea typeface="+mn-ea"/>
              <a:cs typeface="+mn-cs"/>
            </a:rPr>
            <a:t>הוראות:    </a:t>
          </a:r>
          <a:r>
            <a:rPr lang="he-IL" sz="1100">
              <a:solidFill>
                <a:schemeClr val="dk1"/>
              </a:solidFill>
              <a:effectLst/>
              <a:latin typeface="+mn-lt"/>
              <a:ea typeface="+mn-ea"/>
              <a:cs typeface="+mn-cs"/>
            </a:rPr>
            <a:t>התאים</a:t>
          </a:r>
          <a:r>
            <a:rPr lang="he-IL" sz="1100" baseline="0">
              <a:solidFill>
                <a:schemeClr val="dk1"/>
              </a:solidFill>
              <a:effectLst/>
              <a:latin typeface="+mn-lt"/>
              <a:ea typeface="+mn-ea"/>
              <a:cs typeface="+mn-cs"/>
            </a:rPr>
            <a:t> </a:t>
          </a:r>
          <a:r>
            <a:rPr lang="he-IL" sz="1100">
              <a:solidFill>
                <a:schemeClr val="dk1"/>
              </a:solidFill>
              <a:effectLst/>
              <a:latin typeface="+mn-lt"/>
              <a:ea typeface="+mn-ea"/>
              <a:cs typeface="+mn-cs"/>
            </a:rPr>
            <a:t>ברקע לבן יש למלאות ידנית, אבל התאים בעלי רקע צבעוני או אפור נעולים</a:t>
          </a:r>
          <a:r>
            <a:rPr lang="he-IL" sz="1100" baseline="0">
              <a:solidFill>
                <a:schemeClr val="dk1"/>
              </a:solidFill>
              <a:effectLst/>
              <a:latin typeface="+mn-lt"/>
              <a:ea typeface="+mn-ea"/>
              <a:cs typeface="+mn-cs"/>
            </a:rPr>
            <a:t> </a:t>
          </a:r>
          <a:r>
            <a:rPr lang="he-IL" sz="1100">
              <a:solidFill>
                <a:schemeClr val="dk1"/>
              </a:solidFill>
              <a:effectLst/>
              <a:latin typeface="+mn-lt"/>
              <a:ea typeface="+mn-ea"/>
              <a:cs typeface="+mn-cs"/>
            </a:rPr>
            <a:t>והם מתעדכנים</a:t>
          </a:r>
          <a:r>
            <a:rPr lang="he-IL" sz="1100" baseline="0">
              <a:solidFill>
                <a:schemeClr val="dk1"/>
              </a:solidFill>
              <a:effectLst/>
              <a:latin typeface="+mn-lt"/>
              <a:ea typeface="+mn-ea"/>
              <a:cs typeface="+mn-cs"/>
            </a:rPr>
            <a:t> </a:t>
          </a:r>
          <a:r>
            <a:rPr lang="he-IL" sz="1100">
              <a:solidFill>
                <a:schemeClr val="dk1"/>
              </a:solidFill>
              <a:effectLst/>
              <a:latin typeface="+mn-lt"/>
              <a:ea typeface="+mn-ea"/>
              <a:cs typeface="+mn-cs"/>
            </a:rPr>
            <a:t>אוטומטית. התאים באיזור הקבוע המסומנים ברשת גם מתעדכנים אוטומטית</a:t>
          </a:r>
          <a:r>
            <a:rPr lang="he-IL" sz="1100" baseline="0">
              <a:solidFill>
                <a:schemeClr val="dk1"/>
              </a:solidFill>
              <a:effectLst/>
              <a:latin typeface="+mn-lt"/>
              <a:ea typeface="+mn-ea"/>
              <a:cs typeface="+mn-cs"/>
            </a:rPr>
            <a:t> אולם ניתן לשנות בעת הצורך.</a:t>
          </a:r>
          <a:r>
            <a:rPr lang="he-IL" sz="1100">
              <a:solidFill>
                <a:schemeClr val="dk1"/>
              </a:solidFill>
              <a:effectLst/>
              <a:latin typeface="+mn-lt"/>
              <a:ea typeface="+mn-ea"/>
              <a:cs typeface="+mn-cs"/>
            </a:rPr>
            <a:t> יש לזכור שכל סכום שנכנס באיזור הקבוע עובר  גם לחודשים הבאים, ולכן בתחילת כל חודש יש לעבור</a:t>
          </a:r>
          <a:r>
            <a:rPr lang="he-IL" sz="1100" baseline="0">
              <a:solidFill>
                <a:schemeClr val="dk1"/>
              </a:solidFill>
              <a:effectLst/>
              <a:latin typeface="+mn-lt"/>
              <a:ea typeface="+mn-ea"/>
              <a:cs typeface="+mn-cs"/>
            </a:rPr>
            <a:t> על איזור זה ולעדכן את הסכומים לחודש הנוכחי.</a:t>
          </a:r>
        </a:p>
        <a:p>
          <a:pPr rtl="1"/>
          <a:r>
            <a:rPr lang="he-IL" sz="1100" baseline="0">
              <a:solidFill>
                <a:schemeClr val="bg1">
                  <a:lumMod val="65000"/>
                </a:schemeClr>
              </a:solidFill>
              <a:effectLst/>
              <a:latin typeface="+mn-lt"/>
              <a:ea typeface="+mn-ea"/>
              <a:cs typeface="+mn-cs"/>
            </a:rPr>
            <a:t>       לבקשת רבים, הוספנו את החישובים ל"חומש" וגם את החישובים להנוהגים להפריש מעשר אבל מוסיפים "חומש חלקי" דהיינו שמפרישים חומש רק מהכנסות מסויימות. כמו"כ הוספנו טבלה מיוחדת למפרישי חומש הסומכים על הקלות מסויימות. </a:t>
          </a:r>
        </a:p>
        <a:p>
          <a:pPr rtl="1"/>
          <a:r>
            <a:rPr lang="he-IL" sz="1100">
              <a:solidFill>
                <a:schemeClr val="dk1"/>
              </a:solidFill>
              <a:effectLst/>
              <a:latin typeface="+mn-lt"/>
              <a:ea typeface="+mn-ea"/>
              <a:cs typeface="+mn-cs"/>
            </a:rPr>
            <a:t> </a:t>
          </a:r>
        </a:p>
        <a:p>
          <a:pPr rtl="1"/>
          <a:r>
            <a:rPr lang="he-IL" sz="1100">
              <a:solidFill>
                <a:schemeClr val="dk1"/>
              </a:solidFill>
              <a:effectLst/>
              <a:latin typeface="+mn-lt"/>
              <a:ea typeface="+mn-ea"/>
              <a:cs typeface="+mn-cs"/>
            </a:rPr>
            <a:t>בתאים "יתרת החוב למעשר", מספר בצבע ירוק המסומן במינוס - מראה על זכות ונתינה יותר מהמעשר או מהחומש. בסוף כל חודש יש להשלים את החסר או שהיתרה תעבור אוטומטית לחודש הבא בשדה המתאים. לזכות או לחובה. בחודש הראשון של השנה יש למלאות משבצת</a:t>
          </a:r>
          <a:r>
            <a:rPr lang="he-IL" sz="1100" baseline="0">
              <a:solidFill>
                <a:schemeClr val="dk1"/>
              </a:solidFill>
              <a:effectLst/>
              <a:latin typeface="+mn-lt"/>
              <a:ea typeface="+mn-ea"/>
              <a:cs typeface="+mn-cs"/>
            </a:rPr>
            <a:t> זו ידנית, גם במשך השנה </a:t>
          </a:r>
          <a:r>
            <a:rPr lang="he-IL" sz="1100">
              <a:solidFill>
                <a:schemeClr val="dk1"/>
              </a:solidFill>
              <a:effectLst/>
              <a:latin typeface="+mn-lt"/>
              <a:ea typeface="+mn-ea"/>
              <a:cs typeface="+mn-cs"/>
            </a:rPr>
            <a:t>ניתן למחוק משבצת זו אם רוצים להתחיל בחודש מסוים מההתחלה.      </a:t>
          </a:r>
          <a:r>
            <a:rPr lang="he-IL" sz="1100" b="1">
              <a:solidFill>
                <a:srgbClr val="FF0000"/>
              </a:solidFill>
              <a:effectLst/>
              <a:latin typeface="+mn-lt"/>
              <a:ea typeface="+mn-ea"/>
              <a:cs typeface="+mn-cs"/>
            </a:rPr>
            <a:t>אחרי כל פעולה יש לזכור ללחוץ על אנטר, אחד</a:t>
          </a:r>
          <a:r>
            <a:rPr lang="he-IL" sz="1100" b="1" baseline="0">
              <a:solidFill>
                <a:srgbClr val="FF0000"/>
              </a:solidFill>
              <a:effectLst/>
              <a:latin typeface="+mn-lt"/>
              <a:ea typeface="+mn-ea"/>
              <a:cs typeface="+mn-cs"/>
            </a:rPr>
            <a:t> החיצים</a:t>
          </a:r>
          <a:r>
            <a:rPr lang="he-IL" sz="1100" b="1">
              <a:solidFill>
                <a:srgbClr val="FF0000"/>
              </a:solidFill>
              <a:effectLst/>
              <a:latin typeface="+mn-lt"/>
              <a:ea typeface="+mn-ea"/>
              <a:cs typeface="+mn-cs"/>
            </a:rPr>
            <a:t> או על תא אחר כדי שהשינוי יחול, ובעת היציאה מהתוכנה לשמור את השינויים.                                                 </a:t>
          </a:r>
          <a:r>
            <a:rPr lang="he-IL" sz="1100">
              <a:solidFill>
                <a:srgbClr val="FF0000"/>
              </a:solidFill>
              <a:effectLst/>
              <a:latin typeface="+mn-lt"/>
              <a:ea typeface="+mn-ea"/>
              <a:cs typeface="+mn-cs"/>
            </a:rPr>
            <a:t>                                </a:t>
          </a:r>
        </a:p>
        <a:p>
          <a:pPr algn="r" rtl="1"/>
          <a:r>
            <a:rPr lang="he-IL" sz="1100"/>
            <a:t> </a:t>
          </a:r>
        </a:p>
      </xdr:txBody>
    </xdr:sp>
    <xdr:clientData/>
  </xdr:twoCellAnchor>
  <xdr:twoCellAnchor>
    <xdr:from>
      <xdr:col>1</xdr:col>
      <xdr:colOff>1402079</xdr:colOff>
      <xdr:row>1</xdr:row>
      <xdr:rowOff>89534</xdr:rowOff>
    </xdr:from>
    <xdr:to>
      <xdr:col>2</xdr:col>
      <xdr:colOff>952499</xdr:colOff>
      <xdr:row>1</xdr:row>
      <xdr:rowOff>342900</xdr:rowOff>
    </xdr:to>
    <xdr:sp macro="" textlink="">
      <xdr:nvSpPr>
        <xdr:cNvPr id="3" name="מלבן מעוגל 2">
          <a:hlinkClick xmlns:r="http://schemas.openxmlformats.org/officeDocument/2006/relationships" r:id="rId1" tooltip="לחץ כאן כדי להגיע למדריך ההלכתי - ההכנסות "/>
          <a:extLst>
            <a:ext uri="{FF2B5EF4-FFF2-40B4-BE49-F238E27FC236}">
              <a16:creationId xmlns:a16="http://schemas.microsoft.com/office/drawing/2014/main" id="{00000000-0008-0000-0500-000003000000}"/>
            </a:ext>
          </a:extLst>
        </xdr:cNvPr>
        <xdr:cNvSpPr/>
      </xdr:nvSpPr>
      <xdr:spPr>
        <a:xfrm>
          <a:off x="22258021" y="607694"/>
          <a:ext cx="1181100" cy="253366"/>
        </a:xfrm>
        <a:prstGeom prst="roundRect">
          <a:avLst/>
        </a:prstGeom>
        <a:solidFill>
          <a:srgbClr val="3B87CD"/>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200"/>
            <a:t>למדריך </a:t>
          </a:r>
          <a:r>
            <a:rPr lang="he-IL" sz="1200" b="1"/>
            <a:t>הכנסות</a:t>
          </a:r>
          <a:r>
            <a:rPr lang="he-IL" sz="1200"/>
            <a:t> </a:t>
          </a:r>
        </a:p>
      </xdr:txBody>
    </xdr:sp>
    <xdr:clientData/>
  </xdr:twoCellAnchor>
  <xdr:twoCellAnchor>
    <xdr:from>
      <xdr:col>12</xdr:col>
      <xdr:colOff>588644</xdr:colOff>
      <xdr:row>152</xdr:row>
      <xdr:rowOff>165735</xdr:rowOff>
    </xdr:from>
    <xdr:to>
      <xdr:col>17</xdr:col>
      <xdr:colOff>581024</xdr:colOff>
      <xdr:row>154</xdr:row>
      <xdr:rowOff>72390</xdr:rowOff>
    </xdr:to>
    <xdr:sp macro="" textlink="">
      <xdr:nvSpPr>
        <xdr:cNvPr id="4" name="מלבן מעוגל 3">
          <a:hlinkClick xmlns:r="http://schemas.openxmlformats.org/officeDocument/2006/relationships" r:id="rId2" tooltip="לחץ כדי להגיע בחזרה לגליון החודש"/>
          <a:extLst>
            <a:ext uri="{FF2B5EF4-FFF2-40B4-BE49-F238E27FC236}">
              <a16:creationId xmlns:a16="http://schemas.microsoft.com/office/drawing/2014/main" id="{00000000-0008-0000-0500-000004000000}"/>
            </a:ext>
          </a:extLst>
        </xdr:cNvPr>
        <xdr:cNvSpPr/>
      </xdr:nvSpPr>
      <xdr:spPr>
        <a:xfrm>
          <a:off x="12609196" y="28908375"/>
          <a:ext cx="3429000" cy="264795"/>
        </a:xfrm>
        <a:prstGeom prst="roundRect">
          <a:avLst/>
        </a:prstGeom>
        <a:solidFill>
          <a:schemeClr val="bg1">
            <a:lumMod val="95000"/>
          </a:schemeClr>
        </a:solidFill>
        <a:ln w="38100">
          <a:solidFill>
            <a:schemeClr val="bg1">
              <a:lumMod val="75000"/>
            </a:schemeClr>
          </a:solid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200" b="1">
              <a:solidFill>
                <a:sysClr val="windowText" lastClr="000000"/>
              </a:solidFill>
            </a:rPr>
            <a:t>חזרה</a:t>
          </a:r>
          <a:r>
            <a:rPr lang="he-IL" sz="1200" b="1"/>
            <a:t> </a:t>
          </a:r>
          <a:r>
            <a:rPr lang="he-IL" sz="1200" b="1" baseline="0"/>
            <a:t> </a:t>
          </a:r>
          <a:r>
            <a:rPr lang="he-IL" sz="1200" b="1" baseline="0">
              <a:solidFill>
                <a:sysClr val="windowText" lastClr="000000"/>
              </a:solidFill>
            </a:rPr>
            <a:t>לטבלה</a:t>
          </a:r>
          <a:r>
            <a:rPr lang="he-IL" sz="1200" b="1" baseline="0"/>
            <a:t>  </a:t>
          </a:r>
          <a:r>
            <a:rPr lang="he-IL" sz="1200" b="1" baseline="0">
              <a:solidFill>
                <a:sysClr val="windowText" lastClr="000000"/>
              </a:solidFill>
            </a:rPr>
            <a:t>הראשית</a:t>
          </a:r>
          <a:endParaRPr lang="he-IL" sz="1200" b="1">
            <a:solidFill>
              <a:sysClr val="windowText" lastClr="000000"/>
            </a:solidFill>
          </a:endParaRPr>
        </a:p>
      </xdr:txBody>
    </xdr:sp>
    <xdr:clientData/>
  </xdr:twoCellAnchor>
  <xdr:twoCellAnchor>
    <xdr:from>
      <xdr:col>17</xdr:col>
      <xdr:colOff>390525</xdr:colOff>
      <xdr:row>38</xdr:row>
      <xdr:rowOff>129540</xdr:rowOff>
    </xdr:from>
    <xdr:to>
      <xdr:col>20</xdr:col>
      <xdr:colOff>259081</xdr:colOff>
      <xdr:row>39</xdr:row>
      <xdr:rowOff>114300</xdr:rowOff>
    </xdr:to>
    <xdr:sp macro="" textlink="">
      <xdr:nvSpPr>
        <xdr:cNvPr id="5" name="מלבן מעוגל 4">
          <a:hlinkClick xmlns:r="http://schemas.openxmlformats.org/officeDocument/2006/relationships" r:id="rId3" tooltip="לחץ כאן כדי להגיע למדריך ההלכתי - טבלת ההמחשה"/>
          <a:extLst>
            <a:ext uri="{FF2B5EF4-FFF2-40B4-BE49-F238E27FC236}">
              <a16:creationId xmlns:a16="http://schemas.microsoft.com/office/drawing/2014/main" id="{00000000-0008-0000-0500-000005000000}"/>
            </a:ext>
          </a:extLst>
        </xdr:cNvPr>
        <xdr:cNvSpPr/>
      </xdr:nvSpPr>
      <xdr:spPr>
        <a:xfrm>
          <a:off x="10119359" y="8519160"/>
          <a:ext cx="2680336" cy="350520"/>
        </a:xfrm>
        <a:prstGeom prst="roundRect">
          <a:avLst/>
        </a:prstGeom>
        <a:solidFill>
          <a:schemeClr val="accent6">
            <a:lumMod val="60000"/>
            <a:lumOff val="40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400" b="1"/>
            <a:t>להמחשה   ותירגול  בסיסי</a:t>
          </a:r>
          <a:endParaRPr lang="he-IL" sz="1100" b="1"/>
        </a:p>
      </xdr:txBody>
    </xdr:sp>
    <xdr:clientData/>
  </xdr:twoCellAnchor>
  <xdr:twoCellAnchor>
    <xdr:from>
      <xdr:col>22</xdr:col>
      <xdr:colOff>424815</xdr:colOff>
      <xdr:row>1</xdr:row>
      <xdr:rowOff>66674</xdr:rowOff>
    </xdr:from>
    <xdr:to>
      <xdr:col>24</xdr:col>
      <xdr:colOff>24765</xdr:colOff>
      <xdr:row>1</xdr:row>
      <xdr:rowOff>361949</xdr:rowOff>
    </xdr:to>
    <xdr:sp macro="" textlink="">
      <xdr:nvSpPr>
        <xdr:cNvPr id="6" name="מלבן מעוגל 5">
          <a:hlinkClick xmlns:r="http://schemas.openxmlformats.org/officeDocument/2006/relationships" r:id="rId4" tooltip="לחץ כאן כדי להגיע למדריך ההלכתי - תרומות"/>
          <a:extLst>
            <a:ext uri="{FF2B5EF4-FFF2-40B4-BE49-F238E27FC236}">
              <a16:creationId xmlns:a16="http://schemas.microsoft.com/office/drawing/2014/main" id="{00000000-0008-0000-0500-000006000000}"/>
            </a:ext>
          </a:extLst>
        </xdr:cNvPr>
        <xdr:cNvSpPr/>
      </xdr:nvSpPr>
      <xdr:spPr>
        <a:xfrm>
          <a:off x="7884795" y="584834"/>
          <a:ext cx="1253490" cy="295275"/>
        </a:xfrm>
        <a:prstGeom prst="roundRect">
          <a:avLst/>
        </a:prstGeom>
        <a:solidFill>
          <a:srgbClr val="6AA343"/>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200"/>
            <a:t>למדריך</a:t>
          </a:r>
          <a:r>
            <a:rPr lang="he-IL" sz="1100"/>
            <a:t> </a:t>
          </a:r>
          <a:r>
            <a:rPr lang="he-IL" sz="1200" b="1"/>
            <a:t>תרומות</a:t>
          </a:r>
          <a:endParaRPr lang="he-IL" sz="1100" b="1"/>
        </a:p>
      </xdr:txBody>
    </xdr:sp>
    <xdr:clientData/>
  </xdr:twoCellAnchor>
  <xdr:twoCellAnchor>
    <xdr:from>
      <xdr:col>5</xdr:col>
      <xdr:colOff>1714500</xdr:colOff>
      <xdr:row>1</xdr:row>
      <xdr:rowOff>72389</xdr:rowOff>
    </xdr:from>
    <xdr:to>
      <xdr:col>6</xdr:col>
      <xdr:colOff>975361</xdr:colOff>
      <xdr:row>1</xdr:row>
      <xdr:rowOff>342900</xdr:rowOff>
    </xdr:to>
    <xdr:sp macro="" textlink="">
      <xdr:nvSpPr>
        <xdr:cNvPr id="7" name="מלבן מעוגל 6">
          <a:hlinkClick xmlns:r="http://schemas.openxmlformats.org/officeDocument/2006/relationships" r:id="rId5" tooltip="לחץ כאן כדי להגיע למדריך ההלכתי - הוצאות"/>
          <a:extLst>
            <a:ext uri="{FF2B5EF4-FFF2-40B4-BE49-F238E27FC236}">
              <a16:creationId xmlns:a16="http://schemas.microsoft.com/office/drawing/2014/main" id="{00000000-0008-0000-0500-000007000000}"/>
            </a:ext>
          </a:extLst>
        </xdr:cNvPr>
        <xdr:cNvSpPr/>
      </xdr:nvSpPr>
      <xdr:spPr>
        <a:xfrm>
          <a:off x="18958559" y="590549"/>
          <a:ext cx="1143001" cy="270511"/>
        </a:xfrm>
        <a:prstGeom prst="roundRect">
          <a:avLst/>
        </a:prstGeom>
        <a:solidFill>
          <a:srgbClr val="FF5B5B"/>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200"/>
            <a:t>למדריך </a:t>
          </a:r>
          <a:r>
            <a:rPr lang="he-IL" sz="1200" b="1"/>
            <a:t>הוצאות</a:t>
          </a:r>
        </a:p>
      </xdr:txBody>
    </xdr:sp>
    <xdr:clientData/>
  </xdr:twoCellAnchor>
  <xdr:twoCellAnchor>
    <xdr:from>
      <xdr:col>11</xdr:col>
      <xdr:colOff>192853</xdr:colOff>
      <xdr:row>49</xdr:row>
      <xdr:rowOff>248778</xdr:rowOff>
    </xdr:from>
    <xdr:to>
      <xdr:col>13</xdr:col>
      <xdr:colOff>728829</xdr:colOff>
      <xdr:row>49</xdr:row>
      <xdr:rowOff>464778</xdr:rowOff>
    </xdr:to>
    <xdr:sp macro="" textlink="">
      <xdr:nvSpPr>
        <xdr:cNvPr id="8" name="מלבן מעוגל 7">
          <a:hlinkClick xmlns:r="http://schemas.openxmlformats.org/officeDocument/2006/relationships" r:id="rId6" tooltip="לחץ כאן כדי להגיע לכללי הפרשת חומש לצדקה"/>
          <a:extLst>
            <a:ext uri="{FF2B5EF4-FFF2-40B4-BE49-F238E27FC236}">
              <a16:creationId xmlns:a16="http://schemas.microsoft.com/office/drawing/2014/main" id="{00000000-0008-0000-0500-000008000000}"/>
            </a:ext>
          </a:extLst>
        </xdr:cNvPr>
        <xdr:cNvSpPr/>
      </xdr:nvSpPr>
      <xdr:spPr>
        <a:xfrm>
          <a:off x="15743818" y="11555513"/>
          <a:ext cx="1802241" cy="216000"/>
        </a:xfrm>
        <a:prstGeom prst="roundRect">
          <a:avLst/>
        </a:prstGeom>
        <a:solidFill>
          <a:schemeClr val="bg1"/>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100">
              <a:solidFill>
                <a:srgbClr val="8C8C8C"/>
              </a:solidFill>
            </a:rPr>
            <a:t>מדריך כללי חומש</a:t>
          </a:r>
        </a:p>
      </xdr:txBody>
    </xdr:sp>
    <xdr:clientData/>
  </xdr:twoCellAnchor>
  <xdr:twoCellAnchor>
    <xdr:from>
      <xdr:col>27</xdr:col>
      <xdr:colOff>765809</xdr:colOff>
      <xdr:row>1</xdr:row>
      <xdr:rowOff>0</xdr:rowOff>
    </xdr:from>
    <xdr:to>
      <xdr:col>30</xdr:col>
      <xdr:colOff>464819</xdr:colOff>
      <xdr:row>1</xdr:row>
      <xdr:rowOff>367665</xdr:rowOff>
    </xdr:to>
    <xdr:sp macro="" textlink="">
      <xdr:nvSpPr>
        <xdr:cNvPr id="9" name="מלבן מעוגל 8">
          <a:hlinkClick xmlns:r="http://schemas.openxmlformats.org/officeDocument/2006/relationships" r:id="rId7" tooltip="לחץ כאן לאפשרות הוספת דינים והערות"/>
          <a:extLst>
            <a:ext uri="{FF2B5EF4-FFF2-40B4-BE49-F238E27FC236}">
              <a16:creationId xmlns:a16="http://schemas.microsoft.com/office/drawing/2014/main" id="{00000000-0008-0000-0500-000009000000}"/>
            </a:ext>
          </a:extLst>
        </xdr:cNvPr>
        <xdr:cNvSpPr/>
      </xdr:nvSpPr>
      <xdr:spPr>
        <a:xfrm>
          <a:off x="3512821" y="518160"/>
          <a:ext cx="1794510" cy="367665"/>
        </a:xfrm>
        <a:prstGeom prst="roundRect">
          <a:avLst/>
        </a:prstGeom>
        <a:solidFill>
          <a:srgbClr val="F9F9F9"/>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400" b="1">
              <a:solidFill>
                <a:sysClr val="windowText" lastClr="000000"/>
              </a:solidFill>
            </a:rPr>
            <a:t>רישומים  והוספות</a:t>
          </a:r>
        </a:p>
      </xdr:txBody>
    </xdr:sp>
    <xdr:clientData/>
  </xdr:twoCellAnchor>
  <xdr:twoCellAnchor>
    <xdr:from>
      <xdr:col>12</xdr:col>
      <xdr:colOff>678180</xdr:colOff>
      <xdr:row>52</xdr:row>
      <xdr:rowOff>5715</xdr:rowOff>
    </xdr:from>
    <xdr:to>
      <xdr:col>26</xdr:col>
      <xdr:colOff>7620</xdr:colOff>
      <xdr:row>102</xdr:row>
      <xdr:rowOff>156883</xdr:rowOff>
    </xdr:to>
    <xdr:sp macro="" textlink="">
      <xdr:nvSpPr>
        <xdr:cNvPr id="10" name="TextBox 9">
          <a:extLst>
            <a:ext uri="{FF2B5EF4-FFF2-40B4-BE49-F238E27FC236}">
              <a16:creationId xmlns:a16="http://schemas.microsoft.com/office/drawing/2014/main" id="{00000000-0008-0000-0500-00000A000000}"/>
            </a:ext>
          </a:extLst>
        </xdr:cNvPr>
        <xdr:cNvSpPr txBox="1"/>
      </xdr:nvSpPr>
      <xdr:spPr>
        <a:xfrm>
          <a:off x="6816762" y="12052039"/>
          <a:ext cx="9918999" cy="9440844"/>
        </a:xfrm>
        <a:prstGeom prst="rect">
          <a:avLst/>
        </a:prstGeom>
        <a:solidFill>
          <a:schemeClr val="bg1">
            <a:lumMod val="9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1" anchor="t"/>
        <a:lstStyle/>
        <a:p>
          <a:pPr algn="ctr" rtl="1"/>
          <a:endParaRPr lang="he-IL" sz="300">
            <a:latin typeface="Guttman Mantova" panose="02010401010101010101" pitchFamily="2" charset="-79"/>
            <a:cs typeface="Guttman Mantova" panose="02010401010101010101" pitchFamily="2" charset="-79"/>
          </a:endParaRPr>
        </a:p>
        <a:p>
          <a:pPr algn="l" rtl="1"/>
          <a:endParaRPr lang="he-IL" sz="1100" b="0" baseline="0">
            <a:latin typeface="Guttman Mantova" panose="02010401010101010101" pitchFamily="2" charset="-79"/>
            <a:cs typeface="Guttman Mantova" panose="02010401010101010101" pitchFamily="2" charset="-79"/>
          </a:endParaRPr>
        </a:p>
        <a:p>
          <a:pPr marL="0" marR="0" lvl="0" indent="0" algn="r" defTabSz="914400" rtl="1" eaLnBrk="1" fontAlgn="auto" latinLnBrk="0" hangingPunct="1">
            <a:lnSpc>
              <a:spcPct val="100000"/>
            </a:lnSpc>
            <a:spcBef>
              <a:spcPts val="0"/>
            </a:spcBef>
            <a:spcAft>
              <a:spcPts val="0"/>
            </a:spcAft>
            <a:buClrTx/>
            <a:buSzTx/>
            <a:buFontTx/>
            <a:buNone/>
            <a:tabLst/>
            <a:defRPr/>
          </a:pPr>
          <a:r>
            <a:rPr kumimoji="0" lang="he-IL" sz="1400" b="0" i="0" u="none" strike="noStrike" kern="0" cap="none" spc="0" normalizeH="0" baseline="0" noProof="0">
              <a:ln>
                <a:noFill/>
              </a:ln>
              <a:solidFill>
                <a:prstClr val="black"/>
              </a:solidFill>
              <a:effectLst/>
              <a:uLnTx/>
              <a:uFillTx/>
              <a:latin typeface="Guttman Mantova" panose="02010401010101010101" pitchFamily="2" charset="-79"/>
              <a:ea typeface="+mn-ea"/>
              <a:cs typeface="Guttman Mantova" panose="02010401010101010101" pitchFamily="2" charset="-79"/>
            </a:rPr>
            <a:t>ואל יעלה בלבו עצה לומר איך אחסר ממוני ליתנו לעניים כי יש לו לדעת שאין הממון שלו אלא פקדון לעשות בו רצון המפקיד וזה רצונו שיחלק לעניים ממנו וזהו החלק הטובה שיהיה לו ממנו כדכתיב והלך לפניך צדקך ועוד כי הדבר בדוק ומנוסה כי בשביל הצדקה שנותן לא יחסר לו אלא אדרבה תוסיף לו עושר וכבוד כדכתיב (ד"ה ב' לא) מהחל התרומה לביא בית ה' אכול ושבוע והותר עד לרוב כי ה' ברך את עמו. </a:t>
          </a:r>
        </a:p>
        <a:p>
          <a:pPr marL="0" marR="0" lvl="0" indent="0" algn="r" defTabSz="914400" rtl="1" eaLnBrk="1" fontAlgn="auto" latinLnBrk="0" hangingPunct="1">
            <a:lnSpc>
              <a:spcPct val="100000"/>
            </a:lnSpc>
            <a:spcBef>
              <a:spcPts val="0"/>
            </a:spcBef>
            <a:spcAft>
              <a:spcPts val="0"/>
            </a:spcAft>
            <a:buClrTx/>
            <a:buSzTx/>
            <a:buFontTx/>
            <a:buNone/>
            <a:tabLst/>
            <a:defRPr/>
          </a:pPr>
          <a:endParaRPr kumimoji="0" lang="he-IL" sz="1400" b="0" i="0" u="none" strike="noStrike" kern="0" cap="none" spc="0" normalizeH="0" baseline="0" noProof="0">
            <a:ln>
              <a:noFill/>
            </a:ln>
            <a:solidFill>
              <a:prstClr val="black"/>
            </a:solidFill>
            <a:effectLst/>
            <a:uLnTx/>
            <a:uFillTx/>
            <a:latin typeface="Guttman Mantova" panose="02010401010101010101" pitchFamily="2" charset="-79"/>
            <a:ea typeface="+mn-ea"/>
            <a:cs typeface="Guttman Mantova" panose="02010401010101010101" pitchFamily="2" charset="-79"/>
          </a:endParaRPr>
        </a:p>
        <a:p>
          <a:pPr marL="0" marR="0" lvl="0" indent="0" algn="r" defTabSz="914400" rtl="1" eaLnBrk="1" fontAlgn="auto" latinLnBrk="0" hangingPunct="1">
            <a:lnSpc>
              <a:spcPct val="100000"/>
            </a:lnSpc>
            <a:spcBef>
              <a:spcPts val="0"/>
            </a:spcBef>
            <a:spcAft>
              <a:spcPts val="0"/>
            </a:spcAft>
            <a:buClrTx/>
            <a:buSzTx/>
            <a:buFontTx/>
            <a:buNone/>
            <a:tabLst/>
            <a:defRPr/>
          </a:pPr>
          <a:r>
            <a:rPr kumimoji="0" lang="he-IL" sz="1400" b="0" i="0" u="none" strike="noStrike" kern="0" cap="none" spc="0" normalizeH="0" baseline="0" noProof="0">
              <a:ln>
                <a:noFill/>
              </a:ln>
              <a:solidFill>
                <a:prstClr val="black"/>
              </a:solidFill>
              <a:effectLst/>
              <a:uLnTx/>
              <a:uFillTx/>
              <a:latin typeface="Guttman Mantova" panose="02010401010101010101" pitchFamily="2" charset="-79"/>
              <a:ea typeface="+mn-ea"/>
              <a:cs typeface="Guttman Mantova" panose="02010401010101010101" pitchFamily="2" charset="-79"/>
            </a:rPr>
            <a:t>וכתיב (מלאכי נ') הביאו את כל המעשר אל בית האוצר ויהי טרף בביתי ובחנוני נא בזאת אמר ה' צבאות אם לא אפתח לכם ארובות השמים והריקותי עליכם ברכה עד בלי די. ואמרו חכמים בכל דבר אסור לנסות את ה' חוץ מדבר זה כדכתיב ובחנוני נא בזאת ועוד כי הוא דוחה את הגזירות הקשות וברעב תציל ממות כאשר אירע לצרפית (מלכים א' יז) בשביל עוגה קטנה שנתנה לאליהו ... ומקרבת הרחוקים לחסות תחת כנפי השכינה כאשר אירע ליתרו על אמרו (שמות ב') קראן לו ויאכל לחם ע"כ צריך אדם ליזהר מאד מאד ליתנה כראוי.                                        </a:t>
          </a:r>
        </a:p>
        <a:p>
          <a:pPr marL="0" marR="0" lvl="0" indent="0" algn="l" defTabSz="914400" rtl="1" eaLnBrk="1" fontAlgn="auto" latinLnBrk="0" hangingPunct="1">
            <a:lnSpc>
              <a:spcPct val="100000"/>
            </a:lnSpc>
            <a:spcBef>
              <a:spcPts val="0"/>
            </a:spcBef>
            <a:spcAft>
              <a:spcPts val="0"/>
            </a:spcAft>
            <a:buClrTx/>
            <a:buSzTx/>
            <a:buFontTx/>
            <a:buNone/>
            <a:tabLst/>
            <a:defRPr/>
          </a:pPr>
          <a:r>
            <a:rPr kumimoji="0" lang="he-IL" sz="1400" b="0" i="0" u="none" strike="noStrike" kern="0" cap="none" spc="0" normalizeH="0" baseline="0" noProof="0">
              <a:ln>
                <a:noFill/>
              </a:ln>
              <a:solidFill>
                <a:prstClr val="black"/>
              </a:solidFill>
              <a:effectLst/>
              <a:uLnTx/>
              <a:uFillTx/>
              <a:latin typeface="Guttman Mantova" panose="02010401010101010101" pitchFamily="2" charset="-79"/>
              <a:ea typeface="+mn-ea"/>
              <a:cs typeface="Guttman Mantova" panose="02010401010101010101" pitchFamily="2" charset="-79"/>
            </a:rPr>
            <a:t> </a:t>
          </a:r>
          <a:r>
            <a:rPr kumimoji="0" lang="he-IL" sz="1200" b="0" i="0" u="none" strike="noStrike" kern="0" cap="none" spc="0" normalizeH="0" baseline="0" noProof="0">
              <a:ln>
                <a:noFill/>
              </a:ln>
              <a:solidFill>
                <a:prstClr val="black"/>
              </a:solidFill>
              <a:effectLst/>
              <a:uLnTx/>
              <a:uFillTx/>
              <a:latin typeface="Guttman Mantova" panose="02010401010101010101" pitchFamily="2" charset="-79"/>
              <a:ea typeface="+mn-ea"/>
              <a:cs typeface="Guttman Mantova" panose="02010401010101010101" pitchFamily="2" charset="-79"/>
            </a:rPr>
            <a:t>טור יורה דעה הלכות צדקה סימן רמ"ז</a:t>
          </a:r>
        </a:p>
        <a:p>
          <a:pPr marL="0" marR="0" lvl="0" indent="0" algn="l" defTabSz="914400" rtl="1" eaLnBrk="1" fontAlgn="auto" latinLnBrk="0" hangingPunct="1">
            <a:lnSpc>
              <a:spcPct val="100000"/>
            </a:lnSpc>
            <a:spcBef>
              <a:spcPts val="0"/>
            </a:spcBef>
            <a:spcAft>
              <a:spcPts val="0"/>
            </a:spcAft>
            <a:buClrTx/>
            <a:buSzTx/>
            <a:buFontTx/>
            <a:buNone/>
            <a:tabLst/>
            <a:defRPr/>
          </a:pPr>
          <a:endParaRPr kumimoji="0" lang="he-IL" sz="1200" b="0" i="0" u="none" strike="noStrike" kern="0" cap="none" spc="0" normalizeH="0" baseline="0" noProof="0">
            <a:ln>
              <a:noFill/>
            </a:ln>
            <a:solidFill>
              <a:prstClr val="black"/>
            </a:solidFill>
            <a:effectLst/>
            <a:uLnTx/>
            <a:uFillTx/>
            <a:latin typeface="Guttman Mantova" panose="02010401010101010101" pitchFamily="2" charset="-79"/>
            <a:ea typeface="+mn-ea"/>
            <a:cs typeface="Guttman Mantova" panose="02010401010101010101" pitchFamily="2" charset="-79"/>
          </a:endParaRPr>
        </a:p>
        <a:p>
          <a:pPr marL="0" marR="0" lvl="0" indent="0" algn="ctr" defTabSz="914400" rtl="1" eaLnBrk="1" fontAlgn="auto" latinLnBrk="0" hangingPunct="1">
            <a:lnSpc>
              <a:spcPct val="100000"/>
            </a:lnSpc>
            <a:spcBef>
              <a:spcPts val="0"/>
            </a:spcBef>
            <a:spcAft>
              <a:spcPts val="0"/>
            </a:spcAft>
            <a:buClrTx/>
            <a:buSzTx/>
            <a:buFontTx/>
            <a:buNone/>
            <a:tabLst/>
            <a:defRPr/>
          </a:pPr>
          <a:endParaRPr kumimoji="0" lang="he-IL" sz="1600" b="1" i="0" u="none" strike="noStrike" kern="0" cap="none" spc="0" normalizeH="0" baseline="0" noProof="0">
            <a:ln>
              <a:noFill/>
            </a:ln>
            <a:solidFill>
              <a:prstClr val="black"/>
            </a:solidFill>
            <a:effectLst/>
            <a:uLnTx/>
            <a:uFillTx/>
            <a:latin typeface="Guttman Mantova" panose="02010401010101010101" pitchFamily="2" charset="-79"/>
            <a:ea typeface="+mn-ea"/>
            <a:cs typeface="+mn-cs"/>
          </a:endParaRPr>
        </a:p>
        <a:p>
          <a:pPr marL="0" marR="0" lvl="0" indent="0" algn="ctr" defTabSz="914400" rtl="1" eaLnBrk="1" fontAlgn="auto" latinLnBrk="0" hangingPunct="1">
            <a:lnSpc>
              <a:spcPct val="100000"/>
            </a:lnSpc>
            <a:spcBef>
              <a:spcPts val="0"/>
            </a:spcBef>
            <a:spcAft>
              <a:spcPts val="0"/>
            </a:spcAft>
            <a:buClrTx/>
            <a:buSzTx/>
            <a:buFontTx/>
            <a:buNone/>
            <a:tabLst/>
            <a:defRPr/>
          </a:pPr>
          <a:r>
            <a:rPr kumimoji="0" lang="he-IL" sz="1600" b="1" i="0" u="none" strike="noStrike" kern="0" cap="none" spc="0" normalizeH="0" baseline="0" noProof="0">
              <a:ln>
                <a:noFill/>
              </a:ln>
              <a:solidFill>
                <a:prstClr val="black"/>
              </a:solidFill>
              <a:effectLst/>
              <a:uLnTx/>
              <a:uFillTx/>
              <a:latin typeface="Guttman Mantova" panose="02010401010101010101" pitchFamily="2" charset="-79"/>
              <a:ea typeface="+mn-ea"/>
              <a:cs typeface="+mn-cs"/>
            </a:rPr>
            <a:t>הפקדת  כסף  בגמ"ח </a:t>
          </a:r>
          <a:endParaRPr lang="he-IL" noProof="0">
            <a:cs typeface="+mn-cs"/>
          </a:endParaRPr>
        </a:p>
        <a:p>
          <a:pPr marL="0" marR="0" lvl="0" indent="0" algn="l" defTabSz="914400" rtl="1" eaLnBrk="1" fontAlgn="auto" latinLnBrk="0" hangingPunct="1">
            <a:lnSpc>
              <a:spcPct val="100000"/>
            </a:lnSpc>
            <a:spcBef>
              <a:spcPts val="0"/>
            </a:spcBef>
            <a:spcAft>
              <a:spcPts val="0"/>
            </a:spcAft>
            <a:buClrTx/>
            <a:buSzTx/>
            <a:buFontTx/>
            <a:buNone/>
            <a:tabLst/>
            <a:defRPr/>
          </a:pPr>
          <a:endParaRPr kumimoji="0" lang="he-IL" sz="1200" b="0" i="0" u="none" strike="noStrike" kern="0" cap="none" spc="0" normalizeH="0" baseline="0" noProof="0">
            <a:ln>
              <a:noFill/>
            </a:ln>
            <a:solidFill>
              <a:prstClr val="black"/>
            </a:solidFill>
            <a:effectLst/>
            <a:uLnTx/>
            <a:uFillTx/>
            <a:latin typeface="Guttman Mantova" panose="02010401010101010101" pitchFamily="2" charset="-79"/>
            <a:ea typeface="+mn-ea"/>
            <a:cs typeface="+mn-cs"/>
          </a:endParaRPr>
        </a:p>
        <a:p>
          <a:pPr algn="r" rtl="1">
            <a:lnSpc>
              <a:spcPct val="107000"/>
            </a:lnSpc>
            <a:spcAft>
              <a:spcPts val="800"/>
            </a:spcAft>
          </a:pPr>
          <a:r>
            <a:rPr lang="he-IL" sz="1400">
              <a:effectLst/>
              <a:latin typeface="Times New Roman" panose="02020603050405020304" pitchFamily="18" charset="0"/>
              <a:ea typeface="Calibri" panose="020F0502020204030204" pitchFamily="34" charset="0"/>
              <a:cs typeface="+mn-cs"/>
            </a:rPr>
            <a:t>יהודי ירושלמי ביקר אצל הגאון ר' שלמה זלמן אוירבך זצ"ל חודשים ספורים לפני פטירתו ושאל אותו על גמ"ח גדול ומפורסם בירושלים האם יפקיד שם כסף. "שים את כל כספך שמה" ענה ר' שלמה זלמן חד וחלק. ותכניות חיסכון שבבנקים? הוסיף</a:t>
          </a:r>
          <a:r>
            <a:rPr lang="he-IL" sz="1400" baseline="0">
              <a:effectLst/>
              <a:latin typeface="Times New Roman" panose="02020603050405020304" pitchFamily="18" charset="0"/>
              <a:ea typeface="Calibri" panose="020F0502020204030204" pitchFamily="34" charset="0"/>
              <a:cs typeface="+mn-cs"/>
            </a:rPr>
            <a:t> ו</a:t>
          </a:r>
          <a:r>
            <a:rPr lang="he-IL" sz="1400">
              <a:effectLst/>
              <a:latin typeface="Times New Roman" panose="02020603050405020304" pitchFamily="18" charset="0"/>
              <a:ea typeface="Calibri" panose="020F0502020204030204" pitchFamily="34" charset="0"/>
              <a:cs typeface="+mn-cs"/>
            </a:rPr>
            <a:t>שאל, "לשבור ולהעביר, אני מבטיח לך שהקב"ה ישלם לך את כל הכסף שיכלת להרוויח בכל תכנית חסכון אחרת. תשאיר להקב"ה לדאוג לכלכל אותך בצורה שהוא רוצה, ואל תשקיע בשום דבר אחר חוץ מצדקה. בהזדמנות אחרת הוסיף: </a:t>
          </a:r>
          <a:r>
            <a:rPr lang="he-IL" sz="1400" b="1">
              <a:effectLst/>
              <a:latin typeface="Times New Roman" panose="02020603050405020304" pitchFamily="18" charset="0"/>
              <a:ea typeface="Calibri" panose="020F0502020204030204" pitchFamily="34" charset="0"/>
              <a:cs typeface="+mn-cs"/>
            </a:rPr>
            <a:t>"את דמי הרווחים שיכלת לקבל בבנק על הכסף אפשר להוריד ממעשר כספים, וזו ההשקעה הבטוחה ביותר..."</a:t>
          </a:r>
          <a:endParaRPr lang="en-US" sz="1400">
            <a:effectLst/>
            <a:latin typeface="Times New Roman" panose="02020603050405020304" pitchFamily="18" charset="0"/>
            <a:ea typeface="Calibri" panose="020F0502020204030204" pitchFamily="34" charset="0"/>
            <a:cs typeface="+mn-cs"/>
          </a:endParaRPr>
        </a:p>
        <a:p>
          <a:pPr algn="r" rtl="1">
            <a:lnSpc>
              <a:spcPct val="107000"/>
            </a:lnSpc>
            <a:spcAft>
              <a:spcPts val="800"/>
            </a:spcAft>
          </a:pPr>
          <a:endParaRPr lang="he-IL" sz="1400">
            <a:effectLst/>
            <a:latin typeface="Times New Roman" panose="02020603050405020304" pitchFamily="18" charset="0"/>
            <a:ea typeface="Calibri" panose="020F0502020204030204" pitchFamily="34" charset="0"/>
            <a:cs typeface="+mn-cs"/>
          </a:endParaRPr>
        </a:p>
        <a:p>
          <a:pPr algn="r" rtl="1">
            <a:lnSpc>
              <a:spcPct val="107000"/>
            </a:lnSpc>
            <a:spcAft>
              <a:spcPts val="800"/>
            </a:spcAft>
          </a:pPr>
          <a:r>
            <a:rPr lang="he-IL" sz="1400">
              <a:effectLst/>
              <a:latin typeface="Times New Roman" panose="02020603050405020304" pitchFamily="18" charset="0"/>
              <a:ea typeface="Calibri" panose="020F0502020204030204" pitchFamily="34" charset="0"/>
              <a:cs typeface="+mn-cs"/>
            </a:rPr>
            <a:t>יהודי שהיה חייב הכרת הטוב לאדם שעשה לו טובה גדולה מאוד, רצה לעשות ביטוח חיים לפלוני ולשלם אותה כל חודש. אבל הוא החליט לשאול קודם את הג"ר ישראל יעקב פישר זצ"ל. הרב ענה לו: "אם מצד הכרת הטוב אתה רוצה לעשות את הביטוח עדיף שתשלח לו בונבוניירה... ואת הכסף שים בגמ"ח לזכותו.</a:t>
          </a:r>
        </a:p>
        <a:p>
          <a:pPr algn="l" rtl="1">
            <a:lnSpc>
              <a:spcPct val="107000"/>
            </a:lnSpc>
            <a:spcAft>
              <a:spcPts val="800"/>
            </a:spcAft>
          </a:pPr>
          <a:r>
            <a:rPr lang="he-IL" sz="1200">
              <a:effectLst/>
              <a:latin typeface="Times New Roman" panose="02020603050405020304" pitchFamily="18" charset="0"/>
              <a:ea typeface="Calibri" panose="020F0502020204030204" pitchFamily="34" charset="0"/>
              <a:cs typeface="+mn-cs"/>
            </a:rPr>
            <a:t>על פי ספר חסדי ישראל עמ' רח"צ-רצ"ט</a:t>
          </a:r>
        </a:p>
        <a:p>
          <a:pPr algn="r" rtl="1">
            <a:lnSpc>
              <a:spcPct val="107000"/>
            </a:lnSpc>
            <a:spcAft>
              <a:spcPts val="800"/>
            </a:spcAft>
          </a:pPr>
          <a:endParaRPr lang="he-IL" sz="1400">
            <a:effectLst/>
            <a:latin typeface="Times New Roman" panose="02020603050405020304" pitchFamily="18" charset="0"/>
            <a:ea typeface="Calibri" panose="020F0502020204030204" pitchFamily="34" charset="0"/>
            <a:cs typeface="+mn-cs"/>
          </a:endParaRPr>
        </a:p>
        <a:p>
          <a:pPr algn="r" rtl="1">
            <a:lnSpc>
              <a:spcPct val="107000"/>
            </a:lnSpc>
            <a:spcAft>
              <a:spcPts val="800"/>
            </a:spcAft>
          </a:pPr>
          <a:r>
            <a:rPr lang="he-IL" sz="1400">
              <a:effectLst/>
              <a:latin typeface="Times New Roman" panose="02020603050405020304" pitchFamily="18" charset="0"/>
              <a:ea typeface="Calibri" panose="020F0502020204030204" pitchFamily="34" charset="0"/>
              <a:cs typeface="+mn-cs"/>
            </a:rPr>
            <a:t>פעם הזדמנו כמה עשירים להרה"ק רבי מרדכי מנדבורנא זצ"ל וראו איך שמפזר את כל ממונו לצדקה ומאכיל רעבים בביתו ודואג לכל צרכיהם. לחשו איש לרעהו: הרבי הזה הוא שונא בצע כי לולא כן לא היה מפזר כך את ממונו.  אולם רבינו ששמע את דבריהם פנה אליהם ואמר:  טעות בידכם, כי כשאני משיב את נפשו של יהודי ע"י אוכל ומשקה והוא גם מברך לפניה ולאחריה, אני מקבל הרבה יותר ממה שהשקעתי והוצאתי על כך. האם אני שונא כסף? להיפך, אתם הנכם שונאי בצע כי כל הכסף שאתם אוספים בעמל רב, ואינכם נותנים לצדקה, הולך בסוף לטמיון... ולא די שאתם מאבדים את הקרן אלא גם מפסידים את כל הרווחים והפירות שהייתם יכולים לאכול מכספכם. הדברים החוצבים להבות אש שיצאו מלב טהור נכנסו עמוק לליבם והחליטו פה אחד לשנות מעתה את דרכם ולהרבות בצדקה.    </a:t>
          </a:r>
        </a:p>
        <a:p>
          <a:pPr algn="l" rtl="1">
            <a:lnSpc>
              <a:spcPct val="107000"/>
            </a:lnSpc>
            <a:spcAft>
              <a:spcPts val="800"/>
            </a:spcAft>
          </a:pPr>
          <a:r>
            <a:rPr lang="he-IL" sz="1200">
              <a:effectLst/>
              <a:latin typeface="Times New Roman" panose="02020603050405020304" pitchFamily="18" charset="0"/>
              <a:ea typeface="Calibri" panose="020F0502020204030204" pitchFamily="34" charset="0"/>
              <a:cs typeface="+mn-cs"/>
            </a:rPr>
            <a:t>תפארת מרדכי</a:t>
          </a:r>
          <a:endParaRPr lang="en-US" sz="11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endParaRPr lang="he-IL" sz="1200">
            <a:effectLst/>
            <a:latin typeface="Times New Roman" panose="02020603050405020304" pitchFamily="18" charset="0"/>
            <a:ea typeface="Calibri" panose="020F0502020204030204" pitchFamily="34" charset="0"/>
            <a:cs typeface="+mn-cs"/>
          </a:endParaRPr>
        </a:p>
        <a:p>
          <a:pPr algn="l" rtl="1">
            <a:lnSpc>
              <a:spcPct val="107000"/>
            </a:lnSpc>
            <a:spcAft>
              <a:spcPts val="800"/>
            </a:spcAft>
          </a:pPr>
          <a:endParaRPr lang="he-IL" sz="1200">
            <a:effectLst/>
            <a:latin typeface="Times New Roman" panose="02020603050405020304" pitchFamily="18" charset="0"/>
            <a:ea typeface="Calibri" panose="020F0502020204030204" pitchFamily="34" charset="0"/>
            <a:cs typeface="+mn-cs"/>
          </a:endParaRPr>
        </a:p>
        <a:p>
          <a:pPr algn="r" rtl="1">
            <a:lnSpc>
              <a:spcPct val="107000"/>
            </a:lnSpc>
            <a:spcAft>
              <a:spcPts val="800"/>
            </a:spcAft>
          </a:pPr>
          <a:endParaRPr lang="en-US" sz="1200">
            <a:effectLst/>
            <a:latin typeface="Times New Roman" panose="02020603050405020304" pitchFamily="18" charset="0"/>
            <a:ea typeface="Calibri" panose="020F0502020204030204" pitchFamily="34" charset="0"/>
            <a:cs typeface="+mn-cs"/>
          </a:endParaRPr>
        </a:p>
        <a:p>
          <a:pPr algn="r" rtl="1">
            <a:lnSpc>
              <a:spcPct val="107000"/>
            </a:lnSpc>
            <a:spcAft>
              <a:spcPts val="800"/>
            </a:spcAft>
          </a:pPr>
          <a:r>
            <a:rPr lang="he-IL" sz="1800">
              <a:solidFill>
                <a:srgbClr val="00B0F0"/>
              </a:solidFill>
              <a:effectLst/>
              <a:latin typeface="Times New Roman" panose="02020603050405020304" pitchFamily="18" charset="0"/>
              <a:ea typeface="Calibri" panose="020F0502020204030204" pitchFamily="34" charset="0"/>
              <a:cs typeface="Guttman Frank" panose="02010401010101010101" pitchFamily="2" charset="-79"/>
            </a:rPr>
            <a:t> </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marL="0" marR="0" lvl="0" indent="0" algn="r" defTabSz="914400" rtl="1" eaLnBrk="1" fontAlgn="auto" latinLnBrk="0" hangingPunct="1">
            <a:lnSpc>
              <a:spcPct val="100000"/>
            </a:lnSpc>
            <a:spcBef>
              <a:spcPts val="0"/>
            </a:spcBef>
            <a:spcAft>
              <a:spcPts val="0"/>
            </a:spcAft>
            <a:buClrTx/>
            <a:buSzTx/>
            <a:buFontTx/>
            <a:buNone/>
            <a:tabLst/>
            <a:defRPr/>
          </a:pPr>
          <a:endParaRPr kumimoji="0" lang="he-IL" sz="1200" b="0" i="0" u="none" strike="noStrike" kern="0" cap="none" spc="0" normalizeH="0" baseline="0" noProof="0">
            <a:ln>
              <a:noFill/>
            </a:ln>
            <a:solidFill>
              <a:prstClr val="black"/>
            </a:solidFill>
            <a:effectLst/>
            <a:uLnTx/>
            <a:uFillTx/>
            <a:latin typeface="Guttman Mantova" panose="02010401010101010101" pitchFamily="2" charset="-79"/>
            <a:ea typeface="+mn-ea"/>
            <a:cs typeface="Guttman Mantova" panose="02010401010101010101" pitchFamily="2" charset="-79"/>
          </a:endParaRPr>
        </a:p>
        <a:p>
          <a:pPr marL="0" marR="0" lvl="0" indent="0" algn="l" defTabSz="914400" rtl="1" eaLnBrk="1" fontAlgn="auto" latinLnBrk="0" hangingPunct="1">
            <a:lnSpc>
              <a:spcPct val="100000"/>
            </a:lnSpc>
            <a:spcBef>
              <a:spcPts val="0"/>
            </a:spcBef>
            <a:spcAft>
              <a:spcPts val="0"/>
            </a:spcAft>
            <a:buClrTx/>
            <a:buSzTx/>
            <a:buFontTx/>
            <a:buNone/>
            <a:tabLst/>
            <a:defRPr/>
          </a:pPr>
          <a:endParaRPr kumimoji="0" lang="he-IL" sz="1200" b="0" i="0" u="none" strike="noStrike" kern="0" cap="none" spc="0" normalizeH="0" baseline="0" noProof="0">
            <a:ln>
              <a:noFill/>
            </a:ln>
            <a:solidFill>
              <a:prstClr val="black"/>
            </a:solidFill>
            <a:effectLst/>
            <a:uLnTx/>
            <a:uFillTx/>
            <a:latin typeface="Guttman Mantova" panose="02010401010101010101" pitchFamily="2" charset="-79"/>
            <a:ea typeface="+mn-ea"/>
            <a:cs typeface="Guttman Mantova" panose="02010401010101010101" pitchFamily="2" charset="-79"/>
          </a:endParaRPr>
        </a:p>
        <a:p>
          <a:pPr algn="r" rtl="1"/>
          <a:endParaRPr lang="he-IL" sz="1100" b="0">
            <a:latin typeface="Guttman Mantova" panose="02010401010101010101" pitchFamily="2" charset="-79"/>
            <a:cs typeface="Guttman Mantova" panose="02010401010101010101" pitchFamily="2" charset="-79"/>
          </a:endParaRPr>
        </a:p>
      </xdr:txBody>
    </xdr:sp>
    <xdr:clientData/>
  </xdr:twoCellAnchor>
  <xdr:oneCellAnchor>
    <xdr:from>
      <xdr:col>19</xdr:col>
      <xdr:colOff>242919</xdr:colOff>
      <xdr:row>52</xdr:row>
      <xdr:rowOff>9069</xdr:rowOff>
    </xdr:from>
    <xdr:ext cx="184730" cy="357790"/>
    <xdr:sp macro="" textlink="">
      <xdr:nvSpPr>
        <xdr:cNvPr id="11" name="מלבן 10">
          <a:extLst>
            <a:ext uri="{FF2B5EF4-FFF2-40B4-BE49-F238E27FC236}">
              <a16:creationId xmlns:a16="http://schemas.microsoft.com/office/drawing/2014/main" id="{00000000-0008-0000-0500-00000B000000}"/>
            </a:ext>
          </a:extLst>
        </xdr:cNvPr>
        <xdr:cNvSpPr/>
      </xdr:nvSpPr>
      <xdr:spPr>
        <a:xfrm>
          <a:off x="11055691" y="11941989"/>
          <a:ext cx="184730" cy="357790"/>
        </a:xfrm>
        <a:prstGeom prst="rect">
          <a:avLst/>
        </a:prstGeom>
        <a:noFill/>
      </xdr:spPr>
      <xdr:txBody>
        <a:bodyPr wrap="none" lIns="91440" tIns="45720" rIns="91440" bIns="45720">
          <a:spAutoFit/>
        </a:bodyPr>
        <a:lstStyle/>
        <a:p>
          <a:pPr algn="ctr"/>
          <a:endParaRPr lang="he-IL" sz="1800" b="1" cap="none" spc="50">
            <a:ln w="0"/>
            <a:solidFill>
              <a:schemeClr val="bg2"/>
            </a:solidFill>
            <a:effectLst>
              <a:innerShdw blurRad="63500" dist="50800" dir="13500000">
                <a:srgbClr val="000000">
                  <a:alpha val="50000"/>
                </a:srgbClr>
              </a:innerShdw>
            </a:effectLst>
          </a:endParaRPr>
        </a:p>
      </xdr:txBody>
    </xdr:sp>
    <xdr:clientData/>
  </xdr:oneCellAnchor>
  <xdr:twoCellAnchor>
    <xdr:from>
      <xdr:col>1</xdr:col>
      <xdr:colOff>708660</xdr:colOff>
      <xdr:row>0</xdr:row>
      <xdr:rowOff>106680</xdr:rowOff>
    </xdr:from>
    <xdr:to>
      <xdr:col>6</xdr:col>
      <xdr:colOff>670560</xdr:colOff>
      <xdr:row>0</xdr:row>
      <xdr:rowOff>449580</xdr:rowOff>
    </xdr:to>
    <xdr:sp macro="" textlink="">
      <xdr:nvSpPr>
        <xdr:cNvPr id="12" name="מלבן מעוגל 11">
          <a:hlinkClick xmlns:r="http://schemas.openxmlformats.org/officeDocument/2006/relationships" r:id="rId8" tooltip="לחץ כדי להגיע להוראות מילוי ושימוש בתוכנה"/>
          <a:extLst>
            <a:ext uri="{FF2B5EF4-FFF2-40B4-BE49-F238E27FC236}">
              <a16:creationId xmlns:a16="http://schemas.microsoft.com/office/drawing/2014/main" id="{00000000-0008-0000-0500-00000C000000}"/>
            </a:ext>
          </a:extLst>
        </xdr:cNvPr>
        <xdr:cNvSpPr/>
      </xdr:nvSpPr>
      <xdr:spPr>
        <a:xfrm>
          <a:off x="19263360" y="106680"/>
          <a:ext cx="4869180" cy="342900"/>
        </a:xfrm>
        <a:prstGeom prst="roundRect">
          <a:avLst/>
        </a:prstGeom>
        <a:solidFill>
          <a:schemeClr val="bg1">
            <a:lumMod val="50000"/>
          </a:schemeClr>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r" rtl="1"/>
          <a:r>
            <a:rPr lang="he-IL" sz="1800" b="1">
              <a:solidFill>
                <a:schemeClr val="bg1">
                  <a:lumMod val="50000"/>
                </a:schemeClr>
              </a:solidFill>
            </a:rPr>
            <a:t>ניהול וחישוב אוטומטי</a:t>
          </a:r>
          <a:r>
            <a:rPr lang="he-IL" sz="1800" b="1" baseline="0">
              <a:solidFill>
                <a:schemeClr val="bg1">
                  <a:lumMod val="50000"/>
                </a:schemeClr>
              </a:solidFill>
            </a:rPr>
            <a:t> של מעשר וחומש    </a:t>
          </a:r>
          <a:r>
            <a:rPr lang="he-IL" sz="1400" b="1" baseline="0">
              <a:solidFill>
                <a:schemeClr val="bg1"/>
              </a:solidFill>
            </a:rPr>
            <a:t>הוראות</a:t>
          </a:r>
          <a:endParaRPr lang="he-IL" sz="1600" b="1">
            <a:solidFill>
              <a:schemeClr val="bg1"/>
            </a:solidFill>
          </a:endParaRPr>
        </a:p>
      </xdr:txBody>
    </xdr:sp>
    <xdr:clientData/>
  </xdr:twoCellAnchor>
  <xdr:twoCellAnchor>
    <xdr:from>
      <xdr:col>6</xdr:col>
      <xdr:colOff>815340</xdr:colOff>
      <xdr:row>0</xdr:row>
      <xdr:rowOff>99060</xdr:rowOff>
    </xdr:from>
    <xdr:to>
      <xdr:col>9</xdr:col>
      <xdr:colOff>236220</xdr:colOff>
      <xdr:row>0</xdr:row>
      <xdr:rowOff>441960</xdr:rowOff>
    </xdr:to>
    <xdr:sp macro="" textlink="">
      <xdr:nvSpPr>
        <xdr:cNvPr id="13" name="מלבן מעוגל 12">
          <a:hlinkClick xmlns:r="http://schemas.openxmlformats.org/officeDocument/2006/relationships" r:id="rId9" tooltip="לחץ כדי להגיע למבוא להלכות מעשר כספים"/>
          <a:extLst>
            <a:ext uri="{FF2B5EF4-FFF2-40B4-BE49-F238E27FC236}">
              <a16:creationId xmlns:a16="http://schemas.microsoft.com/office/drawing/2014/main" id="{00000000-0008-0000-0500-00000D000000}"/>
            </a:ext>
          </a:extLst>
        </xdr:cNvPr>
        <xdr:cNvSpPr/>
      </xdr:nvSpPr>
      <xdr:spPr>
        <a:xfrm>
          <a:off x="18265140" y="99060"/>
          <a:ext cx="853440" cy="342900"/>
        </a:xfrm>
        <a:prstGeom prst="roundRect">
          <a:avLst/>
        </a:prstGeom>
        <a:solidFill>
          <a:schemeClr val="bg1">
            <a:lumMod val="65000"/>
          </a:schemeClr>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400" b="1"/>
            <a:t>מבוא</a:t>
          </a:r>
          <a:endParaRPr lang="he-IL" sz="1600" b="1"/>
        </a:p>
      </xdr:txBody>
    </xdr:sp>
    <xdr:clientData/>
  </xdr:twoCellAnchor>
  <xdr:twoCellAnchor>
    <xdr:from>
      <xdr:col>9</xdr:col>
      <xdr:colOff>381000</xdr:colOff>
      <xdr:row>0</xdr:row>
      <xdr:rowOff>99060</xdr:rowOff>
    </xdr:from>
    <xdr:to>
      <xdr:col>12</xdr:col>
      <xdr:colOff>167640</xdr:colOff>
      <xdr:row>0</xdr:row>
      <xdr:rowOff>441960</xdr:rowOff>
    </xdr:to>
    <xdr:sp macro="" textlink="">
      <xdr:nvSpPr>
        <xdr:cNvPr id="14" name="מלבן מעוגל 13">
          <a:hlinkClick xmlns:r="http://schemas.openxmlformats.org/officeDocument/2006/relationships" r:id="rId10" tooltip="לחץ כדי להגיע לכללים ויסודות בהלכות מעשר כספים"/>
          <a:extLst>
            <a:ext uri="{FF2B5EF4-FFF2-40B4-BE49-F238E27FC236}">
              <a16:creationId xmlns:a16="http://schemas.microsoft.com/office/drawing/2014/main" id="{00000000-0008-0000-0500-00000E000000}"/>
            </a:ext>
          </a:extLst>
        </xdr:cNvPr>
        <xdr:cNvSpPr/>
      </xdr:nvSpPr>
      <xdr:spPr>
        <a:xfrm>
          <a:off x="16459200" y="99060"/>
          <a:ext cx="1661160" cy="342900"/>
        </a:xfrm>
        <a:prstGeom prst="roundRect">
          <a:avLst/>
        </a:prstGeom>
        <a:solidFill>
          <a:schemeClr val="bg1">
            <a:lumMod val="65000"/>
          </a:schemeClr>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400" b="1"/>
            <a:t>כללים </a:t>
          </a:r>
          <a:r>
            <a:rPr lang="he-IL" sz="1600" b="1"/>
            <a:t> </a:t>
          </a:r>
          <a:r>
            <a:rPr lang="he-IL" sz="1400" b="1"/>
            <a:t>ויסודות</a:t>
          </a:r>
          <a:endParaRPr lang="he-IL" sz="1600" b="1"/>
        </a:p>
      </xdr:txBody>
    </xdr:sp>
    <xdr:clientData/>
  </xdr:twoCellAnchor>
  <mc:AlternateContent xmlns:mc="http://schemas.openxmlformats.org/markup-compatibility/2006">
    <mc:Choice xmlns:a14="http://schemas.microsoft.com/office/drawing/2010/main" Requires="a14">
      <xdr:twoCellAnchor>
        <xdr:from>
          <xdr:col>16</xdr:col>
          <xdr:colOff>171450</xdr:colOff>
          <xdr:row>50</xdr:row>
          <xdr:rowOff>38100</xdr:rowOff>
        </xdr:from>
        <xdr:to>
          <xdr:col>17</xdr:col>
          <xdr:colOff>504825</xdr:colOff>
          <xdr:row>52</xdr:row>
          <xdr:rowOff>0</xdr:rowOff>
        </xdr:to>
        <xdr:sp macro="" textlink="">
          <xdr:nvSpPr>
            <xdr:cNvPr id="28673" name="Object 1" hidden="1">
              <a:extLst>
                <a:ext uri="{63B3BB69-23CF-44E3-9099-C40C66FF867C}">
                  <a14:compatExt spid="_x0000_s28673"/>
                </a:ext>
                <a:ext uri="{FF2B5EF4-FFF2-40B4-BE49-F238E27FC236}">
                  <a16:creationId xmlns:a16="http://schemas.microsoft.com/office/drawing/2014/main" id="{00000000-0008-0000-0500-0000017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11</xdr:col>
      <xdr:colOff>195545</xdr:colOff>
      <xdr:row>49</xdr:row>
      <xdr:rowOff>1</xdr:rowOff>
    </xdr:from>
    <xdr:to>
      <xdr:col>13</xdr:col>
      <xdr:colOff>731521</xdr:colOff>
      <xdr:row>49</xdr:row>
      <xdr:rowOff>216001</xdr:rowOff>
    </xdr:to>
    <xdr:sp macro="" textlink="">
      <xdr:nvSpPr>
        <xdr:cNvPr id="16" name="מלבן מעוגל 15">
          <a:hlinkClick xmlns:r="http://schemas.openxmlformats.org/officeDocument/2006/relationships" r:id="rId11" tooltip="לחץ כדי להגיע לטבלאות המחשה ותירגול לחומש"/>
          <a:extLst>
            <a:ext uri="{FF2B5EF4-FFF2-40B4-BE49-F238E27FC236}">
              <a16:creationId xmlns:a16="http://schemas.microsoft.com/office/drawing/2014/main" id="{00000000-0008-0000-0500-000010000000}"/>
            </a:ext>
          </a:extLst>
        </xdr:cNvPr>
        <xdr:cNvSpPr/>
      </xdr:nvSpPr>
      <xdr:spPr>
        <a:xfrm>
          <a:off x="15611137" y="11196919"/>
          <a:ext cx="1800000" cy="216000"/>
        </a:xfrm>
        <a:prstGeom prst="roundRect">
          <a:avLst/>
        </a:prstGeom>
        <a:solidFill>
          <a:schemeClr val="bg1">
            <a:lumMod val="85000"/>
          </a:schemeClr>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050">
              <a:solidFill>
                <a:srgbClr val="8C8C8C"/>
              </a:solidFill>
            </a:rPr>
            <a:t>המחשה ותירגול לחומש</a:t>
          </a:r>
        </a:p>
      </xdr:txBody>
    </xdr:sp>
    <xdr:clientData/>
  </xdr:twoCellAnchor>
  <xdr:twoCellAnchor>
    <xdr:from>
      <xdr:col>5</xdr:col>
      <xdr:colOff>61694</xdr:colOff>
      <xdr:row>49</xdr:row>
      <xdr:rowOff>0</xdr:rowOff>
    </xdr:from>
    <xdr:to>
      <xdr:col>8</xdr:col>
      <xdr:colOff>4923</xdr:colOff>
      <xdr:row>50</xdr:row>
      <xdr:rowOff>0</xdr:rowOff>
    </xdr:to>
    <xdr:sp macro="" textlink="">
      <xdr:nvSpPr>
        <xdr:cNvPr id="17" name="מלבן מעוגל 16">
          <a:hlinkClick xmlns:r="http://schemas.openxmlformats.org/officeDocument/2006/relationships" r:id="rId12" tooltip="לחץ כדי להגיע לטבלה מיוחדת של &quot;הקלות למפרישי חומש&quot; המשתלבות בחישובים"/>
          <a:extLst>
            <a:ext uri="{FF2B5EF4-FFF2-40B4-BE49-F238E27FC236}">
              <a16:creationId xmlns:a16="http://schemas.microsoft.com/office/drawing/2014/main" id="{00000000-0008-0000-0500-000011000000}"/>
            </a:ext>
          </a:extLst>
        </xdr:cNvPr>
        <xdr:cNvSpPr/>
      </xdr:nvSpPr>
      <xdr:spPr>
        <a:xfrm>
          <a:off x="19672606" y="11196918"/>
          <a:ext cx="3224311" cy="457200"/>
        </a:xfrm>
        <a:prstGeom prst="roundRect">
          <a:avLst/>
        </a:prstGeom>
        <a:solidFill>
          <a:schemeClr val="bg1">
            <a:lumMod val="85000"/>
          </a:schemeClr>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400" b="1">
              <a:solidFill>
                <a:srgbClr val="8C8C8C"/>
              </a:solidFill>
            </a:rPr>
            <a:t>טבלת הקלות מיוחדות למפרישי חומש</a:t>
          </a:r>
        </a:p>
      </xdr:txBody>
    </xdr:sp>
    <xdr:clientData/>
  </xdr:twoCellAnchor>
  <xdr:twoCellAnchor>
    <xdr:from>
      <xdr:col>26</xdr:col>
      <xdr:colOff>91440</xdr:colOff>
      <xdr:row>47</xdr:row>
      <xdr:rowOff>182880</xdr:rowOff>
    </xdr:from>
    <xdr:to>
      <xdr:col>29</xdr:col>
      <xdr:colOff>403860</xdr:colOff>
      <xdr:row>48</xdr:row>
      <xdr:rowOff>160020</xdr:rowOff>
    </xdr:to>
    <xdr:sp macro="" textlink="">
      <xdr:nvSpPr>
        <xdr:cNvPr id="18" name="מלבן מעוגל 17">
          <a:hlinkClick xmlns:r="http://schemas.openxmlformats.org/officeDocument/2006/relationships" r:id="rId13" tooltip="לחץ כדי לשלוח הערות ושאלות למייל המכון"/>
          <a:extLst>
            <a:ext uri="{FF2B5EF4-FFF2-40B4-BE49-F238E27FC236}">
              <a16:creationId xmlns:a16="http://schemas.microsoft.com/office/drawing/2014/main" id="{00000000-0008-0000-0500-000012000000}"/>
            </a:ext>
          </a:extLst>
        </xdr:cNvPr>
        <xdr:cNvSpPr/>
      </xdr:nvSpPr>
      <xdr:spPr>
        <a:xfrm>
          <a:off x="4236720" y="10721340"/>
          <a:ext cx="2407920" cy="350520"/>
        </a:xfrm>
        <a:prstGeom prst="roundRect">
          <a:avLst>
            <a:gd name="adj" fmla="val 29711"/>
          </a:avLst>
        </a:prstGeom>
        <a:solidFill>
          <a:schemeClr val="bg1">
            <a:lumMod val="75000"/>
          </a:schemeClr>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100" b="1">
              <a:solidFill>
                <a:sysClr val="windowText" lastClr="000000"/>
              </a:solidFill>
            </a:rPr>
            <a:t>הערות ושאלות הלכתיות לרבני המכון</a:t>
          </a:r>
        </a:p>
      </xdr:txBody>
    </xdr:sp>
    <xdr:clientData/>
  </xdr:twoCellAnchor>
  <xdr:twoCellAnchor>
    <xdr:from>
      <xdr:col>1</xdr:col>
      <xdr:colOff>1043940</xdr:colOff>
      <xdr:row>145</xdr:row>
      <xdr:rowOff>333375</xdr:rowOff>
    </xdr:from>
    <xdr:to>
      <xdr:col>16</xdr:col>
      <xdr:colOff>129540</xdr:colOff>
      <xdr:row>151</xdr:row>
      <xdr:rowOff>238125</xdr:rowOff>
    </xdr:to>
    <xdr:sp macro="" textlink="">
      <xdr:nvSpPr>
        <xdr:cNvPr id="19" name="TextBox 18">
          <a:extLst>
            <a:ext uri="{FF2B5EF4-FFF2-40B4-BE49-F238E27FC236}">
              <a16:creationId xmlns:a16="http://schemas.microsoft.com/office/drawing/2014/main" id="{00000000-0008-0000-0500-000013000000}"/>
            </a:ext>
          </a:extLst>
        </xdr:cNvPr>
        <xdr:cNvSpPr txBox="1"/>
      </xdr:nvSpPr>
      <xdr:spPr>
        <a:xfrm>
          <a:off x="13403580" y="21547455"/>
          <a:ext cx="10393680" cy="1200150"/>
        </a:xfrm>
        <a:prstGeom prst="rect">
          <a:avLst/>
        </a:prstGeom>
        <a:solidFill>
          <a:schemeClr val="bg1">
            <a:lumMod val="9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1" anchor="t"/>
        <a:lstStyle/>
        <a:p>
          <a:pPr algn="r" rtl="1"/>
          <a:r>
            <a:rPr lang="he-IL" sz="1100"/>
            <a:t>כשמחשבים את ההקלות המיוחדות שנאמרו בחומש חייבים לחלק את החומש לשתיים, דהיינו המעשר הראשון, שכלפיו אין שום הקלות, </a:t>
          </a:r>
          <a:r>
            <a:rPr lang="he-IL" sz="1100">
              <a:solidFill>
                <a:sysClr val="windowText" lastClr="000000"/>
              </a:solidFill>
            </a:rPr>
            <a:t>וה</a:t>
          </a:r>
          <a:r>
            <a:rPr lang="he-IL" sz="1100">
              <a:solidFill>
                <a:srgbClr val="FFC000"/>
              </a:solidFill>
            </a:rPr>
            <a:t>מעשר הנוסף </a:t>
          </a:r>
          <a:r>
            <a:rPr lang="he-IL" sz="1100"/>
            <a:t>המשלים לחומש, שכלפיו נאמרו ההקלות השונות. ולכן,  אם נשאר זכות בסכום</a:t>
          </a:r>
          <a:r>
            <a:rPr lang="he-IL" sz="1100" baseline="0"/>
            <a:t> ההקלות בחודש זה, לא יזקף לזכות המעשר, אלא יזקף לזכות </a:t>
          </a:r>
          <a:r>
            <a:rPr lang="he-IL" sz="1100" baseline="0">
              <a:solidFill>
                <a:sysClr val="windowText" lastClr="000000"/>
              </a:solidFill>
            </a:rPr>
            <a:t>ה</a:t>
          </a:r>
          <a:r>
            <a:rPr lang="he-IL" sz="1100" baseline="0">
              <a:solidFill>
                <a:srgbClr val="FFC000"/>
              </a:solidFill>
            </a:rPr>
            <a:t>מעשר הנוסף </a:t>
          </a:r>
          <a:r>
            <a:rPr lang="he-IL" sz="1100" baseline="0"/>
            <a:t>בלבד בחודש הבא.</a:t>
          </a:r>
          <a:endParaRPr lang="he-IL" sz="1100"/>
        </a:p>
        <a:p>
          <a:pPr algn="r" rtl="1"/>
          <a:endParaRPr lang="he-IL" sz="1100" b="1">
            <a:solidFill>
              <a:srgbClr val="FF0000"/>
            </a:solidFill>
          </a:endParaRPr>
        </a:p>
        <a:p>
          <a:pPr algn="r" rtl="1"/>
          <a:r>
            <a:rPr lang="he-IL" sz="1100" b="1">
              <a:solidFill>
                <a:srgbClr val="FF0000"/>
              </a:solidFill>
            </a:rPr>
            <a:t>הוראות שימוש בטבלה:  </a:t>
          </a:r>
          <a:r>
            <a:rPr lang="he-IL" sz="1100" b="1">
              <a:solidFill>
                <a:sysClr val="windowText" lastClr="000000"/>
              </a:solidFill>
            </a:rPr>
            <a:t>הרישום מתנהל בשני שלבים.</a:t>
          </a:r>
          <a:r>
            <a:rPr lang="he-IL" sz="1100" b="1" baseline="0">
              <a:solidFill>
                <a:sysClr val="windowText" lastClr="000000"/>
              </a:solidFill>
            </a:rPr>
            <a:t>  </a:t>
          </a:r>
          <a:r>
            <a:rPr lang="he-IL" sz="1200" b="1">
              <a:solidFill>
                <a:sysClr val="windowText" lastClr="000000"/>
              </a:solidFill>
            </a:rPr>
            <a:t>א. </a:t>
          </a:r>
          <a:r>
            <a:rPr lang="he-IL" sz="1100" b="1">
              <a:solidFill>
                <a:sysClr val="windowText" lastClr="000000"/>
              </a:solidFill>
            </a:rPr>
            <a:t>ממלאים</a:t>
          </a:r>
          <a:r>
            <a:rPr lang="he-IL" sz="1100" b="1" baseline="0">
              <a:solidFill>
                <a:sysClr val="windowText" lastClr="000000"/>
              </a:solidFill>
            </a:rPr>
            <a:t> את הטבלה הראשית בצורה רגילה ורושמים שם את </a:t>
          </a:r>
          <a:r>
            <a:rPr lang="he-IL" sz="1100" b="1" u="sng" baseline="0">
              <a:solidFill>
                <a:sysClr val="windowText" lastClr="000000"/>
              </a:solidFill>
            </a:rPr>
            <a:t>ההכנסות</a:t>
          </a:r>
          <a:r>
            <a:rPr lang="he-IL" sz="1100" b="1" baseline="0">
              <a:solidFill>
                <a:sysClr val="windowText" lastClr="000000"/>
              </a:solidFill>
            </a:rPr>
            <a:t>, </a:t>
          </a:r>
          <a:r>
            <a:rPr lang="he-IL" sz="1100" b="1" u="sng" baseline="0">
              <a:solidFill>
                <a:sysClr val="windowText" lastClr="000000"/>
              </a:solidFill>
            </a:rPr>
            <a:t>ההוצאות</a:t>
          </a:r>
          <a:r>
            <a:rPr lang="he-IL" sz="1100" b="1">
              <a:solidFill>
                <a:sysClr val="windowText" lastClr="000000"/>
              </a:solidFill>
            </a:rPr>
            <a:t> </a:t>
          </a:r>
          <a:r>
            <a:rPr lang="he-IL" sz="1100" b="1" u="sng">
              <a:solidFill>
                <a:sysClr val="windowText" lastClr="000000"/>
              </a:solidFill>
            </a:rPr>
            <a:t>והתרומות</a:t>
          </a:r>
          <a:r>
            <a:rPr lang="he-IL" sz="1100" b="1">
              <a:solidFill>
                <a:sysClr val="windowText" lastClr="000000"/>
              </a:solidFill>
            </a:rPr>
            <a:t> הרגילות.  </a:t>
          </a:r>
          <a:r>
            <a:rPr lang="he-IL" sz="1200" b="1">
              <a:solidFill>
                <a:sysClr val="windowText" lastClr="000000"/>
              </a:solidFill>
            </a:rPr>
            <a:t>ב. </a:t>
          </a:r>
          <a:r>
            <a:rPr lang="he-IL" sz="1100" b="1">
              <a:solidFill>
                <a:sysClr val="windowText" lastClr="000000"/>
              </a:solidFill>
            </a:rPr>
            <a:t>ממלאים טבלה זאת של ההקלות [תאים</a:t>
          </a:r>
          <a:r>
            <a:rPr lang="he-IL" sz="1100" b="1" baseline="0">
              <a:solidFill>
                <a:sysClr val="windowText" lastClr="000000"/>
              </a:solidFill>
            </a:rPr>
            <a:t> לבנים בלבד]</a:t>
          </a:r>
          <a:r>
            <a:rPr lang="he-IL" sz="1100" b="1">
              <a:solidFill>
                <a:sysClr val="windowText" lastClr="000000"/>
              </a:solidFill>
            </a:rPr>
            <a:t>. אותן</a:t>
          </a:r>
          <a:r>
            <a:rPr lang="he-IL" sz="1100" b="1" baseline="0">
              <a:solidFill>
                <a:sysClr val="windowText" lastClr="000000"/>
              </a:solidFill>
            </a:rPr>
            <a:t> הכנסות</a:t>
          </a:r>
          <a:r>
            <a:rPr lang="he-IL" sz="1100" b="1">
              <a:solidFill>
                <a:sysClr val="windowText" lastClr="000000"/>
              </a:solidFill>
            </a:rPr>
            <a:t> שלא רוצים להכליל בחישוב החומש רושמים </a:t>
          </a:r>
          <a:r>
            <a:rPr lang="he-IL" sz="1100" b="1" u="sng">
              <a:solidFill>
                <a:sysClr val="windowText" lastClr="000000"/>
              </a:solidFill>
            </a:rPr>
            <a:t>רק</a:t>
          </a:r>
          <a:r>
            <a:rPr lang="he-IL" sz="1100" b="1">
              <a:solidFill>
                <a:sysClr val="windowText" lastClr="000000"/>
              </a:solidFill>
            </a:rPr>
            <a:t> כאן, גם רושמים כאן הוצאות נוספות</a:t>
          </a:r>
          <a:r>
            <a:rPr lang="he-IL" sz="1100" b="1" baseline="0">
              <a:solidFill>
                <a:sysClr val="windowText" lastClr="000000"/>
              </a:solidFill>
            </a:rPr>
            <a:t> וכן תרומות נוספות שמחשיבים רק לחומש.  במשך כל החודש רושמים כאן לפי הצורך.  </a:t>
          </a:r>
        </a:p>
        <a:p>
          <a:pPr algn="r" rtl="1"/>
          <a:r>
            <a:rPr lang="he-IL" sz="1600" b="1" baseline="0">
              <a:solidFill>
                <a:sysClr val="windowText" lastClr="000000"/>
              </a:solidFill>
            </a:rPr>
            <a:t> </a:t>
          </a:r>
          <a:r>
            <a:rPr lang="he-IL" sz="1600" b="1" baseline="0">
              <a:solidFill>
                <a:srgbClr val="FF0000"/>
              </a:solidFill>
            </a:rPr>
            <a:t>שימו לב!</a:t>
          </a:r>
          <a:r>
            <a:rPr lang="he-IL" sz="1600" b="1">
              <a:solidFill>
                <a:srgbClr val="FF0000"/>
              </a:solidFill>
            </a:rPr>
            <a:t> </a:t>
          </a:r>
          <a:r>
            <a:rPr lang="he-IL" sz="1400" b="1">
              <a:solidFill>
                <a:srgbClr val="FF0000"/>
              </a:solidFill>
            </a:rPr>
            <a:t>   המפרישים חומש לפי ההקלות עליהם להפריש הסכום  של  "סך הכל היתרה להפריש לחומש" הרשום בטבלה זאת ולא בטבלה הראשית</a:t>
          </a:r>
          <a:r>
            <a:rPr lang="he-IL" sz="1400" b="1" baseline="0">
              <a:solidFill>
                <a:srgbClr val="FF0000"/>
              </a:solidFill>
            </a:rPr>
            <a:t>.</a:t>
          </a:r>
          <a:endParaRPr lang="he-IL" sz="1400" b="1">
            <a:solidFill>
              <a:srgbClr val="FF0000"/>
            </a:solidFill>
          </a:endParaRPr>
        </a:p>
      </xdr:txBody>
    </xdr:sp>
    <xdr:clientData/>
  </xdr:twoCellAnchor>
  <xdr:twoCellAnchor>
    <xdr:from>
      <xdr:col>1</xdr:col>
      <xdr:colOff>1024205</xdr:colOff>
      <xdr:row>50</xdr:row>
      <xdr:rowOff>64770</xdr:rowOff>
    </xdr:from>
    <xdr:to>
      <xdr:col>2</xdr:col>
      <xdr:colOff>990600</xdr:colOff>
      <xdr:row>51</xdr:row>
      <xdr:rowOff>321944</xdr:rowOff>
    </xdr:to>
    <xdr:sp macro="" textlink="">
      <xdr:nvSpPr>
        <xdr:cNvPr id="20" name="מלבן מעוגל 19">
          <a:hlinkClick xmlns:r="http://schemas.openxmlformats.org/officeDocument/2006/relationships" r:id="rId14" tooltip="לחץ כאן כדי להזמין"/>
          <a:extLst>
            <a:ext uri="{FF2B5EF4-FFF2-40B4-BE49-F238E27FC236}">
              <a16:creationId xmlns:a16="http://schemas.microsoft.com/office/drawing/2014/main" id="{00000000-0008-0000-0500-000014000000}"/>
            </a:ext>
          </a:extLst>
        </xdr:cNvPr>
        <xdr:cNvSpPr/>
      </xdr:nvSpPr>
      <xdr:spPr>
        <a:xfrm>
          <a:off x="22219920" y="11433810"/>
          <a:ext cx="1597075" cy="379094"/>
        </a:xfrm>
        <a:prstGeom prst="roundRect">
          <a:avLst>
            <a:gd name="adj" fmla="val 22697"/>
          </a:avLst>
        </a:prstGeom>
        <a:solidFill>
          <a:schemeClr val="bg1"/>
        </a:solidFill>
        <a:ln>
          <a:solidFill>
            <a:schemeClr val="bg1">
              <a:lumMod val="75000"/>
            </a:schemeClr>
          </a:solid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400" b="1">
              <a:solidFill>
                <a:sysClr val="windowText" lastClr="000000"/>
              </a:solidFill>
            </a:rPr>
            <a:t>להזמנה </a:t>
          </a:r>
          <a:r>
            <a:rPr lang="he-IL" sz="1400" b="1" baseline="0">
              <a:solidFill>
                <a:sysClr val="windowText" lastClr="000000"/>
              </a:solidFill>
            </a:rPr>
            <a:t> חוזרת</a:t>
          </a:r>
          <a:endParaRPr lang="he-IL" sz="1400" b="1">
            <a:solidFill>
              <a:sysClr val="windowText" lastClr="000000"/>
            </a:solidFill>
          </a:endParaRPr>
        </a:p>
      </xdr:txBody>
    </xdr:sp>
    <xdr:clientData/>
  </xdr:twoCellAnchor>
  <xdr:twoCellAnchor>
    <xdr:from>
      <xdr:col>8</xdr:col>
      <xdr:colOff>205740</xdr:colOff>
      <xdr:row>41</xdr:row>
      <xdr:rowOff>15240</xdr:rowOff>
    </xdr:from>
    <xdr:to>
      <xdr:col>12</xdr:col>
      <xdr:colOff>110490</xdr:colOff>
      <xdr:row>41</xdr:row>
      <xdr:rowOff>247650</xdr:rowOff>
    </xdr:to>
    <xdr:sp macro="" textlink="">
      <xdr:nvSpPr>
        <xdr:cNvPr id="22" name="מלבן מעוגל 21">
          <a:hlinkClick xmlns:r="http://schemas.openxmlformats.org/officeDocument/2006/relationships" r:id="rId15" tooltip="לחץ כאן כדי להגיע לטבלת סיכום שנתית ותרשים המחשה"/>
          <a:extLst>
            <a:ext uri="{FF2B5EF4-FFF2-40B4-BE49-F238E27FC236}">
              <a16:creationId xmlns:a16="http://schemas.microsoft.com/office/drawing/2014/main" id="{00000000-0008-0000-0500-000016000000}"/>
            </a:ext>
          </a:extLst>
        </xdr:cNvPr>
        <xdr:cNvSpPr/>
      </xdr:nvSpPr>
      <xdr:spPr>
        <a:xfrm>
          <a:off x="16882110" y="9212580"/>
          <a:ext cx="2061210" cy="232410"/>
        </a:xfrm>
        <a:prstGeom prst="roundRect">
          <a:avLst/>
        </a:prstGeom>
        <a:solidFill>
          <a:schemeClr val="bg1">
            <a:lumMod val="75000"/>
          </a:schemeClr>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100">
              <a:solidFill>
                <a:srgbClr val="FF0000"/>
              </a:solidFill>
            </a:rPr>
            <a:t>מעקב  ותרשים  שנתי  </a:t>
          </a:r>
          <a:endParaRPr lang="he-IL" sz="1100" baseline="0">
            <a:solidFill>
              <a:srgbClr val="FF0000"/>
            </a:solidFill>
          </a:endParaRPr>
        </a:p>
      </xdr:txBody>
    </xdr:sp>
    <xdr:clientData/>
  </xdr:twoCellAnchor>
  <xdr:twoCellAnchor>
    <xdr:from>
      <xdr:col>26</xdr:col>
      <xdr:colOff>161925</xdr:colOff>
      <xdr:row>32</xdr:row>
      <xdr:rowOff>0</xdr:rowOff>
    </xdr:from>
    <xdr:to>
      <xdr:col>27</xdr:col>
      <xdr:colOff>76200</xdr:colOff>
      <xdr:row>36</xdr:row>
      <xdr:rowOff>133350</xdr:rowOff>
    </xdr:to>
    <xdr:sp macro="" textlink="">
      <xdr:nvSpPr>
        <xdr:cNvPr id="15" name="מלבן: פינות מעוגלות 14">
          <a:hlinkClick xmlns:r="http://schemas.openxmlformats.org/officeDocument/2006/relationships" r:id="rId16" tooltip="הזריז נשכר, תרום עכשיו."/>
          <a:extLst>
            <a:ext uri="{FF2B5EF4-FFF2-40B4-BE49-F238E27FC236}">
              <a16:creationId xmlns:a16="http://schemas.microsoft.com/office/drawing/2014/main" id="{00000000-0008-0000-0500-00000F000000}"/>
            </a:ext>
          </a:extLst>
        </xdr:cNvPr>
        <xdr:cNvSpPr/>
      </xdr:nvSpPr>
      <xdr:spPr>
        <a:xfrm>
          <a:off x="6029325" y="7181850"/>
          <a:ext cx="581025" cy="933450"/>
        </a:xfrm>
        <a:prstGeom prst="roundRect">
          <a:avLst/>
        </a:prstGeom>
        <a:solidFill>
          <a:schemeClr val="accent6">
            <a:lumMod val="20000"/>
            <a:lumOff val="80000"/>
          </a:schemeClr>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t"/>
        <a:lstStyle/>
        <a:p>
          <a:pPr algn="ctr" rtl="1"/>
          <a:endParaRPr lang="he-IL" sz="1100" b="1">
            <a:solidFill>
              <a:schemeClr val="accent6">
                <a:lumMod val="50000"/>
              </a:schemeClr>
            </a:solidFill>
          </a:endParaRPr>
        </a:p>
        <a:p>
          <a:pPr algn="ctr" rtl="1"/>
          <a:r>
            <a:rPr lang="he-IL" sz="1100" b="1">
              <a:solidFill>
                <a:srgbClr val="FF0000"/>
              </a:solidFill>
            </a:rPr>
            <a:t>תרום</a:t>
          </a:r>
        </a:p>
        <a:p>
          <a:pPr algn="ctr" rtl="1"/>
          <a:r>
            <a:rPr lang="he-IL" sz="1100" b="1">
              <a:solidFill>
                <a:srgbClr val="FF0000"/>
              </a:solidFill>
            </a:rPr>
            <a:t>עכשיו</a:t>
          </a:r>
        </a:p>
      </xdr:txBody>
    </xdr:sp>
    <xdr:clientData/>
  </xdr:twoCellAnchor>
  <xdr:twoCellAnchor>
    <xdr:from>
      <xdr:col>14</xdr:col>
      <xdr:colOff>815340</xdr:colOff>
      <xdr:row>35</xdr:row>
      <xdr:rowOff>15240</xdr:rowOff>
    </xdr:from>
    <xdr:to>
      <xdr:col>18</xdr:col>
      <xdr:colOff>76200</xdr:colOff>
      <xdr:row>36</xdr:row>
      <xdr:rowOff>15240</xdr:rowOff>
    </xdr:to>
    <xdr:sp macro="" textlink="">
      <xdr:nvSpPr>
        <xdr:cNvPr id="24" name="מלבן מעוגל 23">
          <a:hlinkClick xmlns:r="http://schemas.openxmlformats.org/officeDocument/2006/relationships" r:id="rId17" tooltip="לחץ כדי להגיע לסקירה"/>
          <a:extLst>
            <a:ext uri="{FF2B5EF4-FFF2-40B4-BE49-F238E27FC236}">
              <a16:creationId xmlns:a16="http://schemas.microsoft.com/office/drawing/2014/main" id="{00000000-0008-0000-0500-000018000000}"/>
            </a:ext>
          </a:extLst>
        </xdr:cNvPr>
        <xdr:cNvSpPr/>
      </xdr:nvSpPr>
      <xdr:spPr>
        <a:xfrm>
          <a:off x="12374880" y="7787640"/>
          <a:ext cx="2103120" cy="205740"/>
        </a:xfrm>
        <a:prstGeom prst="roundRect">
          <a:avLst/>
        </a:prstGeom>
        <a:solidFill>
          <a:srgbClr val="5B9BD5"/>
        </a:solidFill>
        <a:ln w="12700" cap="flat" cmpd="sng" algn="ctr">
          <a:noFill/>
          <a:prstDash val="solid"/>
          <a:miter lim="800000"/>
        </a:ln>
        <a:effectLst/>
        <a:scene3d>
          <a:camera prst="orthographicFront">
            <a:rot lat="0" lon="0" rev="0"/>
          </a:camera>
          <a:lightRig rig="chilly" dir="t">
            <a:rot lat="0" lon="0" rev="18480000"/>
          </a:lightRig>
        </a:scene3d>
        <a:sp3d prstMaterial="clear">
          <a:bevelT h="63500"/>
        </a:sp3d>
      </xdr:spPr>
      <xdr:txBody>
        <a:bodyPr vertOverflow="clip" horzOverflow="clip" rtlCol="1" anchor="ctr"/>
        <a:lstStyle/>
        <a:p>
          <a:pPr marL="0" marR="0" lvl="0" indent="0" algn="ctr" defTabSz="914400" rtl="1" eaLnBrk="1" fontAlgn="auto" latinLnBrk="0" hangingPunct="1">
            <a:lnSpc>
              <a:spcPct val="100000"/>
            </a:lnSpc>
            <a:spcBef>
              <a:spcPts val="0"/>
            </a:spcBef>
            <a:spcAft>
              <a:spcPts val="0"/>
            </a:spcAft>
            <a:buClrTx/>
            <a:buSzTx/>
            <a:buFontTx/>
            <a:buNone/>
            <a:tabLst/>
            <a:defRPr/>
          </a:pPr>
          <a:r>
            <a:rPr kumimoji="0" lang="he-IL" sz="1100" b="1" i="0" u="none" strike="noStrike" kern="0" cap="none" spc="0" normalizeH="0" baseline="0" noProof="0">
              <a:ln>
                <a:noFill/>
              </a:ln>
              <a:solidFill>
                <a:srgbClr val="70AD47">
                  <a:lumMod val="75000"/>
                </a:srgbClr>
              </a:solidFill>
              <a:effectLst/>
              <a:uLnTx/>
              <a:uFillTx/>
              <a:latin typeface="Calibri" panose="020F0502020204030204"/>
              <a:ea typeface="+mn-ea"/>
              <a:cs typeface="Arial" panose="020B0604020202020204" pitchFamily="34" charset="0"/>
            </a:rPr>
            <a:t>סקירה  קצרה על המכון</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52</xdr:row>
      <xdr:rowOff>5715</xdr:rowOff>
    </xdr:from>
    <xdr:to>
      <xdr:col>12</xdr:col>
      <xdr:colOff>396240</xdr:colOff>
      <xdr:row>62</xdr:row>
      <xdr:rowOff>7620</xdr:rowOff>
    </xdr:to>
    <xdr:sp macro="" textlink="">
      <xdr:nvSpPr>
        <xdr:cNvPr id="2" name="TextBox 1">
          <a:extLst>
            <a:ext uri="{FF2B5EF4-FFF2-40B4-BE49-F238E27FC236}">
              <a16:creationId xmlns:a16="http://schemas.microsoft.com/office/drawing/2014/main" id="{00000000-0008-0000-0600-000002000000}"/>
            </a:ext>
          </a:extLst>
        </xdr:cNvPr>
        <xdr:cNvSpPr txBox="1"/>
      </xdr:nvSpPr>
      <xdr:spPr>
        <a:xfrm>
          <a:off x="16230600" y="11938635"/>
          <a:ext cx="8808720" cy="1762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1" anchor="t"/>
        <a:lstStyle/>
        <a:p>
          <a:pPr rtl="1"/>
          <a:r>
            <a:rPr lang="he-IL" sz="1100" b="1">
              <a:solidFill>
                <a:srgbClr val="FF0000"/>
              </a:solidFill>
              <a:effectLst/>
              <a:latin typeface="+mn-lt"/>
              <a:ea typeface="+mn-ea"/>
              <a:cs typeface="+mn-cs"/>
            </a:rPr>
            <a:t>הוראות:    </a:t>
          </a:r>
          <a:r>
            <a:rPr lang="he-IL" sz="1100">
              <a:solidFill>
                <a:schemeClr val="dk1"/>
              </a:solidFill>
              <a:effectLst/>
              <a:latin typeface="+mn-lt"/>
              <a:ea typeface="+mn-ea"/>
              <a:cs typeface="+mn-cs"/>
            </a:rPr>
            <a:t>התאים</a:t>
          </a:r>
          <a:r>
            <a:rPr lang="he-IL" sz="1100" baseline="0">
              <a:solidFill>
                <a:schemeClr val="dk1"/>
              </a:solidFill>
              <a:effectLst/>
              <a:latin typeface="+mn-lt"/>
              <a:ea typeface="+mn-ea"/>
              <a:cs typeface="+mn-cs"/>
            </a:rPr>
            <a:t> </a:t>
          </a:r>
          <a:r>
            <a:rPr lang="he-IL" sz="1100">
              <a:solidFill>
                <a:schemeClr val="dk1"/>
              </a:solidFill>
              <a:effectLst/>
              <a:latin typeface="+mn-lt"/>
              <a:ea typeface="+mn-ea"/>
              <a:cs typeface="+mn-cs"/>
            </a:rPr>
            <a:t>ברקע לבן יש למלאות ידנית, אבל התאים בעלי רקע צבעוני או אפור נעולים</a:t>
          </a:r>
          <a:r>
            <a:rPr lang="he-IL" sz="1100" baseline="0">
              <a:solidFill>
                <a:schemeClr val="dk1"/>
              </a:solidFill>
              <a:effectLst/>
              <a:latin typeface="+mn-lt"/>
              <a:ea typeface="+mn-ea"/>
              <a:cs typeface="+mn-cs"/>
            </a:rPr>
            <a:t> </a:t>
          </a:r>
          <a:r>
            <a:rPr lang="he-IL" sz="1100">
              <a:solidFill>
                <a:schemeClr val="dk1"/>
              </a:solidFill>
              <a:effectLst/>
              <a:latin typeface="+mn-lt"/>
              <a:ea typeface="+mn-ea"/>
              <a:cs typeface="+mn-cs"/>
            </a:rPr>
            <a:t>והם מתעדכנים</a:t>
          </a:r>
          <a:r>
            <a:rPr lang="he-IL" sz="1100" baseline="0">
              <a:solidFill>
                <a:schemeClr val="dk1"/>
              </a:solidFill>
              <a:effectLst/>
              <a:latin typeface="+mn-lt"/>
              <a:ea typeface="+mn-ea"/>
              <a:cs typeface="+mn-cs"/>
            </a:rPr>
            <a:t> </a:t>
          </a:r>
          <a:r>
            <a:rPr lang="he-IL" sz="1100">
              <a:solidFill>
                <a:schemeClr val="dk1"/>
              </a:solidFill>
              <a:effectLst/>
              <a:latin typeface="+mn-lt"/>
              <a:ea typeface="+mn-ea"/>
              <a:cs typeface="+mn-cs"/>
            </a:rPr>
            <a:t>אוטומטית. התאים באיזור הקבוע המסומנים ברשת גם מתעדכנים אוטומטית</a:t>
          </a:r>
          <a:r>
            <a:rPr lang="he-IL" sz="1100" baseline="0">
              <a:solidFill>
                <a:schemeClr val="dk1"/>
              </a:solidFill>
              <a:effectLst/>
              <a:latin typeface="+mn-lt"/>
              <a:ea typeface="+mn-ea"/>
              <a:cs typeface="+mn-cs"/>
            </a:rPr>
            <a:t> אולם ניתן לשנות בעת הצורך.</a:t>
          </a:r>
          <a:r>
            <a:rPr lang="he-IL" sz="1100">
              <a:solidFill>
                <a:schemeClr val="dk1"/>
              </a:solidFill>
              <a:effectLst/>
              <a:latin typeface="+mn-lt"/>
              <a:ea typeface="+mn-ea"/>
              <a:cs typeface="+mn-cs"/>
            </a:rPr>
            <a:t> יש לזכור שכל סכום שנכנס באיזור הקבוע עובר  גם לחודשים הבאים, ולכן בתחילת כל חודש יש לעבור</a:t>
          </a:r>
          <a:r>
            <a:rPr lang="he-IL" sz="1100" baseline="0">
              <a:solidFill>
                <a:schemeClr val="dk1"/>
              </a:solidFill>
              <a:effectLst/>
              <a:latin typeface="+mn-lt"/>
              <a:ea typeface="+mn-ea"/>
              <a:cs typeface="+mn-cs"/>
            </a:rPr>
            <a:t> על איזור זה ולעדכן את הסכומים לחודש הנוכחי.</a:t>
          </a:r>
        </a:p>
        <a:p>
          <a:pPr rtl="1"/>
          <a:r>
            <a:rPr lang="he-IL" sz="1100" baseline="0">
              <a:solidFill>
                <a:schemeClr val="bg1">
                  <a:lumMod val="65000"/>
                </a:schemeClr>
              </a:solidFill>
              <a:effectLst/>
              <a:latin typeface="+mn-lt"/>
              <a:ea typeface="+mn-ea"/>
              <a:cs typeface="+mn-cs"/>
            </a:rPr>
            <a:t>       לבקשת רבים, הוספנו את החישובים ל"חומש" וגם את החישובים להנוהגים להפריש מעשר אבל מוסיפים "חומש חלקי" דהיינו שמפרישים חומש רק מהכנסות מסויימות. כמו"כ הוספנו טבלה מיוחדת למפרישי חומש הסומכים על הקלות מסויימות. </a:t>
          </a:r>
        </a:p>
        <a:p>
          <a:pPr rtl="1"/>
          <a:r>
            <a:rPr lang="he-IL" sz="1100">
              <a:solidFill>
                <a:schemeClr val="dk1"/>
              </a:solidFill>
              <a:effectLst/>
              <a:latin typeface="+mn-lt"/>
              <a:ea typeface="+mn-ea"/>
              <a:cs typeface="+mn-cs"/>
            </a:rPr>
            <a:t> </a:t>
          </a:r>
        </a:p>
        <a:p>
          <a:pPr rtl="1"/>
          <a:r>
            <a:rPr lang="he-IL" sz="1100">
              <a:solidFill>
                <a:schemeClr val="dk1"/>
              </a:solidFill>
              <a:effectLst/>
              <a:latin typeface="+mn-lt"/>
              <a:ea typeface="+mn-ea"/>
              <a:cs typeface="+mn-cs"/>
            </a:rPr>
            <a:t>בתאים "יתרת החוב למעשר", מספר בצבע ירוק המסומן במינוס - מראה על זכות ונתינה יותר מהמעשר או מהחומש. בסוף כל חודש יש להשלים את החסר או שהיתרה תעבור אוטומטית לחודש הבא בשדה המתאים. לזכות או לחובה. בחודש הראשון של השנה יש למלאות משבצת</a:t>
          </a:r>
          <a:r>
            <a:rPr lang="he-IL" sz="1100" baseline="0">
              <a:solidFill>
                <a:schemeClr val="dk1"/>
              </a:solidFill>
              <a:effectLst/>
              <a:latin typeface="+mn-lt"/>
              <a:ea typeface="+mn-ea"/>
              <a:cs typeface="+mn-cs"/>
            </a:rPr>
            <a:t> זו ידנית, גם במשך השנה </a:t>
          </a:r>
          <a:r>
            <a:rPr lang="he-IL" sz="1100">
              <a:solidFill>
                <a:schemeClr val="dk1"/>
              </a:solidFill>
              <a:effectLst/>
              <a:latin typeface="+mn-lt"/>
              <a:ea typeface="+mn-ea"/>
              <a:cs typeface="+mn-cs"/>
            </a:rPr>
            <a:t>ניתן למחוק משבצת זו אם רוצים להתחיל בחודש מסוים מההתחלה.      </a:t>
          </a:r>
          <a:r>
            <a:rPr lang="he-IL" sz="1100" b="1">
              <a:solidFill>
                <a:srgbClr val="FF0000"/>
              </a:solidFill>
              <a:effectLst/>
              <a:latin typeface="+mn-lt"/>
              <a:ea typeface="+mn-ea"/>
              <a:cs typeface="+mn-cs"/>
            </a:rPr>
            <a:t>אחרי כל פעולה יש לזכור ללחוץ על אנטר, אחד</a:t>
          </a:r>
          <a:r>
            <a:rPr lang="he-IL" sz="1100" b="1" baseline="0">
              <a:solidFill>
                <a:srgbClr val="FF0000"/>
              </a:solidFill>
              <a:effectLst/>
              <a:latin typeface="+mn-lt"/>
              <a:ea typeface="+mn-ea"/>
              <a:cs typeface="+mn-cs"/>
            </a:rPr>
            <a:t> החיצים</a:t>
          </a:r>
          <a:r>
            <a:rPr lang="he-IL" sz="1100" b="1">
              <a:solidFill>
                <a:srgbClr val="FF0000"/>
              </a:solidFill>
              <a:effectLst/>
              <a:latin typeface="+mn-lt"/>
              <a:ea typeface="+mn-ea"/>
              <a:cs typeface="+mn-cs"/>
            </a:rPr>
            <a:t> או על תא אחר כדי שהשינוי יחול,</a:t>
          </a:r>
          <a:r>
            <a:rPr lang="he-IL" sz="1100" b="1" baseline="0">
              <a:solidFill>
                <a:srgbClr val="FF0000"/>
              </a:solidFill>
              <a:effectLst/>
              <a:latin typeface="+mn-lt"/>
              <a:ea typeface="+mn-ea"/>
              <a:cs typeface="+mn-cs"/>
            </a:rPr>
            <a:t> ובעת היציאה מהתוכנה לשמור את השינויים.</a:t>
          </a:r>
          <a:r>
            <a:rPr lang="he-IL" sz="1100" b="1">
              <a:solidFill>
                <a:srgbClr val="FF0000"/>
              </a:solidFill>
              <a:effectLst/>
              <a:latin typeface="+mn-lt"/>
              <a:ea typeface="+mn-ea"/>
              <a:cs typeface="+mn-cs"/>
            </a:rPr>
            <a:t>                                                                                 </a:t>
          </a:r>
        </a:p>
        <a:p>
          <a:pPr algn="r" rtl="1"/>
          <a:r>
            <a:rPr lang="he-IL" sz="1100"/>
            <a:t> </a:t>
          </a:r>
        </a:p>
      </xdr:txBody>
    </xdr:sp>
    <xdr:clientData/>
  </xdr:twoCellAnchor>
  <xdr:twoCellAnchor>
    <xdr:from>
      <xdr:col>1</xdr:col>
      <xdr:colOff>1402079</xdr:colOff>
      <xdr:row>1</xdr:row>
      <xdr:rowOff>89534</xdr:rowOff>
    </xdr:from>
    <xdr:to>
      <xdr:col>2</xdr:col>
      <xdr:colOff>952499</xdr:colOff>
      <xdr:row>1</xdr:row>
      <xdr:rowOff>342900</xdr:rowOff>
    </xdr:to>
    <xdr:sp macro="" textlink="">
      <xdr:nvSpPr>
        <xdr:cNvPr id="3" name="מלבן מעוגל 2">
          <a:hlinkClick xmlns:r="http://schemas.openxmlformats.org/officeDocument/2006/relationships" r:id="rId1" tooltip="לחץ כאן כדי להגיע למדריך ההלכתי - ההכנסות "/>
          <a:extLst>
            <a:ext uri="{FF2B5EF4-FFF2-40B4-BE49-F238E27FC236}">
              <a16:creationId xmlns:a16="http://schemas.microsoft.com/office/drawing/2014/main" id="{00000000-0008-0000-0600-000003000000}"/>
            </a:ext>
          </a:extLst>
        </xdr:cNvPr>
        <xdr:cNvSpPr/>
      </xdr:nvSpPr>
      <xdr:spPr>
        <a:xfrm>
          <a:off x="22258021" y="607694"/>
          <a:ext cx="1181100" cy="253366"/>
        </a:xfrm>
        <a:prstGeom prst="roundRect">
          <a:avLst/>
        </a:prstGeom>
        <a:solidFill>
          <a:srgbClr val="3B87CD"/>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200"/>
            <a:t>למדריך </a:t>
          </a:r>
          <a:r>
            <a:rPr lang="he-IL" sz="1200" b="1"/>
            <a:t>הכנסות</a:t>
          </a:r>
          <a:r>
            <a:rPr lang="he-IL" sz="1200"/>
            <a:t> </a:t>
          </a:r>
        </a:p>
      </xdr:txBody>
    </xdr:sp>
    <xdr:clientData/>
  </xdr:twoCellAnchor>
  <xdr:twoCellAnchor>
    <xdr:from>
      <xdr:col>12</xdr:col>
      <xdr:colOff>626744</xdr:colOff>
      <xdr:row>152</xdr:row>
      <xdr:rowOff>150495</xdr:rowOff>
    </xdr:from>
    <xdr:to>
      <xdr:col>17</xdr:col>
      <xdr:colOff>619124</xdr:colOff>
      <xdr:row>154</xdr:row>
      <xdr:rowOff>57150</xdr:rowOff>
    </xdr:to>
    <xdr:sp macro="" textlink="">
      <xdr:nvSpPr>
        <xdr:cNvPr id="4" name="מלבן מעוגל 3">
          <a:hlinkClick xmlns:r="http://schemas.openxmlformats.org/officeDocument/2006/relationships" r:id="rId2" tooltip="לחץ כדי להגיע בחזרה לגליון החודש"/>
          <a:extLst>
            <a:ext uri="{FF2B5EF4-FFF2-40B4-BE49-F238E27FC236}">
              <a16:creationId xmlns:a16="http://schemas.microsoft.com/office/drawing/2014/main" id="{00000000-0008-0000-0600-000004000000}"/>
            </a:ext>
          </a:extLst>
        </xdr:cNvPr>
        <xdr:cNvSpPr/>
      </xdr:nvSpPr>
      <xdr:spPr>
        <a:xfrm>
          <a:off x="12571096" y="28893135"/>
          <a:ext cx="3429000" cy="264795"/>
        </a:xfrm>
        <a:prstGeom prst="roundRect">
          <a:avLst/>
        </a:prstGeom>
        <a:solidFill>
          <a:schemeClr val="bg1">
            <a:lumMod val="95000"/>
          </a:schemeClr>
        </a:solidFill>
        <a:ln w="38100">
          <a:solidFill>
            <a:schemeClr val="bg1">
              <a:lumMod val="75000"/>
            </a:schemeClr>
          </a:solid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200" b="1">
              <a:solidFill>
                <a:sysClr val="windowText" lastClr="000000"/>
              </a:solidFill>
            </a:rPr>
            <a:t>חזרה</a:t>
          </a:r>
          <a:r>
            <a:rPr lang="he-IL" sz="1200" b="1"/>
            <a:t> </a:t>
          </a:r>
          <a:r>
            <a:rPr lang="he-IL" sz="1200" b="1" baseline="0"/>
            <a:t> </a:t>
          </a:r>
          <a:r>
            <a:rPr lang="he-IL" sz="1200" b="1" baseline="0">
              <a:solidFill>
                <a:sysClr val="windowText" lastClr="000000"/>
              </a:solidFill>
            </a:rPr>
            <a:t>לטבלה</a:t>
          </a:r>
          <a:r>
            <a:rPr lang="he-IL" sz="1200" b="1" baseline="0"/>
            <a:t>  </a:t>
          </a:r>
          <a:r>
            <a:rPr lang="he-IL" sz="1200" b="1" baseline="0">
              <a:solidFill>
                <a:sysClr val="windowText" lastClr="000000"/>
              </a:solidFill>
            </a:rPr>
            <a:t>הראשית</a:t>
          </a:r>
          <a:endParaRPr lang="he-IL" sz="1200" b="1">
            <a:solidFill>
              <a:sysClr val="windowText" lastClr="000000"/>
            </a:solidFill>
          </a:endParaRPr>
        </a:p>
      </xdr:txBody>
    </xdr:sp>
    <xdr:clientData/>
  </xdr:twoCellAnchor>
  <xdr:twoCellAnchor>
    <xdr:from>
      <xdr:col>17</xdr:col>
      <xdr:colOff>390525</xdr:colOff>
      <xdr:row>38</xdr:row>
      <xdr:rowOff>129540</xdr:rowOff>
    </xdr:from>
    <xdr:to>
      <xdr:col>20</xdr:col>
      <xdr:colOff>259081</xdr:colOff>
      <xdr:row>39</xdr:row>
      <xdr:rowOff>114300</xdr:rowOff>
    </xdr:to>
    <xdr:sp macro="" textlink="">
      <xdr:nvSpPr>
        <xdr:cNvPr id="5" name="מלבן מעוגל 4">
          <a:hlinkClick xmlns:r="http://schemas.openxmlformats.org/officeDocument/2006/relationships" r:id="rId3" tooltip="לחץ כאן כדי להגיע למדריך ההלכתי - טבלת ההמחשה"/>
          <a:extLst>
            <a:ext uri="{FF2B5EF4-FFF2-40B4-BE49-F238E27FC236}">
              <a16:creationId xmlns:a16="http://schemas.microsoft.com/office/drawing/2014/main" id="{00000000-0008-0000-0600-000005000000}"/>
            </a:ext>
          </a:extLst>
        </xdr:cNvPr>
        <xdr:cNvSpPr/>
      </xdr:nvSpPr>
      <xdr:spPr>
        <a:xfrm>
          <a:off x="10119359" y="8519160"/>
          <a:ext cx="2680336" cy="350520"/>
        </a:xfrm>
        <a:prstGeom prst="roundRect">
          <a:avLst/>
        </a:prstGeom>
        <a:solidFill>
          <a:schemeClr val="accent6">
            <a:lumMod val="60000"/>
            <a:lumOff val="40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400" b="1"/>
            <a:t>להמחשה   ותירגול  בסיסי</a:t>
          </a:r>
          <a:endParaRPr lang="he-IL" sz="1100" b="1"/>
        </a:p>
      </xdr:txBody>
    </xdr:sp>
    <xdr:clientData/>
  </xdr:twoCellAnchor>
  <xdr:twoCellAnchor>
    <xdr:from>
      <xdr:col>22</xdr:col>
      <xdr:colOff>424815</xdr:colOff>
      <xdr:row>1</xdr:row>
      <xdr:rowOff>66674</xdr:rowOff>
    </xdr:from>
    <xdr:to>
      <xdr:col>24</xdr:col>
      <xdr:colOff>24765</xdr:colOff>
      <xdr:row>1</xdr:row>
      <xdr:rowOff>361949</xdr:rowOff>
    </xdr:to>
    <xdr:sp macro="" textlink="">
      <xdr:nvSpPr>
        <xdr:cNvPr id="6" name="מלבן מעוגל 5">
          <a:hlinkClick xmlns:r="http://schemas.openxmlformats.org/officeDocument/2006/relationships" r:id="rId4" tooltip="לחץ כאן כדי להגיע למדריך ההלכתי - תרומות"/>
          <a:extLst>
            <a:ext uri="{FF2B5EF4-FFF2-40B4-BE49-F238E27FC236}">
              <a16:creationId xmlns:a16="http://schemas.microsoft.com/office/drawing/2014/main" id="{00000000-0008-0000-0600-000006000000}"/>
            </a:ext>
          </a:extLst>
        </xdr:cNvPr>
        <xdr:cNvSpPr/>
      </xdr:nvSpPr>
      <xdr:spPr>
        <a:xfrm>
          <a:off x="7884795" y="584834"/>
          <a:ext cx="1253490" cy="295275"/>
        </a:xfrm>
        <a:prstGeom prst="roundRect">
          <a:avLst/>
        </a:prstGeom>
        <a:solidFill>
          <a:srgbClr val="6AA343"/>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200"/>
            <a:t>למדריך</a:t>
          </a:r>
          <a:r>
            <a:rPr lang="he-IL" sz="1100"/>
            <a:t> </a:t>
          </a:r>
          <a:r>
            <a:rPr lang="he-IL" sz="1200" b="1"/>
            <a:t>תרומות</a:t>
          </a:r>
          <a:endParaRPr lang="he-IL" sz="1100" b="1"/>
        </a:p>
      </xdr:txBody>
    </xdr:sp>
    <xdr:clientData/>
  </xdr:twoCellAnchor>
  <xdr:twoCellAnchor>
    <xdr:from>
      <xdr:col>5</xdr:col>
      <xdr:colOff>1714500</xdr:colOff>
      <xdr:row>1</xdr:row>
      <xdr:rowOff>72389</xdr:rowOff>
    </xdr:from>
    <xdr:to>
      <xdr:col>6</xdr:col>
      <xdr:colOff>975361</xdr:colOff>
      <xdr:row>1</xdr:row>
      <xdr:rowOff>342900</xdr:rowOff>
    </xdr:to>
    <xdr:sp macro="" textlink="">
      <xdr:nvSpPr>
        <xdr:cNvPr id="7" name="מלבן מעוגל 6">
          <a:hlinkClick xmlns:r="http://schemas.openxmlformats.org/officeDocument/2006/relationships" r:id="rId5" tooltip="לחץ כאן כדי להגיע למדריך ההלכתי - הוצאות"/>
          <a:extLst>
            <a:ext uri="{FF2B5EF4-FFF2-40B4-BE49-F238E27FC236}">
              <a16:creationId xmlns:a16="http://schemas.microsoft.com/office/drawing/2014/main" id="{00000000-0008-0000-0600-000007000000}"/>
            </a:ext>
          </a:extLst>
        </xdr:cNvPr>
        <xdr:cNvSpPr/>
      </xdr:nvSpPr>
      <xdr:spPr>
        <a:xfrm>
          <a:off x="18958559" y="590549"/>
          <a:ext cx="1143001" cy="270511"/>
        </a:xfrm>
        <a:prstGeom prst="roundRect">
          <a:avLst/>
        </a:prstGeom>
        <a:solidFill>
          <a:srgbClr val="FF5B5B"/>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200"/>
            <a:t>למדריך </a:t>
          </a:r>
          <a:r>
            <a:rPr lang="he-IL" sz="1200" b="1"/>
            <a:t>הוצאות</a:t>
          </a:r>
        </a:p>
      </xdr:txBody>
    </xdr:sp>
    <xdr:clientData/>
  </xdr:twoCellAnchor>
  <xdr:twoCellAnchor>
    <xdr:from>
      <xdr:col>11</xdr:col>
      <xdr:colOff>213584</xdr:colOff>
      <xdr:row>49</xdr:row>
      <xdr:rowOff>233084</xdr:rowOff>
    </xdr:from>
    <xdr:to>
      <xdr:col>13</xdr:col>
      <xdr:colOff>749560</xdr:colOff>
      <xdr:row>49</xdr:row>
      <xdr:rowOff>449084</xdr:rowOff>
    </xdr:to>
    <xdr:sp macro="" textlink="">
      <xdr:nvSpPr>
        <xdr:cNvPr id="8" name="מלבן מעוגל 7">
          <a:hlinkClick xmlns:r="http://schemas.openxmlformats.org/officeDocument/2006/relationships" r:id="rId6" tooltip="לחץ כאן כדי להגיע לכללי הפרשת חומש לצדקה"/>
          <a:extLst>
            <a:ext uri="{FF2B5EF4-FFF2-40B4-BE49-F238E27FC236}">
              <a16:creationId xmlns:a16="http://schemas.microsoft.com/office/drawing/2014/main" id="{00000000-0008-0000-0600-000008000000}"/>
            </a:ext>
          </a:extLst>
        </xdr:cNvPr>
        <xdr:cNvSpPr/>
      </xdr:nvSpPr>
      <xdr:spPr>
        <a:xfrm>
          <a:off x="15593098" y="11430002"/>
          <a:ext cx="1800000" cy="216000"/>
        </a:xfrm>
        <a:prstGeom prst="roundRect">
          <a:avLst/>
        </a:prstGeom>
        <a:solidFill>
          <a:schemeClr val="bg1"/>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100">
              <a:solidFill>
                <a:srgbClr val="8C8C8C"/>
              </a:solidFill>
            </a:rPr>
            <a:t>מדריך כללי חומש</a:t>
          </a:r>
        </a:p>
      </xdr:txBody>
    </xdr:sp>
    <xdr:clientData/>
  </xdr:twoCellAnchor>
  <xdr:twoCellAnchor>
    <xdr:from>
      <xdr:col>27</xdr:col>
      <xdr:colOff>765809</xdr:colOff>
      <xdr:row>1</xdr:row>
      <xdr:rowOff>0</xdr:rowOff>
    </xdr:from>
    <xdr:to>
      <xdr:col>30</xdr:col>
      <xdr:colOff>464819</xdr:colOff>
      <xdr:row>1</xdr:row>
      <xdr:rowOff>367665</xdr:rowOff>
    </xdr:to>
    <xdr:sp macro="" textlink="">
      <xdr:nvSpPr>
        <xdr:cNvPr id="9" name="מלבן מעוגל 8">
          <a:hlinkClick xmlns:r="http://schemas.openxmlformats.org/officeDocument/2006/relationships" r:id="rId7" tooltip="לחץ כאן לאפשרות הוספת דינים והערות"/>
          <a:extLst>
            <a:ext uri="{FF2B5EF4-FFF2-40B4-BE49-F238E27FC236}">
              <a16:creationId xmlns:a16="http://schemas.microsoft.com/office/drawing/2014/main" id="{00000000-0008-0000-0600-000009000000}"/>
            </a:ext>
          </a:extLst>
        </xdr:cNvPr>
        <xdr:cNvSpPr/>
      </xdr:nvSpPr>
      <xdr:spPr>
        <a:xfrm>
          <a:off x="3512821" y="518160"/>
          <a:ext cx="1794510" cy="367665"/>
        </a:xfrm>
        <a:prstGeom prst="roundRect">
          <a:avLst/>
        </a:prstGeom>
        <a:solidFill>
          <a:srgbClr val="F9F9F9"/>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400" b="1">
              <a:solidFill>
                <a:sysClr val="windowText" lastClr="000000"/>
              </a:solidFill>
            </a:rPr>
            <a:t>רישומים  והוספות</a:t>
          </a:r>
        </a:p>
      </xdr:txBody>
    </xdr:sp>
    <xdr:clientData/>
  </xdr:twoCellAnchor>
  <xdr:twoCellAnchor>
    <xdr:from>
      <xdr:col>12</xdr:col>
      <xdr:colOff>678180</xdr:colOff>
      <xdr:row>52</xdr:row>
      <xdr:rowOff>5713</xdr:rowOff>
    </xdr:from>
    <xdr:to>
      <xdr:col>26</xdr:col>
      <xdr:colOff>7620</xdr:colOff>
      <xdr:row>119</xdr:row>
      <xdr:rowOff>22411</xdr:rowOff>
    </xdr:to>
    <xdr:sp macro="" textlink="">
      <xdr:nvSpPr>
        <xdr:cNvPr id="10" name="TextBox 9">
          <a:extLst>
            <a:ext uri="{FF2B5EF4-FFF2-40B4-BE49-F238E27FC236}">
              <a16:creationId xmlns:a16="http://schemas.microsoft.com/office/drawing/2014/main" id="{00000000-0008-0000-0600-00000A000000}"/>
            </a:ext>
          </a:extLst>
        </xdr:cNvPr>
        <xdr:cNvSpPr txBox="1"/>
      </xdr:nvSpPr>
      <xdr:spPr>
        <a:xfrm>
          <a:off x="6816762" y="12052037"/>
          <a:ext cx="9918999" cy="11155345"/>
        </a:xfrm>
        <a:prstGeom prst="rect">
          <a:avLst/>
        </a:prstGeom>
        <a:solidFill>
          <a:schemeClr val="bg1">
            <a:lumMod val="9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1" anchor="t"/>
        <a:lstStyle/>
        <a:p>
          <a:pPr algn="ctr" rtl="1"/>
          <a:endParaRPr lang="he-IL" sz="300">
            <a:latin typeface="Guttman Mantova" panose="02010401010101010101" pitchFamily="2" charset="-79"/>
            <a:cs typeface="Guttman Mantova" panose="02010401010101010101" pitchFamily="2" charset="-79"/>
          </a:endParaRPr>
        </a:p>
        <a:p>
          <a:pPr algn="r" rtl="1"/>
          <a:endParaRPr lang="he-IL" sz="600">
            <a:latin typeface="Guttman Mantova" panose="02010401010101010101" pitchFamily="2" charset="-79"/>
            <a:cs typeface="Guttman Mantova" panose="02010401010101010101" pitchFamily="2" charset="-79"/>
          </a:endParaRPr>
        </a:p>
        <a:p>
          <a:pPr algn="l" rtl="1"/>
          <a:endParaRPr lang="he-IL" sz="1100" b="0" baseline="0">
            <a:latin typeface="Guttman Mantova" panose="02010401010101010101" pitchFamily="2" charset="-79"/>
            <a:cs typeface="Guttman Mantova" panose="02010401010101010101" pitchFamily="2" charset="-79"/>
          </a:endParaRPr>
        </a:p>
        <a:p>
          <a:pPr marL="0" marR="0" lvl="0" indent="0" defTabSz="914400" rtl="1" eaLnBrk="1" fontAlgn="auto" latinLnBrk="0" hangingPunct="1">
            <a:lnSpc>
              <a:spcPct val="100000"/>
            </a:lnSpc>
            <a:spcBef>
              <a:spcPts val="0"/>
            </a:spcBef>
            <a:spcAft>
              <a:spcPts val="0"/>
            </a:spcAft>
            <a:buClrTx/>
            <a:buSzTx/>
            <a:buFontTx/>
            <a:buNone/>
            <a:tabLst/>
            <a:defRPr/>
          </a:pPr>
          <a:r>
            <a:rPr kumimoji="0" lang="he-IL" sz="1400" b="0" i="0" u="none" strike="noStrike" kern="0" cap="none" spc="0" normalizeH="0" baseline="0" noProof="0">
              <a:ln>
                <a:noFill/>
              </a:ln>
              <a:solidFill>
                <a:prstClr val="black"/>
              </a:solidFill>
              <a:effectLst/>
              <a:uLnTx/>
              <a:uFillTx/>
              <a:latin typeface="Guttman Mantova" panose="02010401010101010101" pitchFamily="2" charset="-79"/>
              <a:ea typeface="+mn-ea"/>
              <a:cs typeface="Guttman Mantova" panose="02010401010101010101" pitchFamily="2" charset="-79"/>
            </a:rPr>
            <a:t>... ובזכות המעשר שישראל נותנים, ...דוחה הקליפה, בסוד השם יר"ת ובסוד חמש עשר מאות ומ' רקיעין המשפיעין ברכה להנותן בסודו המרומז בו, ור"ל מספר רקיעין כמנין עש"ר תעש"ר שהם תתתש"מ.</a:t>
          </a:r>
          <a:endParaRPr kumimoji="0" lang="en-US" sz="1400" b="0" i="0" u="none" strike="noStrike" kern="0" cap="none" spc="0" normalizeH="0" baseline="0" noProof="0">
            <a:ln>
              <a:noFill/>
            </a:ln>
            <a:solidFill>
              <a:prstClr val="black"/>
            </a:solidFill>
            <a:effectLst/>
            <a:uLnTx/>
            <a:uFillTx/>
            <a:latin typeface="Guttman Mantova" panose="02010401010101010101" pitchFamily="2" charset="-79"/>
            <a:ea typeface="+mn-ea"/>
            <a:cs typeface="Guttman Mantova" panose="02010401010101010101" pitchFamily="2" charset="-79"/>
          </a:endParaRPr>
        </a:p>
        <a:p>
          <a:pPr marL="0" marR="0" lvl="0" indent="0" algn="l" defTabSz="914400" rtl="1" eaLnBrk="1" fontAlgn="auto" latinLnBrk="0" hangingPunct="1">
            <a:lnSpc>
              <a:spcPct val="100000"/>
            </a:lnSpc>
            <a:spcBef>
              <a:spcPts val="0"/>
            </a:spcBef>
            <a:spcAft>
              <a:spcPts val="0"/>
            </a:spcAft>
            <a:buClrTx/>
            <a:buSzTx/>
            <a:buFontTx/>
            <a:buNone/>
            <a:tabLst/>
            <a:defRPr/>
          </a:pPr>
          <a:r>
            <a:rPr kumimoji="0" lang="he-IL" sz="1200" b="0" i="0" u="none" strike="noStrike" kern="0" cap="none" spc="0" normalizeH="0" baseline="0" noProof="0">
              <a:ln>
                <a:noFill/>
              </a:ln>
              <a:solidFill>
                <a:prstClr val="black"/>
              </a:solidFill>
              <a:effectLst/>
              <a:uLnTx/>
              <a:uFillTx/>
              <a:latin typeface="Guttman Mantova" panose="02010401010101010101" pitchFamily="2" charset="-79"/>
              <a:ea typeface="+mn-ea"/>
              <a:cs typeface="Guttman Mantova" panose="02010401010101010101" pitchFamily="2" charset="-79"/>
            </a:rPr>
            <a:t>ספר קרניים   [להמקובל האלקי רבי אהרן מקרדיניאה ז"ל מראשוני המקובלים]</a:t>
          </a:r>
          <a:endParaRPr kumimoji="0" lang="en-US" sz="1200" b="0" i="0" u="none" strike="noStrike" kern="0" cap="none" spc="0" normalizeH="0" baseline="0" noProof="0">
            <a:ln>
              <a:noFill/>
            </a:ln>
            <a:solidFill>
              <a:prstClr val="black"/>
            </a:solidFill>
            <a:effectLst/>
            <a:uLnTx/>
            <a:uFillTx/>
            <a:latin typeface="Guttman Mantova" panose="02010401010101010101" pitchFamily="2" charset="-79"/>
            <a:ea typeface="+mn-ea"/>
            <a:cs typeface="Guttman Mantova" panose="02010401010101010101" pitchFamily="2" charset="-79"/>
          </a:endParaRPr>
        </a:p>
        <a:p>
          <a:pPr marL="0" marR="0" lvl="0" indent="0" defTabSz="914400" rtl="1" eaLnBrk="1" fontAlgn="auto" latinLnBrk="0" hangingPunct="1">
            <a:lnSpc>
              <a:spcPct val="100000"/>
            </a:lnSpc>
            <a:spcBef>
              <a:spcPts val="0"/>
            </a:spcBef>
            <a:spcAft>
              <a:spcPts val="0"/>
            </a:spcAft>
            <a:buClrTx/>
            <a:buSzTx/>
            <a:buFontTx/>
            <a:buNone/>
            <a:tabLst/>
            <a:defRPr/>
          </a:pPr>
          <a:endParaRPr kumimoji="0" lang="he-IL" sz="1400" b="0" i="0" u="none" strike="noStrike" kern="0" cap="none" spc="0" normalizeH="0" baseline="0" noProof="0">
            <a:ln>
              <a:noFill/>
            </a:ln>
            <a:solidFill>
              <a:prstClr val="black"/>
            </a:solidFill>
            <a:effectLst/>
            <a:uLnTx/>
            <a:uFillTx/>
            <a:latin typeface="Guttman Mantova" panose="02010401010101010101" pitchFamily="2" charset="-79"/>
            <a:ea typeface="+mn-ea"/>
            <a:cs typeface="Guttman Mantova" panose="02010401010101010101" pitchFamily="2" charset="-79"/>
          </a:endParaRPr>
        </a:p>
        <a:p>
          <a:pPr marL="0" marR="0" lvl="0" indent="0" defTabSz="914400" rtl="1" eaLnBrk="1" fontAlgn="auto" latinLnBrk="0" hangingPunct="1">
            <a:lnSpc>
              <a:spcPct val="100000"/>
            </a:lnSpc>
            <a:spcBef>
              <a:spcPts val="0"/>
            </a:spcBef>
            <a:spcAft>
              <a:spcPts val="0"/>
            </a:spcAft>
            <a:buClrTx/>
            <a:buSzTx/>
            <a:buFontTx/>
            <a:buNone/>
            <a:tabLst/>
            <a:defRPr/>
          </a:pPr>
          <a:r>
            <a:rPr kumimoji="0" lang="he-IL" sz="1400" b="0" i="0" u="none" strike="noStrike" kern="0" cap="none" spc="0" normalizeH="0" baseline="0" noProof="0">
              <a:ln>
                <a:noFill/>
              </a:ln>
              <a:solidFill>
                <a:prstClr val="black"/>
              </a:solidFill>
              <a:effectLst/>
              <a:uLnTx/>
              <a:uFillTx/>
              <a:latin typeface="Guttman Mantova" panose="02010401010101010101" pitchFamily="2" charset="-79"/>
              <a:ea typeface="+mn-ea"/>
              <a:cs typeface="Guttman Mantova" panose="02010401010101010101" pitchFamily="2" charset="-79"/>
            </a:rPr>
            <a:t>ידוע תדע שגדול זכות המעשר כי דוחה כל הקליפות, ואם באתי להביא כאן כל סוד זכות המעשר יהיה קטנה היריעה מהכיל, כי סודו גדול ונורא...</a:t>
          </a:r>
          <a:endParaRPr kumimoji="0" lang="en-US" sz="1400" b="0" i="0" u="none" strike="noStrike" kern="0" cap="none" spc="0" normalizeH="0" baseline="0" noProof="0">
            <a:ln>
              <a:noFill/>
            </a:ln>
            <a:solidFill>
              <a:prstClr val="black"/>
            </a:solidFill>
            <a:effectLst/>
            <a:uLnTx/>
            <a:uFillTx/>
            <a:latin typeface="Guttman Mantova" panose="02010401010101010101" pitchFamily="2" charset="-79"/>
            <a:ea typeface="+mn-ea"/>
            <a:cs typeface="Guttman Mantova" panose="02010401010101010101" pitchFamily="2" charset="-79"/>
          </a:endParaRPr>
        </a:p>
        <a:p>
          <a:pPr marL="0" marR="0" lvl="0" indent="0" algn="l" defTabSz="914400" rtl="1" eaLnBrk="1" fontAlgn="auto" latinLnBrk="0" hangingPunct="1">
            <a:lnSpc>
              <a:spcPct val="100000"/>
            </a:lnSpc>
            <a:spcBef>
              <a:spcPts val="0"/>
            </a:spcBef>
            <a:spcAft>
              <a:spcPts val="0"/>
            </a:spcAft>
            <a:buClrTx/>
            <a:buSzTx/>
            <a:buFontTx/>
            <a:buNone/>
            <a:tabLst/>
            <a:defRPr/>
          </a:pPr>
          <a:r>
            <a:rPr kumimoji="0" lang="he-IL" sz="1200" b="0" i="0" u="none" strike="noStrike" kern="0" cap="none" spc="0" normalizeH="0" baseline="0" noProof="0">
              <a:ln>
                <a:noFill/>
              </a:ln>
              <a:solidFill>
                <a:prstClr val="black"/>
              </a:solidFill>
              <a:effectLst/>
              <a:uLnTx/>
              <a:uFillTx/>
              <a:latin typeface="Guttman Mantova" panose="02010401010101010101" pitchFamily="2" charset="-79"/>
              <a:ea typeface="+mn-ea"/>
              <a:cs typeface="Guttman Mantova" panose="02010401010101010101" pitchFamily="2" charset="-79"/>
            </a:rPr>
            <a:t>המקובל רבי שמשון מאוסטרפולי זצ"ל בפירושו "דן ידין" על ספר קרניים הנ"ל </a:t>
          </a:r>
          <a:endParaRPr kumimoji="0" lang="en-US" sz="1200" b="0" i="0" u="none" strike="noStrike" kern="0" cap="none" spc="0" normalizeH="0" baseline="0" noProof="0">
            <a:ln>
              <a:noFill/>
            </a:ln>
            <a:solidFill>
              <a:prstClr val="black"/>
            </a:solidFill>
            <a:effectLst/>
            <a:uLnTx/>
            <a:uFillTx/>
            <a:latin typeface="Guttman Mantova" panose="02010401010101010101" pitchFamily="2" charset="-79"/>
            <a:ea typeface="+mn-ea"/>
            <a:cs typeface="Guttman Mantova" panose="02010401010101010101" pitchFamily="2" charset="-79"/>
          </a:endParaRPr>
        </a:p>
        <a:p>
          <a:pPr marL="0" marR="0" lvl="0" indent="0" defTabSz="914400" rtl="1" eaLnBrk="1" fontAlgn="auto" latinLnBrk="0" hangingPunct="1">
            <a:lnSpc>
              <a:spcPct val="100000"/>
            </a:lnSpc>
            <a:spcBef>
              <a:spcPts val="0"/>
            </a:spcBef>
            <a:spcAft>
              <a:spcPts val="0"/>
            </a:spcAft>
            <a:buClrTx/>
            <a:buSzTx/>
            <a:buFontTx/>
            <a:buNone/>
            <a:tabLst/>
            <a:defRPr/>
          </a:pPr>
          <a:endParaRPr kumimoji="0" lang="he-IL" sz="1400" b="0" i="0" u="none" strike="noStrike" kern="0" cap="none" spc="0" normalizeH="0" baseline="0" noProof="0">
            <a:ln>
              <a:noFill/>
            </a:ln>
            <a:solidFill>
              <a:prstClr val="black"/>
            </a:solidFill>
            <a:effectLst/>
            <a:uLnTx/>
            <a:uFillTx/>
            <a:latin typeface="Guttman Mantova" panose="02010401010101010101" pitchFamily="2" charset="-79"/>
            <a:ea typeface="+mn-ea"/>
            <a:cs typeface="Guttman Mantova" panose="02010401010101010101" pitchFamily="2" charset="-79"/>
          </a:endParaRPr>
        </a:p>
        <a:p>
          <a:pPr marL="0" marR="0" lvl="0" indent="0" defTabSz="914400" rtl="1" eaLnBrk="1" fontAlgn="auto" latinLnBrk="0" hangingPunct="1">
            <a:lnSpc>
              <a:spcPct val="100000"/>
            </a:lnSpc>
            <a:spcBef>
              <a:spcPts val="0"/>
            </a:spcBef>
            <a:spcAft>
              <a:spcPts val="0"/>
            </a:spcAft>
            <a:buClrTx/>
            <a:buSzTx/>
            <a:buFontTx/>
            <a:buNone/>
            <a:tabLst/>
            <a:defRPr/>
          </a:pPr>
          <a:r>
            <a:rPr kumimoji="0" lang="he-IL" sz="1400" b="0" i="0" u="none" strike="noStrike" kern="0" cap="none" spc="0" normalizeH="0" baseline="0" noProof="0">
              <a:ln>
                <a:noFill/>
              </a:ln>
              <a:solidFill>
                <a:prstClr val="black"/>
              </a:solidFill>
              <a:effectLst/>
              <a:uLnTx/>
              <a:uFillTx/>
              <a:latin typeface="Guttman Mantova" panose="02010401010101010101" pitchFamily="2" charset="-79"/>
              <a:ea typeface="+mn-ea"/>
              <a:cs typeface="Guttman Mantova" panose="02010401010101010101" pitchFamily="2" charset="-79"/>
            </a:rPr>
            <a:t>...אין ספק שלהיות ענין הפרשת מעשר מהממון דבר גדול מאוד, ... צריך בתחילה, כדי שיהיה מותר לנסות השי"ת בו ושיזכה בזה למעלת העושר, שיעשה חשבון מכל אשר יש לו גם מהקרן, ומכל עשרה יפריש אחד לא פחות ולא יותר, ואם ישאר איזה מותר שאינו מגיע לחשבון עשרה, יניחנו בכיס לבדו ולא יערבנו עם השאר... והוא יתברך יתן הטוב ויריק ברכה עד בלי די אל שדי. ועל אחרים נאמר "אולת אדם תסלף דרכו ועל ה' יזעף לבו" ויזהר שלא יפחות מהעשירית וגם לא יוסיף כי כל המוסיף גורע כי למעשר סוד ויסוד. </a:t>
          </a:r>
        </a:p>
        <a:p>
          <a:pPr marL="0" marR="0" lvl="0" indent="0" algn="l" defTabSz="914400" rtl="1" eaLnBrk="1" fontAlgn="auto" latinLnBrk="0" hangingPunct="1">
            <a:lnSpc>
              <a:spcPct val="100000"/>
            </a:lnSpc>
            <a:spcBef>
              <a:spcPts val="0"/>
            </a:spcBef>
            <a:spcAft>
              <a:spcPts val="0"/>
            </a:spcAft>
            <a:buClrTx/>
            <a:buSzTx/>
            <a:buFontTx/>
            <a:buNone/>
            <a:tabLst/>
            <a:defRPr/>
          </a:pPr>
          <a:r>
            <a:rPr kumimoji="0" lang="he-IL" sz="1200" b="0" i="0" u="none" strike="noStrike" kern="0" cap="none" spc="0" normalizeH="0" baseline="0" noProof="0">
              <a:ln>
                <a:noFill/>
              </a:ln>
              <a:solidFill>
                <a:prstClr val="black"/>
              </a:solidFill>
              <a:effectLst/>
              <a:uLnTx/>
              <a:uFillTx/>
              <a:latin typeface="Guttman Mantova" panose="02010401010101010101" pitchFamily="2" charset="-79"/>
              <a:ea typeface="+mn-ea"/>
              <a:cs typeface="Guttman Mantova" panose="02010401010101010101" pitchFamily="2" charset="-79"/>
            </a:rPr>
            <a:t>תשובת הבית יוסף "אבקת רוכל" סימן ג'. [יש מייחסים אותה לגדולים אחרים]</a:t>
          </a:r>
          <a:r>
            <a:rPr kumimoji="0" lang="he-IL" sz="1400" b="0" i="0" u="none" strike="noStrike" kern="0" cap="none" spc="0" normalizeH="0" baseline="0" noProof="0">
              <a:ln>
                <a:noFill/>
              </a:ln>
              <a:solidFill>
                <a:prstClr val="black"/>
              </a:solidFill>
              <a:effectLst/>
              <a:uLnTx/>
              <a:uFillTx/>
              <a:latin typeface="Guttman Mantova" panose="02010401010101010101" pitchFamily="2" charset="-79"/>
              <a:ea typeface="+mn-ea"/>
              <a:cs typeface="Guttman Mantova" panose="02010401010101010101" pitchFamily="2" charset="-79"/>
            </a:rPr>
            <a:t> </a:t>
          </a:r>
          <a:endParaRPr kumimoji="0" lang="en-US" sz="1400" b="0" i="0" u="none" strike="noStrike" kern="0" cap="none" spc="0" normalizeH="0" baseline="0" noProof="0">
            <a:ln>
              <a:noFill/>
            </a:ln>
            <a:solidFill>
              <a:prstClr val="black"/>
            </a:solidFill>
            <a:effectLst/>
            <a:uLnTx/>
            <a:uFillTx/>
            <a:latin typeface="Guttman Mantova" panose="02010401010101010101" pitchFamily="2" charset="-79"/>
            <a:ea typeface="+mn-ea"/>
            <a:cs typeface="Guttman Mantova" panose="02010401010101010101" pitchFamily="2" charset="-79"/>
          </a:endParaRPr>
        </a:p>
        <a:p>
          <a:pPr marL="0" marR="0" lvl="0" indent="0" algn="r" defTabSz="914400" rtl="1" eaLnBrk="1" fontAlgn="auto" latinLnBrk="0" hangingPunct="1">
            <a:lnSpc>
              <a:spcPct val="100000"/>
            </a:lnSpc>
            <a:spcBef>
              <a:spcPts val="0"/>
            </a:spcBef>
            <a:spcAft>
              <a:spcPts val="0"/>
            </a:spcAft>
            <a:buClrTx/>
            <a:buSzTx/>
            <a:buFontTx/>
            <a:buNone/>
            <a:tabLst/>
            <a:defRPr/>
          </a:pPr>
          <a:endParaRPr kumimoji="0" lang="he-IL" sz="1400" b="0" i="0" u="none" strike="noStrike" kern="0" cap="none" spc="0" normalizeH="0" baseline="0" noProof="0">
            <a:ln>
              <a:noFill/>
            </a:ln>
            <a:solidFill>
              <a:prstClr val="black"/>
            </a:solidFill>
            <a:effectLst/>
            <a:uLnTx/>
            <a:uFillTx/>
            <a:latin typeface="Guttman Mantova" panose="02010401010101010101" pitchFamily="2" charset="-79"/>
            <a:ea typeface="+mn-ea"/>
            <a:cs typeface="Guttman Mantova" panose="02010401010101010101" pitchFamily="2" charset="-79"/>
          </a:endParaRPr>
        </a:p>
        <a:p>
          <a:pPr marL="0" marR="0" lvl="0" indent="0" algn="r" defTabSz="914400" rtl="1" eaLnBrk="1" fontAlgn="auto" latinLnBrk="0" hangingPunct="1">
            <a:lnSpc>
              <a:spcPct val="100000"/>
            </a:lnSpc>
            <a:spcBef>
              <a:spcPts val="0"/>
            </a:spcBef>
            <a:spcAft>
              <a:spcPts val="0"/>
            </a:spcAft>
            <a:buClrTx/>
            <a:buSzTx/>
            <a:buFontTx/>
            <a:buNone/>
            <a:tabLst/>
            <a:defRPr/>
          </a:pPr>
          <a:r>
            <a:rPr kumimoji="0" lang="he-IL" sz="1400" b="0" i="0" u="none" strike="noStrike" kern="0" cap="none" spc="0" normalizeH="0" baseline="0" noProof="0">
              <a:ln>
                <a:noFill/>
              </a:ln>
              <a:solidFill>
                <a:prstClr val="black"/>
              </a:solidFill>
              <a:effectLst/>
              <a:uLnTx/>
              <a:uFillTx/>
              <a:latin typeface="Guttman Mantova" panose="02010401010101010101" pitchFamily="2" charset="-79"/>
              <a:ea typeface="+mn-ea"/>
              <a:cs typeface="Guttman Mantova" panose="02010401010101010101" pitchFamily="2" charset="-79"/>
            </a:rPr>
            <a:t>ועיין באהבת חסד שגם הנותן יותר ממעשר או חומש ראוי שיפריש מעשר בצמצום לא פחות ולא יותר כי כתבו שתת"ש רקיעין נזונין בזכות מעשר, והיותר יתן בתורת צדקה בעלמא וכן כתב בכנסת הגדולה.</a:t>
          </a:r>
        </a:p>
        <a:p>
          <a:pPr marL="0" marR="0" lvl="0" indent="0" algn="r" defTabSz="914400" rtl="1" eaLnBrk="1" fontAlgn="auto" latinLnBrk="0" hangingPunct="1">
            <a:lnSpc>
              <a:spcPct val="100000"/>
            </a:lnSpc>
            <a:spcBef>
              <a:spcPts val="0"/>
            </a:spcBef>
            <a:spcAft>
              <a:spcPts val="0"/>
            </a:spcAft>
            <a:buClrTx/>
            <a:buSzTx/>
            <a:buFontTx/>
            <a:buNone/>
            <a:tabLst/>
            <a:defRPr/>
          </a:pPr>
          <a:r>
            <a:rPr kumimoji="0" lang="he-IL" sz="1400" b="0" i="0" u="none" strike="noStrike" kern="0" cap="none" spc="0" normalizeH="0" baseline="0" noProof="0">
              <a:ln>
                <a:noFill/>
              </a:ln>
              <a:solidFill>
                <a:prstClr val="black"/>
              </a:solidFill>
              <a:effectLst/>
              <a:uLnTx/>
              <a:uFillTx/>
              <a:latin typeface="Guttman Mantova" panose="02010401010101010101" pitchFamily="2" charset="-79"/>
              <a:ea typeface="+mn-ea"/>
              <a:cs typeface="Guttman Mantova" panose="02010401010101010101" pitchFamily="2" charset="-79"/>
            </a:rPr>
            <a:t>ועיין ב"כתר ראש" להגר"ח מולוזין סימן קנ"ג שכתב בשם הגר"א "השומר מעשר מובטח שלא יבוא לידי היזק, והשומר חומש מובטח שיתעשר. וכן הזהיר מרן החזון איש ליתן מעשר כספים.</a:t>
          </a:r>
        </a:p>
        <a:p>
          <a:pPr marL="0" marR="0" lvl="0" indent="0" algn="l" defTabSz="914400" rtl="1" eaLnBrk="1" fontAlgn="auto" latinLnBrk="0" hangingPunct="1">
            <a:lnSpc>
              <a:spcPct val="100000"/>
            </a:lnSpc>
            <a:spcBef>
              <a:spcPts val="0"/>
            </a:spcBef>
            <a:spcAft>
              <a:spcPts val="0"/>
            </a:spcAft>
            <a:buClrTx/>
            <a:buSzTx/>
            <a:buFontTx/>
            <a:buNone/>
            <a:tabLst/>
            <a:defRPr/>
          </a:pPr>
          <a:r>
            <a:rPr kumimoji="0" lang="he-IL" sz="1200" b="0" i="0" u="none" strike="noStrike" kern="0" cap="none" spc="0" normalizeH="0" baseline="0" noProof="0">
              <a:ln>
                <a:noFill/>
              </a:ln>
              <a:solidFill>
                <a:prstClr val="black"/>
              </a:solidFill>
              <a:effectLst/>
              <a:uLnTx/>
              <a:uFillTx/>
              <a:latin typeface="Guttman Mantova" panose="02010401010101010101" pitchFamily="2" charset="-79"/>
              <a:ea typeface="+mn-ea"/>
              <a:cs typeface="Guttman Mantova" panose="02010401010101010101" pitchFamily="2" charset="-79"/>
            </a:rPr>
            <a:t>"דרך אמונה" למרן הגר"ח קנייבסקי זצ"ל [הלכות מתנ"ע פרק ז' סוף ס"ק כ"ז, ובציון ההלכה שם ס"ק ע"ג].</a:t>
          </a:r>
        </a:p>
        <a:p>
          <a:pPr marL="0" marR="0" lvl="0" indent="0" algn="l" defTabSz="914400" rtl="1" eaLnBrk="1" fontAlgn="auto" latinLnBrk="0" hangingPunct="1">
            <a:lnSpc>
              <a:spcPct val="100000"/>
            </a:lnSpc>
            <a:spcBef>
              <a:spcPts val="0"/>
            </a:spcBef>
            <a:spcAft>
              <a:spcPts val="0"/>
            </a:spcAft>
            <a:buClrTx/>
            <a:buSzTx/>
            <a:buFontTx/>
            <a:buNone/>
            <a:tabLst/>
            <a:defRPr/>
          </a:pPr>
          <a:r>
            <a:rPr kumimoji="0" lang="he-IL" sz="1200" b="0" i="0" u="none" strike="noStrike" kern="0" cap="none" spc="0" normalizeH="0" baseline="0" noProof="0">
              <a:ln>
                <a:noFill/>
              </a:ln>
              <a:solidFill>
                <a:prstClr val="black"/>
              </a:solidFill>
              <a:effectLst/>
              <a:uLnTx/>
              <a:uFillTx/>
              <a:latin typeface="Guttman Mantova" panose="02010401010101010101" pitchFamily="2" charset="-79"/>
              <a:ea typeface="+mn-ea"/>
              <a:cs typeface="Guttman Mantova" panose="02010401010101010101" pitchFamily="2" charset="-79"/>
            </a:rPr>
            <a:t>בסידור הגר"א, בכתר ראש שם [סימן קכ"ג] מוסיף, שע"י הפרשת מעשר וחומש יושרש באדם מידת הבטחון. </a:t>
          </a:r>
        </a:p>
        <a:p>
          <a:pPr marL="0" marR="0" lvl="0" indent="0" algn="l" defTabSz="914400" rtl="1" eaLnBrk="1" fontAlgn="auto" latinLnBrk="0" hangingPunct="1">
            <a:lnSpc>
              <a:spcPct val="100000"/>
            </a:lnSpc>
            <a:spcBef>
              <a:spcPts val="0"/>
            </a:spcBef>
            <a:spcAft>
              <a:spcPts val="0"/>
            </a:spcAft>
            <a:buClrTx/>
            <a:buSzTx/>
            <a:buFontTx/>
            <a:buNone/>
            <a:tabLst/>
            <a:defRPr/>
          </a:pPr>
          <a:r>
            <a:rPr kumimoji="0" lang="he-IL" sz="1200" b="0" i="0" u="none" strike="noStrike" kern="0" cap="none" spc="0" normalizeH="0" baseline="0" noProof="0">
              <a:ln>
                <a:noFill/>
              </a:ln>
              <a:solidFill>
                <a:prstClr val="black"/>
              </a:solidFill>
              <a:effectLst/>
              <a:uLnTx/>
              <a:uFillTx/>
              <a:latin typeface="Guttman Mantova" panose="02010401010101010101" pitchFamily="2" charset="-79"/>
              <a:ea typeface="+mn-ea"/>
              <a:cs typeface="Guttman Mantova" panose="02010401010101010101" pitchFamily="2" charset="-79"/>
            </a:rPr>
            <a:t>ומסיים </a:t>
          </a:r>
          <a:r>
            <a:rPr kumimoji="0" lang="he-IL" sz="1300" b="1" i="0" u="none" strike="noStrike" kern="0" cap="none" spc="0" normalizeH="0" baseline="0" noProof="0">
              <a:ln>
                <a:noFill/>
              </a:ln>
              <a:solidFill>
                <a:srgbClr val="FF3300"/>
              </a:solidFill>
              <a:effectLst/>
              <a:uLnTx/>
              <a:uFillTx/>
              <a:latin typeface="Guttman Frank" panose="02010401010101010101" pitchFamily="2" charset="-79"/>
              <a:ea typeface="+mn-ea"/>
              <a:cs typeface="Guttman Frank" panose="02010401010101010101" pitchFamily="2" charset="-79"/>
            </a:rPr>
            <a:t>"והלואי כל ישראל היו שומרים מעשר היה מתקיים הפסוק 'אפס כי לא יהיה בך אביון' "</a:t>
          </a:r>
          <a:r>
            <a:rPr kumimoji="0" lang="he-IL" sz="1300" b="0" i="0" u="none" strike="noStrike" kern="0" cap="none" spc="0" normalizeH="0" baseline="0" noProof="0">
              <a:ln>
                <a:noFill/>
              </a:ln>
              <a:solidFill>
                <a:prstClr val="black"/>
              </a:solidFill>
              <a:effectLst/>
              <a:uLnTx/>
              <a:uFillTx/>
              <a:latin typeface="Guttman Mantova" panose="02010401010101010101" pitchFamily="2" charset="-79"/>
              <a:ea typeface="+mn-ea"/>
              <a:cs typeface="Guttman Mantova" panose="02010401010101010101" pitchFamily="2" charset="-79"/>
            </a:rPr>
            <a:t>.</a:t>
          </a:r>
        </a:p>
        <a:p>
          <a:pPr algn="l" rtl="1">
            <a:lnSpc>
              <a:spcPct val="107000"/>
            </a:lnSpc>
            <a:spcAft>
              <a:spcPts val="800"/>
            </a:spcAft>
          </a:pPr>
          <a:endParaRPr lang="he-IL" sz="1400">
            <a:effectLst/>
            <a:latin typeface="Times New Roman" panose="02020603050405020304" pitchFamily="18" charset="0"/>
            <a:ea typeface="Calibri" panose="020F0502020204030204" pitchFamily="34" charset="0"/>
            <a:cs typeface="+mn-cs"/>
          </a:endParaRPr>
        </a:p>
        <a:p>
          <a:pPr algn="r" rtl="1">
            <a:lnSpc>
              <a:spcPct val="107000"/>
            </a:lnSpc>
            <a:spcAft>
              <a:spcPts val="800"/>
            </a:spcAft>
          </a:pPr>
          <a:endParaRPr lang="he-IL" sz="1400">
            <a:effectLst/>
            <a:latin typeface="Times New Roman" panose="02020603050405020304" pitchFamily="18" charset="0"/>
            <a:ea typeface="Calibri" panose="020F0502020204030204" pitchFamily="34" charset="0"/>
            <a:cs typeface="+mn-cs"/>
          </a:endParaRPr>
        </a:p>
        <a:p>
          <a:pPr algn="r" rtl="1">
            <a:lnSpc>
              <a:spcPct val="107000"/>
            </a:lnSpc>
            <a:spcAft>
              <a:spcPts val="800"/>
            </a:spcAft>
          </a:pPr>
          <a:r>
            <a:rPr lang="he-IL" sz="1400">
              <a:effectLst/>
              <a:latin typeface="Times New Roman" panose="02020603050405020304" pitchFamily="18" charset="0"/>
              <a:ea typeface="Calibri" panose="020F0502020204030204" pitchFamily="34" charset="0"/>
              <a:cs typeface="+mn-cs"/>
            </a:rPr>
            <a:t>הצדיק רבי כלפון הכהן מהעיר ג'רבא היה מדבר תמיד בשבח מצות מעשר כספים ובכל הזדמנות היה מעורר על כך. מרגלא בפומיה: אם כל הקהל היו מקיימים מצות מעשר כספים, לא היו עניים וכולם היו חיים ברווח ולא בצמצום. הוא פירסם והפיץ מאמרים וחוברות אודות מצוה זו. הוא היה גם מספר על חלומות שראה, שגילו לו משמים את גודל חשיבות הפרשת מעשר. מובן שהיה גם נאה מקיים אלא שהקפיד להפריש צדקה בצנעה ששום אדם לא ידע על כך, רק לאחר פטירתו נודע עד כמה מסר נפשו  בענין זה.</a:t>
          </a:r>
          <a:endParaRPr lang="en-US" sz="12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endParaRPr lang="he-IL" sz="1400">
            <a:effectLst/>
            <a:latin typeface="Times New Roman" panose="02020603050405020304" pitchFamily="18" charset="0"/>
            <a:ea typeface="Calibri" panose="020F0502020204030204" pitchFamily="34" charset="0"/>
            <a:cs typeface="+mn-cs"/>
          </a:endParaRPr>
        </a:p>
        <a:p>
          <a:pPr algn="r" rtl="1">
            <a:lnSpc>
              <a:spcPct val="107000"/>
            </a:lnSpc>
            <a:spcAft>
              <a:spcPts val="800"/>
            </a:spcAft>
          </a:pPr>
          <a:r>
            <a:rPr lang="he-IL" sz="1400">
              <a:effectLst/>
              <a:latin typeface="Times New Roman" panose="02020603050405020304" pitchFamily="18" charset="0"/>
              <a:ea typeface="Calibri" panose="020F0502020204030204" pitchFamily="34" charset="0"/>
              <a:cs typeface="+mn-cs"/>
            </a:rPr>
            <a:t>מלבד המעמסה הכבירה שהטילה על עצמה מרת שרה שנירר ע"ה בייסוד רשת בתי ספר וסמינרים "בית יעקב" בפולין, לא משכה ידיה מפעולות חסד בקנה מדה ענק. היתה עובדת בלילות בחריצות מופלאה למען חולים ונזקקים ובכתיבת מכתבי חיזוק לתלמידותיה הרבות. מדי לילה, בטרם שכבה לישון היתה עורכת דין וחשבון על כל המעשים שעשתה במשך אותו יום.</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a:effectLst/>
              <a:latin typeface="Times New Roman" panose="02020603050405020304" pitchFamily="18" charset="0"/>
              <a:ea typeface="Calibri" panose="020F0502020204030204" pitchFamily="34" charset="0"/>
              <a:cs typeface="+mn-cs"/>
            </a:rPr>
            <a:t> תלמידה שגדלה בביתה מספרת: פעם, כשעתיים לאחר חצות הליל, ושרה יושבת ליד השולחן שקועה בהרהורים ובעשיית חשבון הנפש, הפצרתי בה שתלך כבר לישון. לאחר הפצרות נענתה ואמרה: "כיצד אוכל ללכת לישון, אחרי אשר כל היום לא עשיתי שום חסד עם יהודי, כיצד תעלה נשמתי לפני בית דין של מעלה בידים ריקניות?! נאנחה עמוקות. עניתי לה: "יש לך הזדמנות עכשיו לעשות חסד עם ציבור גדול, לכל תלמידותיך, לכי לישון כדי שתוכלי ללמד מחר במח צלול... "החיית את נפשי" קראה מרת שנירר ומיד החלה קריאת שמע שעל המיטה</a:t>
          </a:r>
          <a:r>
            <a:rPr lang="he-IL" sz="1050">
              <a:effectLst/>
              <a:latin typeface="Times New Roman" panose="02020603050405020304" pitchFamily="18" charset="0"/>
              <a:ea typeface="Calibri" panose="020F0502020204030204" pitchFamily="34" charset="0"/>
              <a:cs typeface="+mn-cs"/>
            </a:rPr>
            <a:t>...                                </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r>
            <a:rPr lang="he-IL" sz="1100">
              <a:effectLst/>
              <a:ea typeface="Calibri" panose="020F0502020204030204" pitchFamily="34" charset="0"/>
              <a:cs typeface="+mn-cs"/>
            </a:rPr>
            <a:t> חסדי ישראל עמ' ל' בשם עולם חסד יבנה</a:t>
          </a:r>
        </a:p>
        <a:p>
          <a:endParaRPr lang="he-IL" sz="1100">
            <a:solidFill>
              <a:schemeClr val="dk1"/>
            </a:solidFill>
            <a:effectLst/>
            <a:latin typeface="Times New Roman" panose="02020603050405020304" pitchFamily="18" charset="0"/>
            <a:ea typeface="Calibri" panose="020F0502020204030204" pitchFamily="34" charset="0"/>
            <a:cs typeface="+mn-cs"/>
          </a:endParaRPr>
        </a:p>
        <a:p>
          <a:pPr rtl="1"/>
          <a:endParaRPr lang="he-IL" sz="1400">
            <a:solidFill>
              <a:schemeClr val="dk1"/>
            </a:solidFill>
            <a:effectLst/>
            <a:latin typeface="Times New Roman" panose="02020603050405020304" pitchFamily="18" charset="0"/>
            <a:ea typeface="Calibri" panose="020F0502020204030204" pitchFamily="34" charset="0"/>
            <a:cs typeface="+mn-cs"/>
          </a:endParaRPr>
        </a:p>
        <a:p>
          <a:pPr rtl="1"/>
          <a:r>
            <a:rPr lang="he-IL" sz="1400">
              <a:solidFill>
                <a:schemeClr val="dk1"/>
              </a:solidFill>
              <a:effectLst/>
              <a:latin typeface="Times New Roman" panose="02020603050405020304" pitchFamily="18" charset="0"/>
              <a:ea typeface="Calibri" panose="020F0502020204030204" pitchFamily="34" charset="0"/>
              <a:cs typeface="+mn-cs"/>
            </a:rPr>
            <a:t>יהודי הגיע להגה"צ רבי חיים קלופט זצ"ל וסיפר לו בצער כי גנבים פרצו לביתו וגנבו לו את כלי הכסף, הוא מרגיש שהקב"ה רומז לו בזה משהו והוא מנסה להבין מה. ענה לו ר' חיים, "איני יודע, הבה נברר יחד. איך אתה במעשר כספים?" "אני לא משתכר הרבה", התנצל היהודי, "ההכנסה שלי מצומצמת, ולכן בכל פעם שאני משתכר משהו אני רושם כמה מעשר אני חייב לתת, ולכשירווח, אתן את המעשר" </a:t>
          </a:r>
        </a:p>
        <a:p>
          <a:pPr rtl="1"/>
          <a:r>
            <a:rPr lang="he-IL" sz="1400">
              <a:solidFill>
                <a:schemeClr val="dk1"/>
              </a:solidFill>
              <a:effectLst/>
              <a:latin typeface="Times New Roman" panose="02020603050405020304" pitchFamily="18" charset="0"/>
              <a:ea typeface="Calibri" panose="020F0502020204030204" pitchFamily="34" charset="0"/>
              <a:cs typeface="+mn-cs"/>
            </a:rPr>
            <a:t>"אתה רושם ולא נותן בפועל, רק כשירווח לך?" תמה ר' חיים, "אם כך, כאשר ירווח לך, תקבל חזרה את האבדה"... </a:t>
          </a:r>
        </a:p>
        <a:p>
          <a:r>
            <a:rPr lang="he-IL" sz="1100">
              <a:solidFill>
                <a:schemeClr val="dk1"/>
              </a:solidFill>
              <a:effectLst/>
              <a:latin typeface="+mn-lt"/>
              <a:ea typeface="+mn-ea"/>
              <a:cs typeface="+mn-cs"/>
            </a:rPr>
            <a:t>מתוך</a:t>
          </a:r>
          <a:r>
            <a:rPr lang="he-IL" sz="1400" baseline="0">
              <a:solidFill>
                <a:schemeClr val="dk1"/>
              </a:solidFill>
              <a:effectLst/>
              <a:latin typeface="Times New Roman" panose="02020603050405020304" pitchFamily="18" charset="0"/>
              <a:ea typeface="Calibri" panose="020F0502020204030204" pitchFamily="34" charset="0"/>
              <a:cs typeface="+mn-cs"/>
            </a:rPr>
            <a:t> </a:t>
          </a:r>
          <a:r>
            <a:rPr lang="he-IL" sz="1100">
              <a:solidFill>
                <a:schemeClr val="dk1"/>
              </a:solidFill>
              <a:effectLst/>
              <a:latin typeface="+mn-lt"/>
              <a:ea typeface="+mn-ea"/>
              <a:cs typeface="+mn-cs"/>
            </a:rPr>
            <a:t>עלון "השגחה פרטית" פרשת כי תשא תשפ"ג </a:t>
          </a:r>
          <a:r>
            <a:rPr lang="he-IL" sz="1400">
              <a:solidFill>
                <a:schemeClr val="dk1"/>
              </a:solidFill>
              <a:effectLst/>
              <a:latin typeface="Times New Roman" panose="02020603050405020304" pitchFamily="18" charset="0"/>
              <a:ea typeface="Calibri" panose="020F0502020204030204" pitchFamily="34" charset="0"/>
              <a:cs typeface="+mn-cs"/>
            </a:rPr>
            <a:t>  </a:t>
          </a:r>
        </a:p>
      </xdr:txBody>
    </xdr:sp>
    <xdr:clientData/>
  </xdr:twoCellAnchor>
  <xdr:oneCellAnchor>
    <xdr:from>
      <xdr:col>19</xdr:col>
      <xdr:colOff>242919</xdr:colOff>
      <xdr:row>52</xdr:row>
      <xdr:rowOff>9069</xdr:rowOff>
    </xdr:from>
    <xdr:ext cx="184730" cy="357790"/>
    <xdr:sp macro="" textlink="">
      <xdr:nvSpPr>
        <xdr:cNvPr id="11" name="מלבן 10">
          <a:extLst>
            <a:ext uri="{FF2B5EF4-FFF2-40B4-BE49-F238E27FC236}">
              <a16:creationId xmlns:a16="http://schemas.microsoft.com/office/drawing/2014/main" id="{00000000-0008-0000-0600-00000B000000}"/>
            </a:ext>
          </a:extLst>
        </xdr:cNvPr>
        <xdr:cNvSpPr/>
      </xdr:nvSpPr>
      <xdr:spPr>
        <a:xfrm>
          <a:off x="11055691" y="11941989"/>
          <a:ext cx="184730" cy="357790"/>
        </a:xfrm>
        <a:prstGeom prst="rect">
          <a:avLst/>
        </a:prstGeom>
        <a:noFill/>
      </xdr:spPr>
      <xdr:txBody>
        <a:bodyPr wrap="none" lIns="91440" tIns="45720" rIns="91440" bIns="45720">
          <a:spAutoFit/>
        </a:bodyPr>
        <a:lstStyle/>
        <a:p>
          <a:pPr algn="ctr"/>
          <a:endParaRPr lang="he-IL" sz="1800" b="1" cap="none" spc="50">
            <a:ln w="0"/>
            <a:solidFill>
              <a:schemeClr val="bg2"/>
            </a:solidFill>
            <a:effectLst>
              <a:innerShdw blurRad="63500" dist="50800" dir="13500000">
                <a:srgbClr val="000000">
                  <a:alpha val="50000"/>
                </a:srgbClr>
              </a:innerShdw>
            </a:effectLst>
          </a:endParaRPr>
        </a:p>
      </xdr:txBody>
    </xdr:sp>
    <xdr:clientData/>
  </xdr:oneCellAnchor>
  <xdr:twoCellAnchor>
    <xdr:from>
      <xdr:col>1</xdr:col>
      <xdr:colOff>708660</xdr:colOff>
      <xdr:row>0</xdr:row>
      <xdr:rowOff>106680</xdr:rowOff>
    </xdr:from>
    <xdr:to>
      <xdr:col>6</xdr:col>
      <xdr:colOff>670560</xdr:colOff>
      <xdr:row>0</xdr:row>
      <xdr:rowOff>449580</xdr:rowOff>
    </xdr:to>
    <xdr:sp macro="" textlink="">
      <xdr:nvSpPr>
        <xdr:cNvPr id="12" name="מלבן מעוגל 11">
          <a:hlinkClick xmlns:r="http://schemas.openxmlformats.org/officeDocument/2006/relationships" r:id="rId8" tooltip="לחץ כדי להגיע להוראות מילוי ושימוש בתוכנה"/>
          <a:extLst>
            <a:ext uri="{FF2B5EF4-FFF2-40B4-BE49-F238E27FC236}">
              <a16:creationId xmlns:a16="http://schemas.microsoft.com/office/drawing/2014/main" id="{00000000-0008-0000-0600-00000C000000}"/>
            </a:ext>
          </a:extLst>
        </xdr:cNvPr>
        <xdr:cNvSpPr/>
      </xdr:nvSpPr>
      <xdr:spPr>
        <a:xfrm>
          <a:off x="19263360" y="106680"/>
          <a:ext cx="4869180" cy="342900"/>
        </a:xfrm>
        <a:prstGeom prst="roundRect">
          <a:avLst/>
        </a:prstGeom>
        <a:solidFill>
          <a:schemeClr val="bg1">
            <a:lumMod val="50000"/>
          </a:schemeClr>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r" rtl="1"/>
          <a:r>
            <a:rPr lang="he-IL" sz="1800" b="1">
              <a:solidFill>
                <a:schemeClr val="bg1">
                  <a:lumMod val="50000"/>
                </a:schemeClr>
              </a:solidFill>
            </a:rPr>
            <a:t>ניהול וחישוב אוטומטי</a:t>
          </a:r>
          <a:r>
            <a:rPr lang="he-IL" sz="1800" b="1" baseline="0">
              <a:solidFill>
                <a:schemeClr val="bg1">
                  <a:lumMod val="50000"/>
                </a:schemeClr>
              </a:solidFill>
            </a:rPr>
            <a:t> של מעשר וחומש    </a:t>
          </a:r>
          <a:r>
            <a:rPr lang="he-IL" sz="1400" b="1" baseline="0">
              <a:solidFill>
                <a:schemeClr val="bg1"/>
              </a:solidFill>
            </a:rPr>
            <a:t>הוראות</a:t>
          </a:r>
          <a:endParaRPr lang="he-IL" sz="1600" b="1">
            <a:solidFill>
              <a:schemeClr val="bg1"/>
            </a:solidFill>
          </a:endParaRPr>
        </a:p>
      </xdr:txBody>
    </xdr:sp>
    <xdr:clientData/>
  </xdr:twoCellAnchor>
  <xdr:twoCellAnchor>
    <xdr:from>
      <xdr:col>6</xdr:col>
      <xdr:colOff>815340</xdr:colOff>
      <xdr:row>0</xdr:row>
      <xdr:rowOff>99060</xdr:rowOff>
    </xdr:from>
    <xdr:to>
      <xdr:col>9</xdr:col>
      <xdr:colOff>236220</xdr:colOff>
      <xdr:row>0</xdr:row>
      <xdr:rowOff>441960</xdr:rowOff>
    </xdr:to>
    <xdr:sp macro="" textlink="">
      <xdr:nvSpPr>
        <xdr:cNvPr id="13" name="מלבן מעוגל 12">
          <a:hlinkClick xmlns:r="http://schemas.openxmlformats.org/officeDocument/2006/relationships" r:id="rId9" tooltip="לחץ כדי להגיע למבוא להלכות מעשר כספים"/>
          <a:extLst>
            <a:ext uri="{FF2B5EF4-FFF2-40B4-BE49-F238E27FC236}">
              <a16:creationId xmlns:a16="http://schemas.microsoft.com/office/drawing/2014/main" id="{00000000-0008-0000-0600-00000D000000}"/>
            </a:ext>
          </a:extLst>
        </xdr:cNvPr>
        <xdr:cNvSpPr/>
      </xdr:nvSpPr>
      <xdr:spPr>
        <a:xfrm>
          <a:off x="18265140" y="99060"/>
          <a:ext cx="853440" cy="342900"/>
        </a:xfrm>
        <a:prstGeom prst="roundRect">
          <a:avLst/>
        </a:prstGeom>
        <a:solidFill>
          <a:schemeClr val="bg1">
            <a:lumMod val="65000"/>
          </a:schemeClr>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400" b="1"/>
            <a:t>מבוא</a:t>
          </a:r>
          <a:endParaRPr lang="he-IL" sz="1600" b="1"/>
        </a:p>
      </xdr:txBody>
    </xdr:sp>
    <xdr:clientData/>
  </xdr:twoCellAnchor>
  <xdr:twoCellAnchor>
    <xdr:from>
      <xdr:col>9</xdr:col>
      <xdr:colOff>381000</xdr:colOff>
      <xdr:row>0</xdr:row>
      <xdr:rowOff>99060</xdr:rowOff>
    </xdr:from>
    <xdr:to>
      <xdr:col>12</xdr:col>
      <xdr:colOff>167640</xdr:colOff>
      <xdr:row>0</xdr:row>
      <xdr:rowOff>441960</xdr:rowOff>
    </xdr:to>
    <xdr:sp macro="" textlink="">
      <xdr:nvSpPr>
        <xdr:cNvPr id="14" name="מלבן מעוגל 13">
          <a:hlinkClick xmlns:r="http://schemas.openxmlformats.org/officeDocument/2006/relationships" r:id="rId10" tooltip="לחץ כדי להגיע לכללים ויסודות בהלכות מעשר כספים"/>
          <a:extLst>
            <a:ext uri="{FF2B5EF4-FFF2-40B4-BE49-F238E27FC236}">
              <a16:creationId xmlns:a16="http://schemas.microsoft.com/office/drawing/2014/main" id="{00000000-0008-0000-0600-00000E000000}"/>
            </a:ext>
          </a:extLst>
        </xdr:cNvPr>
        <xdr:cNvSpPr/>
      </xdr:nvSpPr>
      <xdr:spPr>
        <a:xfrm>
          <a:off x="16459200" y="99060"/>
          <a:ext cx="1661160" cy="342900"/>
        </a:xfrm>
        <a:prstGeom prst="roundRect">
          <a:avLst/>
        </a:prstGeom>
        <a:solidFill>
          <a:schemeClr val="bg1">
            <a:lumMod val="65000"/>
          </a:schemeClr>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400" b="1"/>
            <a:t>כללים </a:t>
          </a:r>
          <a:r>
            <a:rPr lang="he-IL" sz="1600" b="1"/>
            <a:t> </a:t>
          </a:r>
          <a:r>
            <a:rPr lang="he-IL" sz="1400" b="1"/>
            <a:t>ויסודות</a:t>
          </a:r>
          <a:endParaRPr lang="he-IL" sz="1600" b="1"/>
        </a:p>
      </xdr:txBody>
    </xdr:sp>
    <xdr:clientData/>
  </xdr:twoCellAnchor>
  <mc:AlternateContent xmlns:mc="http://schemas.openxmlformats.org/markup-compatibility/2006">
    <mc:Choice xmlns:a14="http://schemas.microsoft.com/office/drawing/2010/main" Requires="a14">
      <xdr:twoCellAnchor>
        <xdr:from>
          <xdr:col>16</xdr:col>
          <xdr:colOff>180975</xdr:colOff>
          <xdr:row>50</xdr:row>
          <xdr:rowOff>38100</xdr:rowOff>
        </xdr:from>
        <xdr:to>
          <xdr:col>17</xdr:col>
          <xdr:colOff>504825</xdr:colOff>
          <xdr:row>52</xdr:row>
          <xdr:rowOff>0</xdr:rowOff>
        </xdr:to>
        <xdr:sp macro="" textlink="">
          <xdr:nvSpPr>
            <xdr:cNvPr id="29697" name="Object 1" hidden="1">
              <a:extLst>
                <a:ext uri="{63B3BB69-23CF-44E3-9099-C40C66FF867C}">
                  <a14:compatExt spid="_x0000_s29697"/>
                </a:ext>
                <a:ext uri="{FF2B5EF4-FFF2-40B4-BE49-F238E27FC236}">
                  <a16:creationId xmlns:a16="http://schemas.microsoft.com/office/drawing/2014/main" id="{00000000-0008-0000-0600-0000017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11</xdr:col>
      <xdr:colOff>214595</xdr:colOff>
      <xdr:row>48</xdr:row>
      <xdr:rowOff>238125</xdr:rowOff>
    </xdr:from>
    <xdr:to>
      <xdr:col>13</xdr:col>
      <xdr:colOff>750571</xdr:colOff>
      <xdr:row>49</xdr:row>
      <xdr:rowOff>203113</xdr:rowOff>
    </xdr:to>
    <xdr:sp macro="" textlink="">
      <xdr:nvSpPr>
        <xdr:cNvPr id="16" name="מלבן מעוגל 15">
          <a:hlinkClick xmlns:r="http://schemas.openxmlformats.org/officeDocument/2006/relationships" r:id="rId11" tooltip="לחץ כדי להגיע לטבלאות המחשה ותירגול לחומש"/>
          <a:extLst>
            <a:ext uri="{FF2B5EF4-FFF2-40B4-BE49-F238E27FC236}">
              <a16:creationId xmlns:a16="http://schemas.microsoft.com/office/drawing/2014/main" id="{00000000-0008-0000-0600-000010000000}"/>
            </a:ext>
          </a:extLst>
        </xdr:cNvPr>
        <xdr:cNvSpPr/>
      </xdr:nvSpPr>
      <xdr:spPr>
        <a:xfrm>
          <a:off x="15592087" y="11184031"/>
          <a:ext cx="1800000" cy="216000"/>
        </a:xfrm>
        <a:prstGeom prst="roundRect">
          <a:avLst/>
        </a:prstGeom>
        <a:solidFill>
          <a:schemeClr val="bg1">
            <a:lumMod val="85000"/>
          </a:schemeClr>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050">
              <a:solidFill>
                <a:srgbClr val="8C8C8C"/>
              </a:solidFill>
            </a:rPr>
            <a:t>המחשה ותירגול לחומש</a:t>
          </a:r>
        </a:p>
      </xdr:txBody>
    </xdr:sp>
    <xdr:clientData/>
  </xdr:twoCellAnchor>
  <xdr:twoCellAnchor>
    <xdr:from>
      <xdr:col>5</xdr:col>
      <xdr:colOff>77379</xdr:colOff>
      <xdr:row>48</xdr:row>
      <xdr:rowOff>245746</xdr:rowOff>
    </xdr:from>
    <xdr:to>
      <xdr:col>8</xdr:col>
      <xdr:colOff>20608</xdr:colOff>
      <xdr:row>50</xdr:row>
      <xdr:rowOff>1</xdr:rowOff>
    </xdr:to>
    <xdr:sp macro="" textlink="">
      <xdr:nvSpPr>
        <xdr:cNvPr id="17" name="מלבן מעוגל 16">
          <a:hlinkClick xmlns:r="http://schemas.openxmlformats.org/officeDocument/2006/relationships" r:id="rId12" tooltip="לחץ כדי להגיע לטבלה מיוחדת של &quot;הקלות למפרישי חומש&quot; המשתלבות בחישובים"/>
          <a:extLst>
            <a:ext uri="{FF2B5EF4-FFF2-40B4-BE49-F238E27FC236}">
              <a16:creationId xmlns:a16="http://schemas.microsoft.com/office/drawing/2014/main" id="{00000000-0008-0000-0600-000011000000}"/>
            </a:ext>
          </a:extLst>
        </xdr:cNvPr>
        <xdr:cNvSpPr/>
      </xdr:nvSpPr>
      <xdr:spPr>
        <a:xfrm>
          <a:off x="19656921" y="11191652"/>
          <a:ext cx="3224311" cy="462467"/>
        </a:xfrm>
        <a:prstGeom prst="roundRect">
          <a:avLst/>
        </a:prstGeom>
        <a:solidFill>
          <a:schemeClr val="bg1">
            <a:lumMod val="85000"/>
          </a:schemeClr>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400" b="1">
              <a:solidFill>
                <a:srgbClr val="8C8C8C"/>
              </a:solidFill>
            </a:rPr>
            <a:t>טבלת הקלות מיוחדות למפרישי חומש</a:t>
          </a:r>
        </a:p>
      </xdr:txBody>
    </xdr:sp>
    <xdr:clientData/>
  </xdr:twoCellAnchor>
  <xdr:twoCellAnchor>
    <xdr:from>
      <xdr:col>26</xdr:col>
      <xdr:colOff>106680</xdr:colOff>
      <xdr:row>47</xdr:row>
      <xdr:rowOff>205740</xdr:rowOff>
    </xdr:from>
    <xdr:to>
      <xdr:col>29</xdr:col>
      <xdr:colOff>502920</xdr:colOff>
      <xdr:row>48</xdr:row>
      <xdr:rowOff>160020</xdr:rowOff>
    </xdr:to>
    <xdr:sp macro="" textlink="">
      <xdr:nvSpPr>
        <xdr:cNvPr id="18" name="מלבן מעוגל 17">
          <a:hlinkClick xmlns:r="http://schemas.openxmlformats.org/officeDocument/2006/relationships" r:id="rId13" tooltip="לחץ כדי לשלוח הערות ושאלות למייל המכון"/>
          <a:extLst>
            <a:ext uri="{FF2B5EF4-FFF2-40B4-BE49-F238E27FC236}">
              <a16:creationId xmlns:a16="http://schemas.microsoft.com/office/drawing/2014/main" id="{00000000-0008-0000-0600-000012000000}"/>
            </a:ext>
          </a:extLst>
        </xdr:cNvPr>
        <xdr:cNvSpPr/>
      </xdr:nvSpPr>
      <xdr:spPr>
        <a:xfrm>
          <a:off x="4137660" y="10744200"/>
          <a:ext cx="2491740" cy="327660"/>
        </a:xfrm>
        <a:prstGeom prst="roundRect">
          <a:avLst>
            <a:gd name="adj" fmla="val 28295"/>
          </a:avLst>
        </a:prstGeom>
        <a:solidFill>
          <a:schemeClr val="bg1">
            <a:lumMod val="75000"/>
          </a:schemeClr>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100" b="1">
              <a:solidFill>
                <a:sysClr val="windowText" lastClr="000000"/>
              </a:solidFill>
            </a:rPr>
            <a:t>הערות ושאלות הלכתיות לרבני המכון</a:t>
          </a:r>
        </a:p>
      </xdr:txBody>
    </xdr:sp>
    <xdr:clientData/>
  </xdr:twoCellAnchor>
  <xdr:twoCellAnchor>
    <xdr:from>
      <xdr:col>1</xdr:col>
      <xdr:colOff>1043940</xdr:colOff>
      <xdr:row>145</xdr:row>
      <xdr:rowOff>333375</xdr:rowOff>
    </xdr:from>
    <xdr:to>
      <xdr:col>16</xdr:col>
      <xdr:colOff>129540</xdr:colOff>
      <xdr:row>151</xdr:row>
      <xdr:rowOff>238125</xdr:rowOff>
    </xdr:to>
    <xdr:sp macro="" textlink="">
      <xdr:nvSpPr>
        <xdr:cNvPr id="19" name="TextBox 18">
          <a:extLst>
            <a:ext uri="{FF2B5EF4-FFF2-40B4-BE49-F238E27FC236}">
              <a16:creationId xmlns:a16="http://schemas.microsoft.com/office/drawing/2014/main" id="{00000000-0008-0000-0600-000013000000}"/>
            </a:ext>
          </a:extLst>
        </xdr:cNvPr>
        <xdr:cNvSpPr txBox="1"/>
      </xdr:nvSpPr>
      <xdr:spPr>
        <a:xfrm>
          <a:off x="13855401" y="29591934"/>
          <a:ext cx="11456894" cy="1193426"/>
        </a:xfrm>
        <a:prstGeom prst="rect">
          <a:avLst/>
        </a:prstGeom>
        <a:solidFill>
          <a:schemeClr val="bg1">
            <a:lumMod val="9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1" anchor="t"/>
        <a:lstStyle/>
        <a:p>
          <a:pPr algn="r" rtl="1"/>
          <a:r>
            <a:rPr lang="he-IL" sz="1100"/>
            <a:t>כשמחשבים את ההקלות המיוחדות שנאמרו בחומש חייבים לחלק את החומש לשתיים, דהיינו המעשר הראשון, שכלפיו אין שום הקלות, </a:t>
          </a:r>
          <a:r>
            <a:rPr lang="he-IL" sz="1100">
              <a:solidFill>
                <a:sysClr val="windowText" lastClr="000000"/>
              </a:solidFill>
            </a:rPr>
            <a:t>וה</a:t>
          </a:r>
          <a:r>
            <a:rPr lang="he-IL" sz="1100">
              <a:solidFill>
                <a:srgbClr val="FFC000"/>
              </a:solidFill>
            </a:rPr>
            <a:t>מעשר הנוסף </a:t>
          </a:r>
          <a:r>
            <a:rPr lang="he-IL" sz="1100"/>
            <a:t>המשלים לחומש, שכלפיו נאמרו ההקלות השונות. ולכן,  אם נשאר זכות בסכום</a:t>
          </a:r>
          <a:r>
            <a:rPr lang="he-IL" sz="1100" baseline="0"/>
            <a:t> ההקלות בחודש זה, לא יזקף לזכות המעשר, אלא יזקף לזכות </a:t>
          </a:r>
          <a:r>
            <a:rPr lang="he-IL" sz="1100" baseline="0">
              <a:solidFill>
                <a:sysClr val="windowText" lastClr="000000"/>
              </a:solidFill>
            </a:rPr>
            <a:t>ה</a:t>
          </a:r>
          <a:r>
            <a:rPr lang="he-IL" sz="1100" baseline="0">
              <a:solidFill>
                <a:srgbClr val="FFC000"/>
              </a:solidFill>
            </a:rPr>
            <a:t>מעשר הנוסף </a:t>
          </a:r>
          <a:r>
            <a:rPr lang="he-IL" sz="1100" baseline="0"/>
            <a:t>בלבד בחודש הבא.</a:t>
          </a:r>
          <a:endParaRPr lang="he-IL" sz="1100"/>
        </a:p>
        <a:p>
          <a:pPr algn="r" rtl="1"/>
          <a:endParaRPr lang="he-IL" sz="1100" b="1">
            <a:solidFill>
              <a:srgbClr val="FF0000"/>
            </a:solidFill>
          </a:endParaRPr>
        </a:p>
        <a:p>
          <a:pPr algn="r" rtl="1"/>
          <a:r>
            <a:rPr lang="he-IL" sz="1100" b="1">
              <a:solidFill>
                <a:srgbClr val="FF0000"/>
              </a:solidFill>
            </a:rPr>
            <a:t>הוראות שימוש בטבלה:  </a:t>
          </a:r>
          <a:r>
            <a:rPr lang="he-IL" sz="1100" b="1">
              <a:solidFill>
                <a:sysClr val="windowText" lastClr="000000"/>
              </a:solidFill>
            </a:rPr>
            <a:t>הרישום מתנהל בשני שלבים.</a:t>
          </a:r>
          <a:r>
            <a:rPr lang="he-IL" sz="1100" b="1" baseline="0">
              <a:solidFill>
                <a:sysClr val="windowText" lastClr="000000"/>
              </a:solidFill>
            </a:rPr>
            <a:t>  </a:t>
          </a:r>
          <a:r>
            <a:rPr lang="he-IL" sz="1200" b="1">
              <a:solidFill>
                <a:sysClr val="windowText" lastClr="000000"/>
              </a:solidFill>
            </a:rPr>
            <a:t>א. </a:t>
          </a:r>
          <a:r>
            <a:rPr lang="he-IL" sz="1100" b="1">
              <a:solidFill>
                <a:sysClr val="windowText" lastClr="000000"/>
              </a:solidFill>
            </a:rPr>
            <a:t>ממלאים</a:t>
          </a:r>
          <a:r>
            <a:rPr lang="he-IL" sz="1100" b="1" baseline="0">
              <a:solidFill>
                <a:sysClr val="windowText" lastClr="000000"/>
              </a:solidFill>
            </a:rPr>
            <a:t> את הטבלה הראשית בצורה רגילה ורושמים שם את </a:t>
          </a:r>
          <a:r>
            <a:rPr lang="he-IL" sz="1100" b="1" u="sng" baseline="0">
              <a:solidFill>
                <a:sysClr val="windowText" lastClr="000000"/>
              </a:solidFill>
            </a:rPr>
            <a:t>ההכנסות</a:t>
          </a:r>
          <a:r>
            <a:rPr lang="he-IL" sz="1100" b="1" baseline="0">
              <a:solidFill>
                <a:sysClr val="windowText" lastClr="000000"/>
              </a:solidFill>
            </a:rPr>
            <a:t>, </a:t>
          </a:r>
          <a:r>
            <a:rPr lang="he-IL" sz="1100" b="1" u="sng" baseline="0">
              <a:solidFill>
                <a:sysClr val="windowText" lastClr="000000"/>
              </a:solidFill>
            </a:rPr>
            <a:t>ההוצאות</a:t>
          </a:r>
          <a:r>
            <a:rPr lang="he-IL" sz="1100" b="1">
              <a:solidFill>
                <a:sysClr val="windowText" lastClr="000000"/>
              </a:solidFill>
            </a:rPr>
            <a:t> </a:t>
          </a:r>
          <a:r>
            <a:rPr lang="he-IL" sz="1100" b="1" u="sng">
              <a:solidFill>
                <a:sysClr val="windowText" lastClr="000000"/>
              </a:solidFill>
            </a:rPr>
            <a:t>והתרומות</a:t>
          </a:r>
          <a:r>
            <a:rPr lang="he-IL" sz="1100" b="1">
              <a:solidFill>
                <a:sysClr val="windowText" lastClr="000000"/>
              </a:solidFill>
            </a:rPr>
            <a:t> הרגילות.  </a:t>
          </a:r>
          <a:r>
            <a:rPr lang="he-IL" sz="1200" b="1">
              <a:solidFill>
                <a:sysClr val="windowText" lastClr="000000"/>
              </a:solidFill>
            </a:rPr>
            <a:t>ב. </a:t>
          </a:r>
          <a:r>
            <a:rPr lang="he-IL" sz="1100" b="1">
              <a:solidFill>
                <a:sysClr val="windowText" lastClr="000000"/>
              </a:solidFill>
            </a:rPr>
            <a:t>ממלאים טבלה זאת של ההקלות [תאים</a:t>
          </a:r>
          <a:r>
            <a:rPr lang="he-IL" sz="1100" b="1" baseline="0">
              <a:solidFill>
                <a:sysClr val="windowText" lastClr="000000"/>
              </a:solidFill>
            </a:rPr>
            <a:t> לבנים בלבד]</a:t>
          </a:r>
          <a:r>
            <a:rPr lang="he-IL" sz="1100" b="1">
              <a:solidFill>
                <a:sysClr val="windowText" lastClr="000000"/>
              </a:solidFill>
            </a:rPr>
            <a:t>. אותן</a:t>
          </a:r>
          <a:r>
            <a:rPr lang="he-IL" sz="1100" b="1" baseline="0">
              <a:solidFill>
                <a:sysClr val="windowText" lastClr="000000"/>
              </a:solidFill>
            </a:rPr>
            <a:t> הכנסות</a:t>
          </a:r>
          <a:r>
            <a:rPr lang="he-IL" sz="1100" b="1">
              <a:solidFill>
                <a:sysClr val="windowText" lastClr="000000"/>
              </a:solidFill>
            </a:rPr>
            <a:t> שלא רוצים להכליל בחישוב החומש רושמים </a:t>
          </a:r>
          <a:r>
            <a:rPr lang="he-IL" sz="1100" b="1" u="sng">
              <a:solidFill>
                <a:sysClr val="windowText" lastClr="000000"/>
              </a:solidFill>
            </a:rPr>
            <a:t>רק</a:t>
          </a:r>
          <a:r>
            <a:rPr lang="he-IL" sz="1100" b="1">
              <a:solidFill>
                <a:sysClr val="windowText" lastClr="000000"/>
              </a:solidFill>
            </a:rPr>
            <a:t> כאן, גם רושמים כאן הוצאות נוספות</a:t>
          </a:r>
          <a:r>
            <a:rPr lang="he-IL" sz="1100" b="1" baseline="0">
              <a:solidFill>
                <a:sysClr val="windowText" lastClr="000000"/>
              </a:solidFill>
            </a:rPr>
            <a:t> וכן תרומות נוספות שמחשיבים רק לחומש.  במשך כל החודש רושמים כאן לפי הצורך.  </a:t>
          </a:r>
        </a:p>
        <a:p>
          <a:pPr algn="r" rtl="1"/>
          <a:r>
            <a:rPr lang="he-IL" sz="1100" b="1" baseline="0">
              <a:solidFill>
                <a:sysClr val="windowText" lastClr="000000"/>
              </a:solidFill>
            </a:rPr>
            <a:t> </a:t>
          </a:r>
          <a:r>
            <a:rPr lang="he-IL" sz="1600" b="1" baseline="0">
              <a:solidFill>
                <a:srgbClr val="FF0000"/>
              </a:solidFill>
            </a:rPr>
            <a:t>שימו לב!</a:t>
          </a:r>
          <a:r>
            <a:rPr lang="he-IL" sz="1600" b="1">
              <a:solidFill>
                <a:srgbClr val="FF0000"/>
              </a:solidFill>
            </a:rPr>
            <a:t> </a:t>
          </a:r>
          <a:r>
            <a:rPr lang="he-IL" sz="1400" b="1">
              <a:solidFill>
                <a:srgbClr val="FF0000"/>
              </a:solidFill>
            </a:rPr>
            <a:t>   המפרישים חומש לפי ההקלות עליהם להפריש הסכום  של  "סך הכל היתרה להפריש לחומש" הרשום בטבלה זאת ולא בטבלה הראשית</a:t>
          </a:r>
          <a:r>
            <a:rPr lang="he-IL" sz="1400" b="1" baseline="0">
              <a:solidFill>
                <a:srgbClr val="FF0000"/>
              </a:solidFill>
            </a:rPr>
            <a:t>.</a:t>
          </a:r>
          <a:endParaRPr lang="he-IL" sz="1400" b="1">
            <a:solidFill>
              <a:srgbClr val="FF0000"/>
            </a:solidFill>
          </a:endParaRPr>
        </a:p>
      </xdr:txBody>
    </xdr:sp>
    <xdr:clientData/>
  </xdr:twoCellAnchor>
  <xdr:twoCellAnchor>
    <xdr:from>
      <xdr:col>1</xdr:col>
      <xdr:colOff>1138505</xdr:colOff>
      <xdr:row>50</xdr:row>
      <xdr:rowOff>64770</xdr:rowOff>
    </xdr:from>
    <xdr:to>
      <xdr:col>2</xdr:col>
      <xdr:colOff>990600</xdr:colOff>
      <xdr:row>51</xdr:row>
      <xdr:rowOff>321944</xdr:rowOff>
    </xdr:to>
    <xdr:sp macro="" textlink="">
      <xdr:nvSpPr>
        <xdr:cNvPr id="20" name="מלבן מעוגל 19">
          <a:hlinkClick xmlns:r="http://schemas.openxmlformats.org/officeDocument/2006/relationships" r:id="rId14" tooltip="לחץ כאן כדי להזמין"/>
          <a:extLst>
            <a:ext uri="{FF2B5EF4-FFF2-40B4-BE49-F238E27FC236}">
              <a16:creationId xmlns:a16="http://schemas.microsoft.com/office/drawing/2014/main" id="{00000000-0008-0000-0600-000014000000}"/>
            </a:ext>
          </a:extLst>
        </xdr:cNvPr>
        <xdr:cNvSpPr/>
      </xdr:nvSpPr>
      <xdr:spPr>
        <a:xfrm>
          <a:off x="22219920" y="11433810"/>
          <a:ext cx="1482775" cy="379094"/>
        </a:xfrm>
        <a:prstGeom prst="roundRect">
          <a:avLst>
            <a:gd name="adj" fmla="val 22697"/>
          </a:avLst>
        </a:prstGeom>
        <a:solidFill>
          <a:schemeClr val="bg1"/>
        </a:solidFill>
        <a:ln>
          <a:solidFill>
            <a:schemeClr val="bg1">
              <a:lumMod val="75000"/>
            </a:schemeClr>
          </a:solid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400" b="1">
              <a:solidFill>
                <a:sysClr val="windowText" lastClr="000000"/>
              </a:solidFill>
            </a:rPr>
            <a:t>להזמנה  חוזרת</a:t>
          </a:r>
        </a:p>
      </xdr:txBody>
    </xdr:sp>
    <xdr:clientData/>
  </xdr:twoCellAnchor>
  <xdr:twoCellAnchor>
    <xdr:from>
      <xdr:col>8</xdr:col>
      <xdr:colOff>213360</xdr:colOff>
      <xdr:row>41</xdr:row>
      <xdr:rowOff>22860</xdr:rowOff>
    </xdr:from>
    <xdr:to>
      <xdr:col>12</xdr:col>
      <xdr:colOff>110490</xdr:colOff>
      <xdr:row>41</xdr:row>
      <xdr:rowOff>260985</xdr:rowOff>
    </xdr:to>
    <xdr:sp macro="" textlink="">
      <xdr:nvSpPr>
        <xdr:cNvPr id="22" name="מלבן מעוגל 21">
          <a:hlinkClick xmlns:r="http://schemas.openxmlformats.org/officeDocument/2006/relationships" r:id="rId15" tooltip="לחץ כאן כדי להגיע לטבלת סיכום שנתית ותרשים המחשה"/>
          <a:extLst>
            <a:ext uri="{FF2B5EF4-FFF2-40B4-BE49-F238E27FC236}">
              <a16:creationId xmlns:a16="http://schemas.microsoft.com/office/drawing/2014/main" id="{00000000-0008-0000-0600-000016000000}"/>
            </a:ext>
          </a:extLst>
        </xdr:cNvPr>
        <xdr:cNvSpPr/>
      </xdr:nvSpPr>
      <xdr:spPr>
        <a:xfrm>
          <a:off x="16882110" y="9220200"/>
          <a:ext cx="2053590" cy="238125"/>
        </a:xfrm>
        <a:prstGeom prst="roundRect">
          <a:avLst/>
        </a:prstGeom>
        <a:solidFill>
          <a:schemeClr val="bg1">
            <a:lumMod val="75000"/>
          </a:schemeClr>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100">
              <a:solidFill>
                <a:srgbClr val="FF0000"/>
              </a:solidFill>
            </a:rPr>
            <a:t>מעקב  ותרשים  שנתי  </a:t>
          </a:r>
          <a:endParaRPr lang="he-IL" sz="1100" baseline="0">
            <a:solidFill>
              <a:srgbClr val="FF0000"/>
            </a:solidFill>
          </a:endParaRPr>
        </a:p>
      </xdr:txBody>
    </xdr:sp>
    <xdr:clientData/>
  </xdr:twoCellAnchor>
  <xdr:twoCellAnchor>
    <xdr:from>
      <xdr:col>26</xdr:col>
      <xdr:colOff>200025</xdr:colOff>
      <xdr:row>32</xdr:row>
      <xdr:rowOff>0</xdr:rowOff>
    </xdr:from>
    <xdr:to>
      <xdr:col>27</xdr:col>
      <xdr:colOff>114300</xdr:colOff>
      <xdr:row>36</xdr:row>
      <xdr:rowOff>133350</xdr:rowOff>
    </xdr:to>
    <xdr:sp macro="" textlink="">
      <xdr:nvSpPr>
        <xdr:cNvPr id="15" name="מלבן: פינות מעוגלות 14">
          <a:hlinkClick xmlns:r="http://schemas.openxmlformats.org/officeDocument/2006/relationships" r:id="rId16" tooltip="תאכל את הפירות בעוה&quot;ז, תרום עכשיו."/>
          <a:extLst>
            <a:ext uri="{FF2B5EF4-FFF2-40B4-BE49-F238E27FC236}">
              <a16:creationId xmlns:a16="http://schemas.microsoft.com/office/drawing/2014/main" id="{00000000-0008-0000-0600-00000F000000}"/>
            </a:ext>
          </a:extLst>
        </xdr:cNvPr>
        <xdr:cNvSpPr/>
      </xdr:nvSpPr>
      <xdr:spPr>
        <a:xfrm>
          <a:off x="5991225" y="7181850"/>
          <a:ext cx="581025" cy="933450"/>
        </a:xfrm>
        <a:prstGeom prst="roundRect">
          <a:avLst/>
        </a:prstGeom>
        <a:solidFill>
          <a:schemeClr val="accent6">
            <a:lumMod val="20000"/>
            <a:lumOff val="80000"/>
          </a:schemeClr>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t"/>
        <a:lstStyle/>
        <a:p>
          <a:pPr algn="ctr" rtl="1"/>
          <a:endParaRPr lang="he-IL" sz="1100" b="1">
            <a:solidFill>
              <a:schemeClr val="accent6">
                <a:lumMod val="50000"/>
              </a:schemeClr>
            </a:solidFill>
          </a:endParaRPr>
        </a:p>
        <a:p>
          <a:pPr algn="ctr" rtl="1"/>
          <a:r>
            <a:rPr lang="he-IL" sz="1100" b="1">
              <a:solidFill>
                <a:srgbClr val="FF0000"/>
              </a:solidFill>
            </a:rPr>
            <a:t>תרום</a:t>
          </a:r>
        </a:p>
        <a:p>
          <a:pPr algn="ctr" rtl="1"/>
          <a:r>
            <a:rPr lang="he-IL" sz="1100" b="1">
              <a:solidFill>
                <a:srgbClr val="FF0000"/>
              </a:solidFill>
            </a:rPr>
            <a:t>עכשיו</a:t>
          </a:r>
        </a:p>
      </xdr:txBody>
    </xdr:sp>
    <xdr:clientData/>
  </xdr:twoCellAnchor>
  <xdr:twoCellAnchor>
    <xdr:from>
      <xdr:col>14</xdr:col>
      <xdr:colOff>822960</xdr:colOff>
      <xdr:row>35</xdr:row>
      <xdr:rowOff>15240</xdr:rowOff>
    </xdr:from>
    <xdr:to>
      <xdr:col>18</xdr:col>
      <xdr:colOff>83820</xdr:colOff>
      <xdr:row>36</xdr:row>
      <xdr:rowOff>15240</xdr:rowOff>
    </xdr:to>
    <xdr:sp macro="" textlink="">
      <xdr:nvSpPr>
        <xdr:cNvPr id="24" name="מלבן מעוגל 23">
          <a:hlinkClick xmlns:r="http://schemas.openxmlformats.org/officeDocument/2006/relationships" r:id="rId17" tooltip="לחץ כדי להגיע לסקירה"/>
          <a:extLst>
            <a:ext uri="{FF2B5EF4-FFF2-40B4-BE49-F238E27FC236}">
              <a16:creationId xmlns:a16="http://schemas.microsoft.com/office/drawing/2014/main" id="{00000000-0008-0000-0600-000018000000}"/>
            </a:ext>
          </a:extLst>
        </xdr:cNvPr>
        <xdr:cNvSpPr/>
      </xdr:nvSpPr>
      <xdr:spPr>
        <a:xfrm>
          <a:off x="12367260" y="7787640"/>
          <a:ext cx="2103120" cy="205740"/>
        </a:xfrm>
        <a:prstGeom prst="roundRect">
          <a:avLst/>
        </a:prstGeom>
        <a:solidFill>
          <a:srgbClr val="5B9BD5"/>
        </a:solidFill>
        <a:ln w="12700" cap="flat" cmpd="sng" algn="ctr">
          <a:noFill/>
          <a:prstDash val="solid"/>
          <a:miter lim="800000"/>
        </a:ln>
        <a:effectLst/>
        <a:scene3d>
          <a:camera prst="orthographicFront">
            <a:rot lat="0" lon="0" rev="0"/>
          </a:camera>
          <a:lightRig rig="chilly" dir="t">
            <a:rot lat="0" lon="0" rev="18480000"/>
          </a:lightRig>
        </a:scene3d>
        <a:sp3d prstMaterial="clear">
          <a:bevelT h="63500"/>
        </a:sp3d>
      </xdr:spPr>
      <xdr:txBody>
        <a:bodyPr vertOverflow="clip" horzOverflow="clip" rtlCol="1" anchor="ctr"/>
        <a:lstStyle/>
        <a:p>
          <a:pPr marL="0" marR="0" lvl="0" indent="0" algn="ctr" defTabSz="914400" rtl="1" eaLnBrk="1" fontAlgn="auto" latinLnBrk="0" hangingPunct="1">
            <a:lnSpc>
              <a:spcPct val="100000"/>
            </a:lnSpc>
            <a:spcBef>
              <a:spcPts val="0"/>
            </a:spcBef>
            <a:spcAft>
              <a:spcPts val="0"/>
            </a:spcAft>
            <a:buClrTx/>
            <a:buSzTx/>
            <a:buFontTx/>
            <a:buNone/>
            <a:tabLst/>
            <a:defRPr/>
          </a:pPr>
          <a:r>
            <a:rPr kumimoji="0" lang="he-IL" sz="1100" b="1" i="0" u="none" strike="noStrike" kern="0" cap="none" spc="0" normalizeH="0" baseline="0" noProof="0">
              <a:ln>
                <a:noFill/>
              </a:ln>
              <a:solidFill>
                <a:srgbClr val="70AD47">
                  <a:lumMod val="75000"/>
                </a:srgbClr>
              </a:solidFill>
              <a:effectLst/>
              <a:uLnTx/>
              <a:uFillTx/>
              <a:latin typeface="Calibri" panose="020F0502020204030204"/>
              <a:ea typeface="+mn-ea"/>
              <a:cs typeface="Arial" panose="020B0604020202020204" pitchFamily="34" charset="0"/>
            </a:rPr>
            <a:t>סקירה  קצרה על המכון</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142876</xdr:colOff>
      <xdr:row>17</xdr:row>
      <xdr:rowOff>173354</xdr:rowOff>
    </xdr:from>
    <xdr:to>
      <xdr:col>13</xdr:col>
      <xdr:colOff>361950</xdr:colOff>
      <xdr:row>39</xdr:row>
      <xdr:rowOff>85726</xdr:rowOff>
    </xdr:to>
    <xdr:sp macro="" textlink="">
      <xdr:nvSpPr>
        <xdr:cNvPr id="2" name="תיבת טקסט 1">
          <a:extLst>
            <a:ext uri="{FF2B5EF4-FFF2-40B4-BE49-F238E27FC236}">
              <a16:creationId xmlns:a16="http://schemas.microsoft.com/office/drawing/2014/main" id="{00000000-0008-0000-0700-000002000000}"/>
            </a:ext>
          </a:extLst>
        </xdr:cNvPr>
        <xdr:cNvSpPr txBox="1"/>
      </xdr:nvSpPr>
      <xdr:spPr>
        <a:xfrm>
          <a:off x="9667875" y="3649979"/>
          <a:ext cx="9620249" cy="38938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1" anchor="t"/>
        <a:lstStyle/>
        <a:p>
          <a:pPr algn="ctr" rtl="1"/>
          <a:r>
            <a:rPr lang="he-IL" sz="1800" b="1"/>
            <a:t>"העתק - הדבק" </a:t>
          </a:r>
          <a:r>
            <a:rPr lang="he-IL" sz="1800" b="1" baseline="0"/>
            <a:t> מהחודש האחרון בשנה שעברה</a:t>
          </a:r>
        </a:p>
        <a:p>
          <a:pPr algn="r" rtl="1"/>
          <a:endParaRPr lang="he-IL" sz="1400" b="0" baseline="0"/>
        </a:p>
        <a:p>
          <a:pPr algn="r" rtl="1"/>
          <a:r>
            <a:rPr lang="he-IL" sz="1400" b="0" baseline="0"/>
            <a:t>אלו שכבר השתמשו בתוכנה בשנה שעברה יכולים להעתיק את כל איזור </a:t>
          </a:r>
          <a:r>
            <a:rPr lang="he-IL" sz="1400" b="1" u="sng" baseline="0"/>
            <a:t>הקבוע</a:t>
          </a:r>
          <a:r>
            <a:rPr lang="he-IL" sz="1400" b="1" baseline="0"/>
            <a:t> </a:t>
          </a:r>
          <a:r>
            <a:rPr lang="he-IL" sz="1400" b="0" baseline="0"/>
            <a:t>מהחודש האחרון שם ולהדביקו כאן בטבלה זו. מכאן זה יעבור אוטומטית לחודשים הבאים, גם "מספר חיובים" באזור התרומות הקבועות, יתעדכנו בהתאם.    </a:t>
          </a:r>
        </a:p>
        <a:p>
          <a:pPr algn="r" rtl="1"/>
          <a:endParaRPr lang="he-IL" sz="1400" b="0" baseline="0"/>
        </a:p>
        <a:p>
          <a:pPr algn="r" rtl="1"/>
          <a:r>
            <a:rPr lang="he-IL" sz="1400" b="0" baseline="0"/>
            <a:t>הפעולה מתבצעת בשני שלבים פשוטים:</a:t>
          </a:r>
        </a:p>
        <a:p>
          <a:pPr algn="r" rtl="1"/>
          <a:r>
            <a:rPr lang="he-IL" sz="1600" b="1" baseline="0"/>
            <a:t>א.   </a:t>
          </a:r>
          <a:r>
            <a:rPr lang="he-IL" sz="1400" b="0" baseline="0"/>
            <a:t>בוחרים את כל איזור הקבוע - הפתוח למילוי - בחודש האחרון של התוכנה הקודמת, מהפינה הימנית העליונה שמתחת לכותרת "סוג הכנסה"  ועד לסוף הטור הקבוע של "צדקה לא למעשר" בצד שמאל למטה, </a:t>
          </a:r>
          <a:r>
            <a:rPr lang="he-IL" sz="1400" b="0" baseline="0">
              <a:solidFill>
                <a:srgbClr val="FFC000"/>
              </a:solidFill>
              <a:latin typeface="+mn-lt"/>
              <a:ea typeface="+mn-ea"/>
              <a:cs typeface="+mn-cs"/>
            </a:rPr>
            <a:t> [בחודש אדר האחרון, כל האיזור הזה מוקף במסגרת צהובה]</a:t>
          </a:r>
          <a:r>
            <a:rPr lang="he-IL" sz="1400" b="0" baseline="0"/>
            <a:t> ומבצעים "העתק".</a:t>
          </a:r>
        </a:p>
        <a:p>
          <a:pPr algn="r" rtl="1"/>
          <a:endParaRPr lang="he-IL" sz="1600" b="1" baseline="0"/>
        </a:p>
        <a:p>
          <a:pPr algn="r" rtl="1"/>
          <a:r>
            <a:rPr lang="he-IL" sz="1600" b="1" baseline="0"/>
            <a:t>ב.   </a:t>
          </a:r>
          <a:r>
            <a:rPr lang="he-IL" sz="1400" b="0" baseline="0"/>
            <a:t>מדביקים הכל בטבלה כאן לתוך התא בצד ימין למעלה </a:t>
          </a:r>
          <a:r>
            <a:rPr lang="he-IL" sz="1400" b="0" baseline="0">
              <a:solidFill>
                <a:srgbClr val="FFC000"/>
              </a:solidFill>
            </a:rPr>
            <a:t>הממוסגר בצהוב</a:t>
          </a:r>
          <a:r>
            <a:rPr lang="he-IL" sz="1400" b="0" baseline="0">
              <a:solidFill>
                <a:sysClr val="windowText" lastClr="000000"/>
              </a:solidFill>
            </a:rPr>
            <a:t>,</a:t>
          </a:r>
          <a:r>
            <a:rPr lang="he-IL" sz="1400" b="0" baseline="0">
              <a:solidFill>
                <a:srgbClr val="FFC000"/>
              </a:solidFill>
            </a:rPr>
            <a:t>  </a:t>
          </a:r>
          <a:r>
            <a:rPr lang="he-IL" sz="1400" b="0" baseline="0">
              <a:solidFill>
                <a:sysClr val="windowText" lastClr="000000"/>
              </a:solidFill>
            </a:rPr>
            <a:t>משם זה יגיע לכל המקומות הרלוונטיים וגם יעבור אוטומטית לחודשים הבאים.</a:t>
          </a:r>
        </a:p>
        <a:p>
          <a:pPr algn="r" rtl="1"/>
          <a:endParaRPr lang="he-IL" sz="1400" b="1" baseline="0">
            <a:solidFill>
              <a:srgbClr val="FF3300"/>
            </a:solidFill>
          </a:endParaRPr>
        </a:p>
        <a:p>
          <a:pPr algn="r" rtl="1"/>
          <a:r>
            <a:rPr lang="he-IL" sz="1400" b="1" baseline="0">
              <a:solidFill>
                <a:srgbClr val="FF3300"/>
              </a:solidFill>
            </a:rPr>
            <a:t>חשוב!   </a:t>
          </a:r>
          <a:r>
            <a:rPr lang="he-IL" sz="1400" b="0" baseline="0">
              <a:solidFill>
                <a:srgbClr val="FF3300"/>
              </a:solidFill>
            </a:rPr>
            <a:t>אין להדביק הדבקה רגילה. יש לבחור מהתפריט הנפתח ע"י הלחצן הימני של העכבר, את ההדבקה של האייקון השני מימין שרשום עליו הספרות  123  ומדביק "ערכים" בלבד.</a:t>
          </a:r>
        </a:p>
        <a:p>
          <a:pPr algn="r" rtl="1"/>
          <a:endParaRPr lang="he-IL" b="0">
            <a:solidFill>
              <a:srgbClr val="FF3300"/>
            </a:solidFill>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3</xdr:col>
      <xdr:colOff>519196</xdr:colOff>
      <xdr:row>5</xdr:row>
      <xdr:rowOff>228600</xdr:rowOff>
    </xdr:from>
    <xdr:to>
      <xdr:col>12</xdr:col>
      <xdr:colOff>1866901</xdr:colOff>
      <xdr:row>184</xdr:row>
      <xdr:rowOff>0</xdr:rowOff>
    </xdr:to>
    <xdr:sp macro="" textlink="">
      <xdr:nvSpPr>
        <xdr:cNvPr id="2" name="TextBox 1">
          <a:extLst>
            <a:ext uri="{FF2B5EF4-FFF2-40B4-BE49-F238E27FC236}">
              <a16:creationId xmlns:a16="http://schemas.microsoft.com/office/drawing/2014/main" id="{00000000-0008-0000-0800-000002000000}"/>
            </a:ext>
          </a:extLst>
        </xdr:cNvPr>
        <xdr:cNvSpPr txBox="1"/>
      </xdr:nvSpPr>
      <xdr:spPr>
        <a:xfrm>
          <a:off x="46215299" y="1047750"/>
          <a:ext cx="7348455" cy="28098750"/>
        </a:xfrm>
        <a:prstGeom prst="rect">
          <a:avLst/>
        </a:prstGeom>
        <a:solidFill>
          <a:srgbClr val="F1E6B1"/>
        </a:solidFill>
        <a:ln w="38100" cap="rnd" cmpd="sng">
          <a:solidFill>
            <a:schemeClr val="accent4">
              <a:lumMod val="75000"/>
            </a:schemeClr>
          </a:solidFill>
        </a:ln>
        <a:effectLst>
          <a:softEdge rad="101600"/>
        </a:effectLst>
      </xdr:spPr>
      <xdr:style>
        <a:lnRef idx="0">
          <a:scrgbClr r="0" g="0" b="0"/>
        </a:lnRef>
        <a:fillRef idx="0">
          <a:scrgbClr r="0" g="0" b="0"/>
        </a:fillRef>
        <a:effectRef idx="0">
          <a:scrgbClr r="0" g="0" b="0"/>
        </a:effectRef>
        <a:fontRef idx="minor">
          <a:schemeClr val="dk1"/>
        </a:fontRef>
      </xdr:style>
      <xdr:txBody>
        <a:bodyPr vertOverflow="clip" horzOverflow="clip" wrap="square" rtlCol="1" anchor="ctr"/>
        <a:lstStyle/>
        <a:p>
          <a:pPr marL="0" marR="0" lvl="0" indent="0" defTabSz="914400" rtl="1" eaLnBrk="1" fontAlgn="auto" latinLnBrk="0" hangingPunct="1">
            <a:lnSpc>
              <a:spcPct val="100000"/>
            </a:lnSpc>
            <a:spcBef>
              <a:spcPts val="0"/>
            </a:spcBef>
            <a:spcAft>
              <a:spcPts val="0"/>
            </a:spcAft>
            <a:buClrTx/>
            <a:buSzTx/>
            <a:buFontTx/>
            <a:buNone/>
            <a:tabLst/>
            <a:defRPr/>
          </a:pPr>
          <a:endParaRPr kumimoji="0" lang="he-IL" sz="14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rtl="1" eaLnBrk="1" fontAlgn="auto" latinLnBrk="0" hangingPunct="1">
            <a:lnSpc>
              <a:spcPct val="100000"/>
            </a:lnSpc>
            <a:spcBef>
              <a:spcPts val="0"/>
            </a:spcBef>
            <a:spcAft>
              <a:spcPts val="0"/>
            </a:spcAft>
            <a:buClrTx/>
            <a:buSzTx/>
            <a:buFontTx/>
            <a:buNone/>
            <a:tabLst/>
            <a:defRPr/>
          </a:pPr>
          <a:r>
            <a:rPr kumimoji="0" lang="he-IL" sz="1400" b="1" i="0" u="none" strike="noStrike" kern="0" cap="none" spc="0" normalizeH="0" baseline="0" noProof="0">
              <a:ln>
                <a:noFill/>
              </a:ln>
              <a:solidFill>
                <a:prstClr val="black"/>
              </a:solidFill>
              <a:effectLst/>
              <a:uLnTx/>
              <a:uFillTx/>
              <a:latin typeface="+mn-lt"/>
              <a:ea typeface="+mn-ea"/>
              <a:cs typeface="+mn-cs"/>
            </a:rPr>
            <a:t>לפניכם תוכנת מעשר כספים וחומש משוכללת - גירסא 6.2 -  </a:t>
          </a:r>
          <a:r>
            <a:rPr kumimoji="0" lang="he-IL" sz="1100" b="1" i="0" u="none" strike="noStrike" kern="0" cap="none" spc="0" normalizeH="0" baseline="0" noProof="0">
              <a:ln>
                <a:noFill/>
              </a:ln>
              <a:solidFill>
                <a:prstClr val="black"/>
              </a:solidFill>
              <a:effectLst/>
              <a:uLnTx/>
              <a:uFillTx/>
              <a:latin typeface="+mn-lt"/>
              <a:ea typeface="+mn-ea"/>
              <a:cs typeface="+mn-cs"/>
            </a:rPr>
            <a:t> </a:t>
          </a:r>
          <a:r>
            <a:rPr kumimoji="0" lang="he-IL" sz="1400" b="1" i="0" u="none" strike="noStrike" kern="0" cap="none" spc="0" normalizeH="0" baseline="0" noProof="0">
              <a:ln>
                <a:noFill/>
              </a:ln>
              <a:solidFill>
                <a:prstClr val="black"/>
              </a:solidFill>
              <a:effectLst/>
              <a:uLnTx/>
              <a:uFillTx/>
              <a:latin typeface="+mn-lt"/>
              <a:ea typeface="+mn-ea"/>
              <a:cs typeface="+mn-cs"/>
            </a:rPr>
            <a:t>שפיתח 'מכון תורת האדם לאדם' </a:t>
          </a:r>
          <a:r>
            <a:rPr kumimoji="0" lang="he-IL" sz="1400" b="0" i="0" u="none" strike="noStrike" kern="0" cap="none" spc="0" normalizeH="0" baseline="0" noProof="0">
              <a:ln>
                <a:noFill/>
              </a:ln>
              <a:solidFill>
                <a:prstClr val="black"/>
              </a:solidFill>
              <a:effectLst/>
              <a:uLnTx/>
              <a:uFillTx/>
              <a:latin typeface="+mn-lt"/>
              <a:ea typeface="+mn-ea"/>
              <a:cs typeface="+mn-cs"/>
            </a:rPr>
            <a:t>בעיה"ק  צפת. מדובר ב"חוברת עבודה" </a:t>
          </a:r>
          <a:r>
            <a:rPr kumimoji="0" lang="he-IL" sz="1400" b="1" i="0" u="none" strike="noStrike" kern="0" cap="none" spc="0" normalizeH="0" baseline="0" noProof="0">
              <a:ln>
                <a:noFill/>
              </a:ln>
              <a:solidFill>
                <a:prstClr val="black"/>
              </a:solidFill>
              <a:effectLst/>
              <a:uLnTx/>
              <a:uFillTx/>
              <a:latin typeface="+mn-lt"/>
              <a:ea typeface="+mn-ea"/>
              <a:cs typeface="+mn-cs"/>
            </a:rPr>
            <a:t>בתוכנת אקסל של אופיס</a:t>
          </a:r>
          <a:r>
            <a:rPr kumimoji="0" lang="he-IL" sz="1400" b="0" i="0" u="none" strike="noStrike" kern="0" cap="none" spc="0" normalizeH="0" baseline="0" noProof="0">
              <a:ln>
                <a:noFill/>
              </a:ln>
              <a:solidFill>
                <a:prstClr val="black"/>
              </a:solidFill>
              <a:effectLst/>
              <a:uLnTx/>
              <a:uFillTx/>
              <a:latin typeface="+mn-lt"/>
              <a:ea typeface="+mn-ea"/>
              <a:cs typeface="+mn-cs"/>
            </a:rPr>
            <a:t> העובדת באוטומציה מלאה  וכל גיליונות החודשים קשורים יחד. דבר שיש בו לסייע בחישובים שונים ובניהול חשבונות המעשר והצדקה. </a:t>
          </a:r>
          <a:endParaRPr kumimoji="0" lang="he-IL" sz="1400" b="1" i="0" u="none" strike="noStrike" kern="0" cap="none" spc="0" normalizeH="0" baseline="0" noProof="0">
            <a:ln>
              <a:noFill/>
            </a:ln>
            <a:solidFill>
              <a:prstClr val="black"/>
            </a:solidFill>
            <a:effectLst/>
            <a:uLnTx/>
            <a:uFillTx/>
            <a:latin typeface="+mn-lt"/>
            <a:ea typeface="+mn-ea"/>
            <a:cs typeface="+mn-cs"/>
          </a:endParaRPr>
        </a:p>
        <a:p>
          <a:pPr marL="0" marR="0" lvl="0" indent="0" defTabSz="914400" rtl="1"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a:ln>
              <a:noFill/>
            </a:ln>
            <a:solidFill>
              <a:prstClr val="black"/>
            </a:solidFill>
            <a:effectLst/>
            <a:uLnTx/>
            <a:uFillTx/>
            <a:latin typeface="+mn-lt"/>
            <a:ea typeface="+mn-ea"/>
            <a:cs typeface="+mn-cs"/>
          </a:endParaRPr>
        </a:p>
        <a:p>
          <a:pPr marL="0" marR="0" lvl="0" indent="0" defTabSz="914400" rtl="1" eaLnBrk="1" fontAlgn="auto" latinLnBrk="0" hangingPunct="1">
            <a:lnSpc>
              <a:spcPct val="100000"/>
            </a:lnSpc>
            <a:spcBef>
              <a:spcPts val="0"/>
            </a:spcBef>
            <a:spcAft>
              <a:spcPts val="0"/>
            </a:spcAft>
            <a:buClrTx/>
            <a:buSzTx/>
            <a:buFontTx/>
            <a:buNone/>
            <a:tabLst/>
            <a:defRPr/>
          </a:pPr>
          <a:r>
            <a:rPr kumimoji="0" lang="he-IL" sz="1200" b="1" i="0" u="none" strike="noStrike" kern="0" cap="none" spc="0" normalizeH="0" baseline="0" noProof="0">
              <a:ln>
                <a:noFill/>
              </a:ln>
              <a:solidFill>
                <a:srgbClr val="FF0000"/>
              </a:solidFill>
              <a:effectLst/>
              <a:uLnTx/>
              <a:uFillTx/>
              <a:latin typeface="+mn-lt"/>
              <a:ea typeface="+mn-ea"/>
              <a:cs typeface="+mn-cs"/>
            </a:rPr>
            <a:t>חשוב מאוד:   במידה ולא מותקנת תוכנת "אופיס" במחשב, פתיחה ב- 'גוגל שיטס' [</a:t>
          </a:r>
          <a:r>
            <a:rPr kumimoji="0" lang="en-US" sz="1200" b="1" i="0" u="none" strike="noStrike" kern="0" cap="none" spc="0" normalizeH="0" baseline="0" noProof="0">
              <a:ln>
                <a:noFill/>
              </a:ln>
              <a:solidFill>
                <a:srgbClr val="FF0000"/>
              </a:solidFill>
              <a:effectLst/>
              <a:uLnTx/>
              <a:uFillTx/>
              <a:latin typeface="+mn-lt"/>
              <a:ea typeface="+mn-ea"/>
              <a:cs typeface="+mn-cs"/>
            </a:rPr>
            <a:t>GOOGLE  SHEETS </a:t>
          </a:r>
          <a:r>
            <a:rPr kumimoji="0" lang="he-IL" sz="1200" b="1" i="0" u="none" strike="noStrike" kern="0" cap="none" spc="0" normalizeH="0" baseline="0" noProof="0">
              <a:ln>
                <a:noFill/>
              </a:ln>
              <a:solidFill>
                <a:srgbClr val="FF0000"/>
              </a:solidFill>
              <a:effectLst/>
              <a:uLnTx/>
              <a:uFillTx/>
              <a:latin typeface="+mn-lt"/>
              <a:ea typeface="+mn-ea"/>
              <a:cs typeface="+mn-cs"/>
            </a:rPr>
            <a:t>]  או כל תוכנה אחרת תגרום  לעיוותים. </a:t>
          </a:r>
          <a:endParaRPr kumimoji="0" lang="he-IL" sz="1200" b="0" i="0" u="none" strike="noStrike" kern="0" cap="none" spc="0" normalizeH="0" baseline="0" noProof="0">
            <a:ln>
              <a:noFill/>
            </a:ln>
            <a:solidFill>
              <a:srgbClr val="FF0000"/>
            </a:solidFill>
            <a:effectLst/>
            <a:uLnTx/>
            <a:uFillTx/>
            <a:latin typeface="+mn-lt"/>
            <a:ea typeface="+mn-ea"/>
            <a:cs typeface="+mn-cs"/>
          </a:endParaRPr>
        </a:p>
        <a:p>
          <a:pPr marL="0" marR="0" lvl="0" indent="0" algn="ctr" defTabSz="914400" rtl="1" eaLnBrk="1" fontAlgn="auto" latinLnBrk="0" hangingPunct="1">
            <a:lnSpc>
              <a:spcPct val="100000"/>
            </a:lnSpc>
            <a:spcBef>
              <a:spcPts val="0"/>
            </a:spcBef>
            <a:spcAft>
              <a:spcPts val="0"/>
            </a:spcAft>
            <a:buClrTx/>
            <a:buSzTx/>
            <a:buFontTx/>
            <a:buNone/>
            <a:tabLst/>
            <a:defRPr/>
          </a:pPr>
          <a:endParaRPr kumimoji="0" lang="he-IL" sz="1800" b="1" i="0" u="none" strike="noStrike" kern="0" cap="none" spc="0" normalizeH="0" baseline="0" noProof="0">
            <a:ln>
              <a:noFill/>
            </a:ln>
            <a:solidFill>
              <a:prstClr val="black"/>
            </a:solidFill>
            <a:effectLst/>
            <a:uLnTx/>
            <a:uFillTx/>
            <a:latin typeface="+mn-lt"/>
            <a:ea typeface="+mn-ea"/>
            <a:cs typeface="+mn-cs"/>
          </a:endParaRPr>
        </a:p>
        <a:p>
          <a:pPr marL="0" marR="0" lvl="0" indent="0" algn="ctr" defTabSz="914400" rtl="1" eaLnBrk="1" fontAlgn="auto" latinLnBrk="0" hangingPunct="1">
            <a:lnSpc>
              <a:spcPct val="100000"/>
            </a:lnSpc>
            <a:spcBef>
              <a:spcPts val="0"/>
            </a:spcBef>
            <a:spcAft>
              <a:spcPts val="0"/>
            </a:spcAft>
            <a:buClrTx/>
            <a:buSzTx/>
            <a:buFontTx/>
            <a:buNone/>
            <a:tabLst/>
            <a:defRPr/>
          </a:pPr>
          <a:r>
            <a:rPr kumimoji="0" lang="he-IL" sz="2000" b="1" i="0" u="none" strike="noStrike" kern="0" cap="none" spc="0" normalizeH="0" baseline="0" noProof="0">
              <a:ln>
                <a:noFill/>
              </a:ln>
              <a:solidFill>
                <a:prstClr val="black"/>
              </a:solidFill>
              <a:effectLst/>
              <a:uLnTx/>
              <a:uFillTx/>
              <a:latin typeface="+mn-lt"/>
              <a:ea typeface="+mn-ea"/>
              <a:cs typeface="+mn-cs"/>
            </a:rPr>
            <a:t>אז איך מתחילים?</a:t>
          </a:r>
          <a:endParaRPr kumimoji="0" lang="he-IL" sz="20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rtl="1" eaLnBrk="1" fontAlgn="auto" latinLnBrk="0" hangingPunct="1">
            <a:lnSpc>
              <a:spcPct val="100000"/>
            </a:lnSpc>
            <a:spcBef>
              <a:spcPts val="0"/>
            </a:spcBef>
            <a:spcAft>
              <a:spcPts val="0"/>
            </a:spcAft>
            <a:buClrTx/>
            <a:buSzTx/>
            <a:buFontTx/>
            <a:buNone/>
            <a:tabLst/>
            <a:defRPr/>
          </a:pPr>
          <a:endParaRPr kumimoji="0" lang="he-IL" sz="1400" b="1" i="0" u="none" strike="noStrike" kern="0" cap="none" spc="0" normalizeH="0" baseline="0" noProof="0">
            <a:ln>
              <a:noFill/>
            </a:ln>
            <a:solidFill>
              <a:prstClr val="black"/>
            </a:solidFill>
            <a:effectLst/>
            <a:uLnTx/>
            <a:uFillTx/>
            <a:latin typeface="+mn-lt"/>
            <a:ea typeface="+mn-ea"/>
            <a:cs typeface="+mn-cs"/>
          </a:endParaRPr>
        </a:p>
        <a:p>
          <a:pPr marL="0" marR="0" lvl="0" indent="0" defTabSz="914400" rtl="1" eaLnBrk="1" fontAlgn="auto" latinLnBrk="0" hangingPunct="1">
            <a:lnSpc>
              <a:spcPct val="100000"/>
            </a:lnSpc>
            <a:spcBef>
              <a:spcPts val="0"/>
            </a:spcBef>
            <a:spcAft>
              <a:spcPts val="0"/>
            </a:spcAft>
            <a:buClrTx/>
            <a:buSzTx/>
            <a:buFontTx/>
            <a:buNone/>
            <a:tabLst/>
            <a:defRPr/>
          </a:pPr>
          <a:r>
            <a:rPr kumimoji="0" lang="he-IL" sz="1400" b="1" i="0" u="none" strike="noStrike" kern="0" cap="none" spc="0" normalizeH="0" baseline="0" noProof="0">
              <a:ln>
                <a:noFill/>
              </a:ln>
              <a:solidFill>
                <a:prstClr val="black"/>
              </a:solidFill>
              <a:effectLst/>
              <a:uLnTx/>
              <a:uFillTx/>
              <a:latin typeface="+mn-lt"/>
              <a:ea typeface="+mn-ea"/>
              <a:cs typeface="+mn-cs"/>
            </a:rPr>
            <a:t>ראשית, בכל תחילת חודש יש לבחור את הגיליון החודשי המתאים בשורת הלשוניות בתחתית המסך, </a:t>
          </a:r>
          <a:r>
            <a:rPr kumimoji="0" lang="he-IL" sz="1400" b="1" i="0" u="sng" strike="noStrike" kern="0" cap="none" spc="0" normalizeH="0" baseline="0" noProof="0">
              <a:ln>
                <a:noFill/>
              </a:ln>
              <a:solidFill>
                <a:prstClr val="black"/>
              </a:solidFill>
              <a:effectLst/>
              <a:uLnTx/>
              <a:uFillTx/>
              <a:latin typeface="+mn-lt"/>
              <a:ea typeface="+mn-ea"/>
              <a:cs typeface="+mn-cs"/>
            </a:rPr>
            <a:t>או</a:t>
          </a:r>
          <a:r>
            <a:rPr kumimoji="0" lang="he-IL" sz="1400" b="1" i="0" u="none" strike="noStrike" kern="0" cap="none" spc="0" normalizeH="0" baseline="0" noProof="0">
              <a:ln>
                <a:noFill/>
              </a:ln>
              <a:solidFill>
                <a:prstClr val="black"/>
              </a:solidFill>
              <a:effectLst/>
              <a:uLnTx/>
              <a:uFillTx/>
              <a:latin typeface="+mn-lt"/>
              <a:ea typeface="+mn-ea"/>
              <a:cs typeface="+mn-cs"/>
            </a:rPr>
            <a:t> העברי </a:t>
          </a:r>
          <a:r>
            <a:rPr kumimoji="0" lang="he-IL" sz="1400" b="1" i="0" u="sng" strike="noStrike" kern="0" cap="none" spc="0" normalizeH="0" baseline="0" noProof="0">
              <a:ln>
                <a:noFill/>
              </a:ln>
              <a:solidFill>
                <a:prstClr val="black"/>
              </a:solidFill>
              <a:effectLst/>
              <a:uLnTx/>
              <a:uFillTx/>
              <a:latin typeface="+mn-lt"/>
              <a:ea typeface="+mn-ea"/>
              <a:cs typeface="+mn-cs"/>
            </a:rPr>
            <a:t>או</a:t>
          </a:r>
          <a:r>
            <a:rPr kumimoji="0" lang="he-IL" sz="1400" b="1" i="0" u="none" strike="noStrike" kern="0" cap="none" spc="0" normalizeH="0" baseline="0" noProof="0">
              <a:ln>
                <a:noFill/>
              </a:ln>
              <a:solidFill>
                <a:prstClr val="black"/>
              </a:solidFill>
              <a:effectLst/>
              <a:uLnTx/>
              <a:uFillTx/>
              <a:latin typeface="+mn-lt"/>
              <a:ea typeface="+mn-ea"/>
              <a:cs typeface="+mn-cs"/>
            </a:rPr>
            <a:t> הלועזי.   </a:t>
          </a:r>
          <a:r>
            <a:rPr kumimoji="0" lang="he-IL" sz="1400" b="0" i="0" u="none" strike="noStrike" kern="0" cap="none" spc="0" normalizeH="0" baseline="0" noProof="0">
              <a:ln>
                <a:noFill/>
              </a:ln>
              <a:solidFill>
                <a:prstClr val="black"/>
              </a:solidFill>
              <a:effectLst/>
              <a:uLnTx/>
              <a:uFillTx/>
              <a:latin typeface="+mn-lt"/>
              <a:ea typeface="+mn-ea"/>
              <a:cs typeface="+mn-cs"/>
            </a:rPr>
            <a:t>במידה ולא רואים את כולם יש ללחוץ על החצים שבצד ימין. בפעם הבאה שנכנסים לתוכנה יפתח אוטומטית הגיליון של החודש </a:t>
          </a:r>
          <a:r>
            <a:rPr kumimoji="0" lang="he-IL" sz="1400" b="0" i="0" u="sng" strike="noStrike" kern="0" cap="none" spc="0" normalizeH="0" baseline="0" noProof="0">
              <a:ln>
                <a:noFill/>
              </a:ln>
              <a:solidFill>
                <a:prstClr val="black"/>
              </a:solidFill>
              <a:effectLst/>
              <a:uLnTx/>
              <a:uFillTx/>
              <a:latin typeface="+mn-lt"/>
              <a:ea typeface="+mn-ea"/>
              <a:cs typeface="+mn-cs"/>
            </a:rPr>
            <a:t>שעבדו</a:t>
          </a:r>
          <a:r>
            <a:rPr kumimoji="0" lang="he-IL" sz="1400" b="0" i="0" u="none" strike="noStrike" kern="0" cap="none" spc="0" normalizeH="0" baseline="0" noProof="0">
              <a:ln>
                <a:noFill/>
              </a:ln>
              <a:solidFill>
                <a:prstClr val="black"/>
              </a:solidFill>
              <a:effectLst/>
              <a:uLnTx/>
              <a:uFillTx/>
              <a:latin typeface="+mn-lt"/>
              <a:ea typeface="+mn-ea"/>
              <a:cs typeface="+mn-cs"/>
            </a:rPr>
            <a:t> עליו בפעם האחרונה.</a:t>
          </a:r>
        </a:p>
        <a:p>
          <a:pPr marL="0" marR="0" lvl="0" indent="0" defTabSz="914400" rtl="1" eaLnBrk="1" fontAlgn="auto" latinLnBrk="0" hangingPunct="1">
            <a:lnSpc>
              <a:spcPct val="100000"/>
            </a:lnSpc>
            <a:spcBef>
              <a:spcPts val="0"/>
            </a:spcBef>
            <a:spcAft>
              <a:spcPts val="0"/>
            </a:spcAft>
            <a:buClrTx/>
            <a:buSzTx/>
            <a:buFontTx/>
            <a:buNone/>
            <a:tabLst/>
            <a:defRPr/>
          </a:pPr>
          <a:endParaRPr kumimoji="0" lang="he-IL" sz="14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rtl="1" eaLnBrk="1" fontAlgn="auto" latinLnBrk="0" hangingPunct="1">
            <a:lnSpc>
              <a:spcPct val="100000"/>
            </a:lnSpc>
            <a:spcBef>
              <a:spcPts val="0"/>
            </a:spcBef>
            <a:spcAft>
              <a:spcPts val="0"/>
            </a:spcAft>
            <a:buClrTx/>
            <a:buSzTx/>
            <a:buFontTx/>
            <a:buNone/>
            <a:tabLst/>
            <a:defRPr/>
          </a:pPr>
          <a:r>
            <a:rPr kumimoji="0" lang="he-IL" sz="1400" b="1" i="0" u="none" strike="noStrike" kern="0" cap="none" spc="0" normalizeH="0" baseline="0" noProof="0">
              <a:ln>
                <a:noFill/>
              </a:ln>
              <a:solidFill>
                <a:prstClr val="black"/>
              </a:solidFill>
              <a:effectLst/>
              <a:uLnTx/>
              <a:uFillTx/>
              <a:latin typeface="+mn-lt"/>
              <a:ea typeface="+mn-ea"/>
              <a:cs typeface="+mn-cs"/>
            </a:rPr>
            <a:t>בכותרת כל גליון למעלה ניתן לבחור תאריך עברי או לועזי, יש לבחור את החודש המתאים  מתוך התפריט הנפתח ע"י לחיצה באיזור התאריך.   </a:t>
          </a:r>
          <a:r>
            <a:rPr kumimoji="0" lang="he-IL" sz="1100" b="0" i="0" u="none" strike="noStrike" kern="0" cap="none" spc="0" normalizeH="0" baseline="0" noProof="0">
              <a:ln>
                <a:noFill/>
              </a:ln>
              <a:solidFill>
                <a:prstClr val="black"/>
              </a:solidFill>
              <a:effectLst/>
              <a:uLnTx/>
              <a:uFillTx/>
              <a:latin typeface="+mn-lt"/>
              <a:ea typeface="+mn-ea"/>
              <a:cs typeface="+mn-cs"/>
            </a:rPr>
            <a:t>ברירת המחדל כוון לתאריך הלועזי כי רוב החישובים מתנהלים כך היום. אולם מאחר והחודשים קשורים יחד, ניתן גם לרשום כל חודש מילגה או משכורת שמקבלים לפי התאריך העברי. כמו כן ניתן לקבל סיכום של כל החודשים שעברו ונרשמו בתוכנה. סכום זה מופיע במשבצת "ס"ה היתרה להפריש למעשר" או לחומש.</a:t>
          </a:r>
        </a:p>
        <a:p>
          <a:pPr marL="0" marR="0" lvl="0" indent="0" defTabSz="914400" rtl="1" eaLnBrk="1" fontAlgn="auto" latinLnBrk="0" hangingPunct="1">
            <a:lnSpc>
              <a:spcPct val="100000"/>
            </a:lnSpc>
            <a:spcBef>
              <a:spcPts val="0"/>
            </a:spcBef>
            <a:spcAft>
              <a:spcPts val="0"/>
            </a:spcAft>
            <a:buClrTx/>
            <a:buSzTx/>
            <a:buFontTx/>
            <a:buNone/>
            <a:tabLst/>
            <a:defRPr/>
          </a:pPr>
          <a:endParaRPr kumimoji="0" lang="he-IL" sz="1400" b="1" i="0" u="none" strike="noStrike" kern="0" cap="none" spc="0" normalizeH="0" baseline="0" noProof="0">
            <a:ln>
              <a:noFill/>
            </a:ln>
            <a:solidFill>
              <a:prstClr val="black"/>
            </a:solidFill>
            <a:effectLst/>
            <a:uLnTx/>
            <a:uFillTx/>
            <a:latin typeface="+mn-lt"/>
            <a:ea typeface="+mn-ea"/>
            <a:cs typeface="+mn-cs"/>
          </a:endParaRPr>
        </a:p>
        <a:p>
          <a:pPr marL="0" marR="0" lvl="0" indent="0" defTabSz="914400" rtl="1" eaLnBrk="1" fontAlgn="auto" latinLnBrk="0" hangingPunct="1">
            <a:lnSpc>
              <a:spcPct val="100000"/>
            </a:lnSpc>
            <a:spcBef>
              <a:spcPts val="0"/>
            </a:spcBef>
            <a:spcAft>
              <a:spcPts val="0"/>
            </a:spcAft>
            <a:buClrTx/>
            <a:buSzTx/>
            <a:buFontTx/>
            <a:buNone/>
            <a:tabLst/>
            <a:defRPr/>
          </a:pPr>
          <a:r>
            <a:rPr kumimoji="0" lang="he-IL" sz="1400" b="1" i="0" u="none" strike="noStrike" kern="0" cap="none" spc="0" normalizeH="0" baseline="0" noProof="0">
              <a:ln>
                <a:noFill/>
              </a:ln>
              <a:solidFill>
                <a:prstClr val="black"/>
              </a:solidFill>
              <a:effectLst/>
              <a:uLnTx/>
              <a:uFillTx/>
              <a:latin typeface="+mn-lt"/>
              <a:ea typeface="+mn-ea"/>
              <a:cs typeface="+mn-cs"/>
            </a:rPr>
            <a:t>לאחר מכן </a:t>
          </a:r>
          <a:r>
            <a:rPr kumimoji="0" lang="he-IL" sz="1400" b="0" i="0" u="none" strike="noStrike" kern="0" cap="none" spc="0" normalizeH="0" baseline="0" noProof="0">
              <a:ln>
                <a:noFill/>
              </a:ln>
              <a:solidFill>
                <a:prstClr val="black"/>
              </a:solidFill>
              <a:effectLst/>
              <a:uLnTx/>
              <a:uFillTx/>
              <a:latin typeface="+mn-lt"/>
              <a:ea typeface="+mn-ea"/>
              <a:cs typeface="+mn-cs"/>
            </a:rPr>
            <a:t>יש למלא את ההכנסות, ההוצאות והתרומות הקבועות במקומות המתאימים באזור הקבוע. כאן ממלאים  את הסכומים הקבועים כל חודש כמו משכורות, מלגות, ביטוח לאומי, שכירות, משכנתאות, קצבאות שונות וכו' כמו כן מכניסים את כל הוראות הקבע לצדקה. כל הרשום באזור זה יעבור אוטומטית לכל הגיליונות של כל החדשים הבאים. [</a:t>
          </a:r>
          <a:r>
            <a:rPr kumimoji="0" lang="he-IL" sz="1050" b="0" i="0" u="none" strike="noStrike" kern="0" cap="none" spc="0" normalizeH="0" baseline="0" noProof="0">
              <a:ln>
                <a:noFill/>
              </a:ln>
              <a:solidFill>
                <a:prstClr val="black"/>
              </a:solidFill>
              <a:effectLst/>
              <a:uLnTx/>
              <a:uFillTx/>
              <a:latin typeface="+mn-lt"/>
              <a:ea typeface="+mn-ea"/>
              <a:cs typeface="+mn-cs"/>
            </a:rPr>
            <a:t>במידה ובחודש אחד לא ירד הוראת קבע מזינים את הסכום ב"תרומות מזדמנות" בסימן מינוס.]</a:t>
          </a:r>
          <a:endParaRPr kumimoji="0" lang="he-IL" sz="14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rtl="1" eaLnBrk="1" fontAlgn="auto" latinLnBrk="0" hangingPunct="1">
            <a:lnSpc>
              <a:spcPct val="100000"/>
            </a:lnSpc>
            <a:spcBef>
              <a:spcPts val="0"/>
            </a:spcBef>
            <a:spcAft>
              <a:spcPts val="0"/>
            </a:spcAft>
            <a:buClrTx/>
            <a:buSzTx/>
            <a:buFontTx/>
            <a:buNone/>
            <a:tabLst/>
            <a:defRPr/>
          </a:pPr>
          <a:r>
            <a:rPr kumimoji="0" lang="he-IL" sz="1100" b="0" i="0" u="none" strike="noStrike" kern="0" cap="none" spc="0" normalizeH="0" baseline="0" noProof="0">
              <a:ln>
                <a:noFill/>
              </a:ln>
              <a:solidFill>
                <a:prstClr val="black"/>
              </a:solidFill>
              <a:effectLst/>
              <a:uLnTx/>
              <a:uFillTx/>
              <a:latin typeface="+mn-lt"/>
              <a:ea typeface="+mn-ea"/>
              <a:cs typeface="+mn-cs"/>
            </a:rPr>
            <a:t> </a:t>
          </a:r>
        </a:p>
        <a:p>
          <a:pPr marL="0" marR="0" lvl="0" indent="0" defTabSz="914400" rtl="1" eaLnBrk="1" fontAlgn="auto" latinLnBrk="0" hangingPunct="1">
            <a:lnSpc>
              <a:spcPct val="100000"/>
            </a:lnSpc>
            <a:spcBef>
              <a:spcPts val="0"/>
            </a:spcBef>
            <a:spcAft>
              <a:spcPts val="0"/>
            </a:spcAft>
            <a:buClrTx/>
            <a:buSzTx/>
            <a:buFontTx/>
            <a:buNone/>
            <a:tabLst/>
            <a:defRPr/>
          </a:pPr>
          <a:r>
            <a:rPr kumimoji="0" lang="he-IL" sz="1100" b="1" i="0" u="none" strike="noStrike" kern="0" cap="none" spc="0" normalizeH="0" baseline="0" noProof="0">
              <a:ln>
                <a:noFill/>
              </a:ln>
              <a:solidFill>
                <a:schemeClr val="accent1">
                  <a:lumMod val="50000"/>
                </a:schemeClr>
              </a:solidFill>
              <a:effectLst/>
              <a:uLnTx/>
              <a:uFillTx/>
              <a:latin typeface="+mn-lt"/>
              <a:ea typeface="+mn-ea"/>
              <a:cs typeface="+mn-cs"/>
            </a:rPr>
            <a:t>בגירסא זאת, איזור ההכנסות וההוצאות הקבועות נחלק לשנים. </a:t>
          </a:r>
          <a:r>
            <a:rPr kumimoji="0" lang="he-IL" sz="1100" b="0" i="0" u="none" strike="noStrike" kern="0" cap="none" spc="0" normalizeH="0" baseline="0" noProof="0">
              <a:ln>
                <a:noFill/>
              </a:ln>
              <a:solidFill>
                <a:prstClr val="black"/>
              </a:solidFill>
              <a:effectLst/>
              <a:uLnTx/>
              <a:uFillTx/>
              <a:latin typeface="+mn-lt"/>
              <a:ea typeface="+mn-ea"/>
              <a:cs typeface="+mn-cs"/>
            </a:rPr>
            <a:t>בחלק העליון [משבצות הסכומים צבועים ומרושתים] מזינים את ההכנסות וההוצאות הקבועות בעלות </a:t>
          </a:r>
          <a:r>
            <a:rPr kumimoji="0" lang="he-IL" sz="1100" b="1" i="0" u="none" strike="noStrike" kern="0" cap="none" spc="0" normalizeH="0" baseline="0" noProof="0">
              <a:ln>
                <a:noFill/>
              </a:ln>
              <a:solidFill>
                <a:prstClr val="black"/>
              </a:solidFill>
              <a:effectLst/>
              <a:uLnTx/>
              <a:uFillTx/>
              <a:latin typeface="+mn-lt"/>
              <a:ea typeface="+mn-ea"/>
              <a:cs typeface="+mn-cs"/>
            </a:rPr>
            <a:t>סכומים קבועים </a:t>
          </a:r>
          <a:r>
            <a:rPr kumimoji="0" lang="he-IL" sz="1100" b="0" i="0" u="none" strike="noStrike" kern="0" cap="none" spc="0" normalizeH="0" baseline="0" noProof="0">
              <a:ln>
                <a:noFill/>
              </a:ln>
              <a:solidFill>
                <a:prstClr val="black"/>
              </a:solidFill>
              <a:effectLst/>
              <a:uLnTx/>
              <a:uFillTx/>
              <a:latin typeface="+mn-lt"/>
              <a:ea typeface="+mn-ea"/>
              <a:cs typeface="+mn-cs"/>
            </a:rPr>
            <a:t>והם עוברים אוטומטית גם לחודשים הבאים.  </a:t>
          </a:r>
          <a:r>
            <a:rPr kumimoji="0" lang="he-IL" sz="1100" b="0" i="0" u="none" strike="noStrike" kern="0" cap="none" spc="0" normalizeH="0" baseline="0" noProof="0">
              <a:ln>
                <a:noFill/>
              </a:ln>
              <a:solidFill>
                <a:srgbClr val="FF0000"/>
              </a:solidFill>
              <a:effectLst/>
              <a:uLnTx/>
              <a:uFillTx/>
              <a:latin typeface="+mn-lt"/>
              <a:ea typeface="+mn-ea"/>
              <a:cs typeface="+mn-cs"/>
            </a:rPr>
            <a:t>במידה והסכום משתנה בחודש מסויים, בחודש שלאחריו התוכנה תעיר על השינוי ע"י הצבת סימן ? ויש לבדוק האם קיים צורך לעדכן חזרה.  </a:t>
          </a:r>
          <a:r>
            <a:rPr kumimoji="0" lang="he-IL" sz="1100" b="0" i="0" u="none" strike="noStrike" kern="0" cap="none" spc="0" normalizeH="0" baseline="0" noProof="0">
              <a:ln>
                <a:noFill/>
              </a:ln>
              <a:solidFill>
                <a:prstClr val="black"/>
              </a:solidFill>
              <a:effectLst/>
              <a:uLnTx/>
              <a:uFillTx/>
              <a:latin typeface="+mn-lt"/>
              <a:ea typeface="+mn-ea"/>
              <a:cs typeface="+mn-cs"/>
            </a:rPr>
            <a:t>כל עידכון כאן הופך את הסכום למודגש כדי לסמן שכבר עודכן.</a:t>
          </a:r>
          <a:endParaRPr kumimoji="0" lang="en-US"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rtl="1" eaLnBrk="1" fontAlgn="auto" latinLnBrk="0" hangingPunct="1">
            <a:lnSpc>
              <a:spcPct val="100000"/>
            </a:lnSpc>
            <a:spcBef>
              <a:spcPts val="0"/>
            </a:spcBef>
            <a:spcAft>
              <a:spcPts val="0"/>
            </a:spcAft>
            <a:buClrTx/>
            <a:buSzTx/>
            <a:buFontTx/>
            <a:buNone/>
            <a:tabLst/>
            <a:defRPr/>
          </a:pPr>
          <a:r>
            <a:rPr kumimoji="0" lang="he-IL" sz="1100" b="0" i="0" u="none" strike="noStrike" kern="0" cap="none" spc="0" normalizeH="0" baseline="0" noProof="0">
              <a:ln>
                <a:noFill/>
              </a:ln>
              <a:solidFill>
                <a:prstClr val="black"/>
              </a:solidFill>
              <a:effectLst/>
              <a:uLnTx/>
              <a:uFillTx/>
              <a:latin typeface="+mn-lt"/>
              <a:ea typeface="+mn-ea"/>
              <a:cs typeface="+mn-cs"/>
            </a:rPr>
            <a:t>בחלק התחתון [משבצות הסכומים לבנים] מזינים הכנסות והוצאות קבועות אבל </a:t>
          </a:r>
          <a:r>
            <a:rPr kumimoji="0" lang="he-IL" sz="1100" b="1" i="0" u="none" strike="noStrike" kern="0" cap="none" spc="0" normalizeH="0" baseline="0" noProof="0">
              <a:ln>
                <a:noFill/>
              </a:ln>
              <a:solidFill>
                <a:prstClr val="black"/>
              </a:solidFill>
              <a:effectLst/>
              <a:uLnTx/>
              <a:uFillTx/>
              <a:latin typeface="+mn-lt"/>
              <a:ea typeface="+mn-ea"/>
              <a:cs typeface="+mn-cs"/>
            </a:rPr>
            <a:t>בסכומים משתנים</a:t>
          </a:r>
          <a:r>
            <a:rPr kumimoji="0" lang="he-IL" sz="1100" b="0" i="0" u="none" strike="noStrike" kern="0" cap="none" spc="0" normalizeH="0" baseline="0" noProof="0">
              <a:ln>
                <a:noFill/>
              </a:ln>
              <a:solidFill>
                <a:prstClr val="black"/>
              </a:solidFill>
              <a:effectLst/>
              <a:uLnTx/>
              <a:uFillTx/>
              <a:latin typeface="+mn-lt"/>
              <a:ea typeface="+mn-ea"/>
              <a:cs typeface="+mn-cs"/>
            </a:rPr>
            <a:t>, סכומים אלו אינם עוברים אוטומטית לחודשים הבאים ויש למלאות כל חודש מחדש.</a:t>
          </a:r>
          <a:endParaRPr kumimoji="0" lang="en-US"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rtl="1" eaLnBrk="1" fontAlgn="auto" latinLnBrk="0" hangingPunct="1">
            <a:lnSpc>
              <a:spcPct val="100000"/>
            </a:lnSpc>
            <a:spcBef>
              <a:spcPts val="0"/>
            </a:spcBef>
            <a:spcAft>
              <a:spcPts val="0"/>
            </a:spcAft>
            <a:buClrTx/>
            <a:buSzTx/>
            <a:buFontTx/>
            <a:buNone/>
            <a:tabLst/>
            <a:defRPr/>
          </a:pPr>
          <a:endParaRPr kumimoji="0" lang="he-IL" sz="1400" b="1" i="0" u="none" strike="noStrike" kern="0" cap="none" spc="0" normalizeH="0" baseline="0" noProof="0">
            <a:ln>
              <a:noFill/>
            </a:ln>
            <a:solidFill>
              <a:prstClr val="black"/>
            </a:solidFill>
            <a:effectLst/>
            <a:uLnTx/>
            <a:uFillTx/>
            <a:latin typeface="+mn-lt"/>
            <a:ea typeface="+mn-ea"/>
            <a:cs typeface="+mn-cs"/>
          </a:endParaRPr>
        </a:p>
        <a:p>
          <a:pPr marL="0" marR="0" lvl="0" indent="0" defTabSz="914400" rtl="1" eaLnBrk="1" fontAlgn="auto" latinLnBrk="0" hangingPunct="1">
            <a:lnSpc>
              <a:spcPct val="100000"/>
            </a:lnSpc>
            <a:spcBef>
              <a:spcPts val="0"/>
            </a:spcBef>
            <a:spcAft>
              <a:spcPts val="0"/>
            </a:spcAft>
            <a:buClrTx/>
            <a:buSzTx/>
            <a:buFontTx/>
            <a:buNone/>
            <a:tabLst/>
            <a:defRPr/>
          </a:pPr>
          <a:r>
            <a:rPr kumimoji="0" lang="he-IL" sz="1400" b="0" i="0" u="none" strike="noStrike" kern="0" cap="none" spc="0" normalizeH="0" baseline="0" noProof="0">
              <a:ln>
                <a:noFill/>
              </a:ln>
              <a:solidFill>
                <a:prstClr val="black"/>
              </a:solidFill>
              <a:effectLst/>
              <a:uLnTx/>
              <a:uFillTx/>
              <a:latin typeface="+mn-lt"/>
              <a:ea typeface="+mn-ea"/>
              <a:cs typeface="+mn-cs"/>
            </a:rPr>
            <a:t>האזור ה"קבוע" מקל במיוחד בהוראות הקבע של מטרות הצדקה השונים,</a:t>
          </a:r>
        </a:p>
        <a:p>
          <a:pPr marL="0" marR="0" lvl="0" indent="0" defTabSz="914400" rtl="1" eaLnBrk="1" fontAlgn="auto" latinLnBrk="0" hangingPunct="1">
            <a:lnSpc>
              <a:spcPct val="100000"/>
            </a:lnSpc>
            <a:spcBef>
              <a:spcPts val="0"/>
            </a:spcBef>
            <a:spcAft>
              <a:spcPts val="0"/>
            </a:spcAft>
            <a:buClrTx/>
            <a:buSzTx/>
            <a:buFontTx/>
            <a:buNone/>
            <a:tabLst/>
            <a:defRPr/>
          </a:pPr>
          <a:r>
            <a:rPr kumimoji="0" lang="he-IL" sz="1400" b="1" i="0" u="none" strike="noStrike" kern="0" cap="none" spc="0" normalizeH="0" baseline="0" noProof="0">
              <a:ln>
                <a:noFill/>
              </a:ln>
              <a:solidFill>
                <a:schemeClr val="accent1">
                  <a:lumMod val="75000"/>
                </a:schemeClr>
              </a:solidFill>
              <a:effectLst/>
              <a:uLnTx/>
              <a:uFillTx/>
              <a:latin typeface="+mn-lt"/>
              <a:ea typeface="+mn-ea"/>
              <a:cs typeface="+mn-cs"/>
            </a:rPr>
            <a:t>לניהול הוראות קבע המוגבלות בזמן  מזינים את מספר החיובים  וכל חודש מתעדכן אוטומטית ויורד תשלום אחד עד שמתאפס והסכום נמחק לבד כדי שלא יכנס לחישובים.</a:t>
          </a:r>
          <a:r>
            <a:rPr kumimoji="0" lang="he-IL" sz="1400" b="0" i="0" u="none" strike="noStrike" kern="0" cap="none" spc="0" normalizeH="0" baseline="0" noProof="0">
              <a:ln>
                <a:noFill/>
              </a:ln>
              <a:solidFill>
                <a:schemeClr val="accent1">
                  <a:lumMod val="75000"/>
                </a:schemeClr>
              </a:solidFill>
              <a:effectLst/>
              <a:uLnTx/>
              <a:uFillTx/>
              <a:latin typeface="+mn-lt"/>
              <a:ea typeface="+mn-ea"/>
              <a:cs typeface="+mn-cs"/>
            </a:rPr>
            <a:t> </a:t>
          </a:r>
          <a:r>
            <a:rPr kumimoji="0" lang="he-IL" sz="1400" b="0" i="0" u="none" strike="noStrike" kern="0" cap="none" spc="0" normalizeH="0" baseline="0" noProof="0">
              <a:ln>
                <a:noFill/>
              </a:ln>
              <a:solidFill>
                <a:prstClr val="black"/>
              </a:solidFill>
              <a:effectLst/>
              <a:uLnTx/>
              <a:uFillTx/>
              <a:latin typeface="+mn-lt"/>
              <a:ea typeface="+mn-ea"/>
              <a:cs typeface="+mn-cs"/>
            </a:rPr>
            <a:t>כשלא מזינים מספר ב"מספר חיובים" הוראת הקבע נחשבת כלא  מוגבלת.</a:t>
          </a:r>
        </a:p>
        <a:p>
          <a:pPr marL="0" marR="0" lvl="0" indent="0" defTabSz="914400" rtl="1" eaLnBrk="1" fontAlgn="auto" latinLnBrk="0" hangingPunct="1">
            <a:lnSpc>
              <a:spcPct val="100000"/>
            </a:lnSpc>
            <a:spcBef>
              <a:spcPts val="0"/>
            </a:spcBef>
            <a:spcAft>
              <a:spcPts val="0"/>
            </a:spcAft>
            <a:buClrTx/>
            <a:buSzTx/>
            <a:buFontTx/>
            <a:buNone/>
            <a:tabLst/>
            <a:defRPr/>
          </a:pPr>
          <a:endParaRPr kumimoji="0" lang="he-IL" sz="14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rtl="1" eaLnBrk="1" fontAlgn="auto" latinLnBrk="0" hangingPunct="1">
            <a:lnSpc>
              <a:spcPct val="100000"/>
            </a:lnSpc>
            <a:spcBef>
              <a:spcPts val="0"/>
            </a:spcBef>
            <a:spcAft>
              <a:spcPts val="0"/>
            </a:spcAft>
            <a:buClrTx/>
            <a:buSzTx/>
            <a:buFontTx/>
            <a:buNone/>
            <a:tabLst/>
            <a:defRPr/>
          </a:pPr>
          <a:r>
            <a:rPr kumimoji="0" lang="he-IL" sz="1400" b="1" i="0" u="none" strike="noStrike" kern="0" cap="none" spc="0" normalizeH="0" baseline="0" noProof="0">
              <a:ln>
                <a:noFill/>
              </a:ln>
              <a:solidFill>
                <a:prstClr val="black"/>
              </a:solidFill>
              <a:effectLst/>
              <a:uLnTx/>
              <a:uFillTx/>
              <a:latin typeface="+mn-lt"/>
              <a:ea typeface="+mn-ea"/>
              <a:cs typeface="+mn-cs"/>
            </a:rPr>
            <a:t>טיפ:  </a:t>
          </a:r>
          <a:r>
            <a:rPr kumimoji="0" lang="he-IL" sz="1400" b="0" i="0" u="none" strike="noStrike" kern="0" cap="none" spc="0" normalizeH="0" baseline="0" noProof="0">
              <a:ln>
                <a:noFill/>
              </a:ln>
              <a:solidFill>
                <a:prstClr val="black"/>
              </a:solidFill>
              <a:effectLst/>
              <a:uLnTx/>
              <a:uFillTx/>
              <a:latin typeface="+mn-lt"/>
              <a:ea typeface="+mn-ea"/>
              <a:cs typeface="+mn-cs"/>
            </a:rPr>
            <a:t>מומלץ להחזיק בכיס או בבית דף שעליו רושמים במשך היום את התרומות, חיובים טלפוניים, הוצאות וכו' ובעת שניגשים למחשב מעתיקים לתוך התוכנה. כמו כן מומלץ להשוות כל חודש את הרישומים לפירוט הפעולות בבנק ובכרטיסי האשראי. המעונינים להתנהל רק לפי דפים אלו יזינו את הסכומים ב"מזדמנות". </a:t>
          </a:r>
        </a:p>
        <a:p>
          <a:pPr marL="0" marR="0" lvl="0" indent="0" defTabSz="914400" rtl="1" eaLnBrk="1" fontAlgn="auto" latinLnBrk="0" hangingPunct="1">
            <a:lnSpc>
              <a:spcPct val="100000"/>
            </a:lnSpc>
            <a:spcBef>
              <a:spcPts val="0"/>
            </a:spcBef>
            <a:spcAft>
              <a:spcPts val="0"/>
            </a:spcAft>
            <a:buClrTx/>
            <a:buSzTx/>
            <a:buFontTx/>
            <a:buNone/>
            <a:tabLst/>
            <a:defRPr/>
          </a:pPr>
          <a:endParaRPr kumimoji="0" lang="he-IL" sz="1400" b="1" i="0" u="none" strike="noStrike" kern="0" cap="none" spc="0" normalizeH="0" baseline="0" noProof="0">
            <a:ln>
              <a:noFill/>
            </a:ln>
            <a:solidFill>
              <a:prstClr val="black"/>
            </a:solidFill>
            <a:effectLst/>
            <a:uLnTx/>
            <a:uFillTx/>
            <a:latin typeface="+mn-lt"/>
            <a:ea typeface="+mn-ea"/>
            <a:cs typeface="+mn-cs"/>
          </a:endParaRPr>
        </a:p>
        <a:p>
          <a:pPr marL="0" marR="0" lvl="0" indent="0" defTabSz="914400" rtl="1" eaLnBrk="1" fontAlgn="auto" latinLnBrk="0" hangingPunct="1">
            <a:lnSpc>
              <a:spcPct val="100000"/>
            </a:lnSpc>
            <a:spcBef>
              <a:spcPts val="0"/>
            </a:spcBef>
            <a:spcAft>
              <a:spcPts val="0"/>
            </a:spcAft>
            <a:buClrTx/>
            <a:buSzTx/>
            <a:buFontTx/>
            <a:buNone/>
            <a:tabLst/>
            <a:defRPr/>
          </a:pPr>
          <a:r>
            <a:rPr kumimoji="0" lang="he-IL" sz="1400" b="1" i="0" u="none" strike="noStrike" kern="0" cap="none" spc="0" normalizeH="0" baseline="0" noProof="0">
              <a:ln>
                <a:noFill/>
              </a:ln>
              <a:solidFill>
                <a:prstClr val="black"/>
              </a:solidFill>
              <a:effectLst/>
              <a:uLnTx/>
              <a:uFillTx/>
              <a:latin typeface="+mn-lt"/>
              <a:ea typeface="+mn-ea"/>
              <a:cs typeface="+mn-cs"/>
            </a:rPr>
            <a:t>מילוי הגיליון:   </a:t>
          </a:r>
          <a:r>
            <a:rPr kumimoji="0" lang="he-IL" sz="1400" b="0" i="0" u="none" strike="noStrike" kern="0" cap="none" spc="0" normalizeH="0" baseline="0" noProof="0">
              <a:ln>
                <a:noFill/>
              </a:ln>
              <a:solidFill>
                <a:prstClr val="black"/>
              </a:solidFill>
              <a:effectLst/>
              <a:uLnTx/>
              <a:uFillTx/>
              <a:latin typeface="+mn-lt"/>
              <a:ea typeface="+mn-ea"/>
              <a:cs typeface="+mn-cs"/>
            </a:rPr>
            <a:t>כדי להקליד סכום בוחרים את המשבצת על ידי לחיצה עליו עם הלחצן השמאלי בעכבר, מקלידים ולוחצים על אנטר או בוחרים משבצת אחרת.  רק את התאים הלבנים אפשר למלאות, התאים בעלי רקע צבעוני מתעדכנים אוטומטית והם נעולים. התאים הצבעוניים </a:t>
          </a:r>
          <a:r>
            <a:rPr kumimoji="0" lang="he-IL" sz="1400" b="0" i="0" u="sng" strike="noStrike" kern="0" cap="none" spc="0" normalizeH="0" baseline="0" noProof="0">
              <a:ln>
                <a:noFill/>
              </a:ln>
              <a:solidFill>
                <a:prstClr val="black"/>
              </a:solidFill>
              <a:effectLst/>
              <a:uLnTx/>
              <a:uFillTx/>
              <a:latin typeface="+mn-lt"/>
              <a:ea typeface="+mn-ea"/>
              <a:cs typeface="+mn-cs"/>
            </a:rPr>
            <a:t>המסומנים ברשת</a:t>
          </a:r>
          <a:r>
            <a:rPr kumimoji="0" lang="he-IL" sz="1400" b="0" i="0" u="none" strike="noStrike" kern="0" cap="none" spc="0" normalizeH="0" baseline="0" noProof="0">
              <a:ln>
                <a:noFill/>
              </a:ln>
              <a:solidFill>
                <a:prstClr val="black"/>
              </a:solidFill>
              <a:effectLst/>
              <a:uLnTx/>
              <a:uFillTx/>
              <a:latin typeface="+mn-lt"/>
              <a:ea typeface="+mn-ea"/>
              <a:cs typeface="+mn-cs"/>
            </a:rPr>
            <a:t> גם ממלאים, אולם יש לזכור שכל מה שמכניסים כאן עובר אוטומטית גם לחודשים הבאים ולכן בכל חודש יש לבדוק ולעדכן לפי הצורך.   גם היתרה של המעשר של כל חודש -אם לזכות אם לחובה- עוברת אוטומטית לחודש הבא. </a:t>
          </a:r>
        </a:p>
        <a:p>
          <a:pPr marL="0" marR="0" lvl="0" indent="0" defTabSz="914400" rtl="1" eaLnBrk="1" fontAlgn="auto" latinLnBrk="0" hangingPunct="1">
            <a:lnSpc>
              <a:spcPct val="100000"/>
            </a:lnSpc>
            <a:spcBef>
              <a:spcPts val="0"/>
            </a:spcBef>
            <a:spcAft>
              <a:spcPts val="0"/>
            </a:spcAft>
            <a:buClrTx/>
            <a:buSzTx/>
            <a:buFontTx/>
            <a:buNone/>
            <a:tabLst/>
            <a:defRPr/>
          </a:pPr>
          <a:r>
            <a:rPr kumimoji="0" lang="he-IL" sz="1400" b="1" i="0" u="none" strike="noStrike" kern="0" cap="none" spc="0" normalizeH="0" baseline="0" noProof="0">
              <a:ln>
                <a:noFill/>
              </a:ln>
              <a:solidFill>
                <a:prstClr val="black"/>
              </a:solidFill>
              <a:effectLst/>
              <a:uLnTx/>
              <a:uFillTx/>
              <a:latin typeface="+mn-lt"/>
              <a:ea typeface="+mn-ea"/>
              <a:cs typeface="+mn-cs"/>
            </a:rPr>
            <a:t>המתחילים להשתמש בתוכנה בחודש מסויים באמצע השנה מזינים את היתרה הישנה בחודש זה במשבצת "יתרת החוב  מהחודש שעבר" </a:t>
          </a:r>
          <a:r>
            <a:rPr kumimoji="0" lang="he-IL" sz="1400" b="0" i="0" u="none" strike="noStrike" kern="0" cap="none" spc="0" normalizeH="0" baseline="0" noProof="0">
              <a:ln>
                <a:noFill/>
              </a:ln>
              <a:solidFill>
                <a:prstClr val="black"/>
              </a:solidFill>
              <a:effectLst/>
              <a:uLnTx/>
              <a:uFillTx/>
              <a:latin typeface="+mn-lt"/>
              <a:ea typeface="+mn-ea"/>
              <a:cs typeface="+mn-cs"/>
            </a:rPr>
            <a:t>[במידה ומדובר בזכות יש לרשום סימן מינוס - ].</a:t>
          </a:r>
        </a:p>
        <a:p>
          <a:pPr marL="0" marR="0" lvl="0" indent="0" defTabSz="914400" rtl="1" eaLnBrk="1" fontAlgn="auto" latinLnBrk="0" hangingPunct="1">
            <a:lnSpc>
              <a:spcPct val="100000"/>
            </a:lnSpc>
            <a:spcBef>
              <a:spcPts val="0"/>
            </a:spcBef>
            <a:spcAft>
              <a:spcPts val="0"/>
            </a:spcAft>
            <a:buClrTx/>
            <a:buSzTx/>
            <a:buFontTx/>
            <a:buNone/>
            <a:tabLst/>
            <a:defRPr/>
          </a:pPr>
          <a:endParaRPr kumimoji="0" lang="he-IL" sz="14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rtl="1" eaLnBrk="1" fontAlgn="auto" latinLnBrk="0" hangingPunct="1">
            <a:lnSpc>
              <a:spcPct val="100000"/>
            </a:lnSpc>
            <a:spcBef>
              <a:spcPts val="0"/>
            </a:spcBef>
            <a:spcAft>
              <a:spcPts val="0"/>
            </a:spcAft>
            <a:buClrTx/>
            <a:buSzTx/>
            <a:buFontTx/>
            <a:buNone/>
            <a:tabLst/>
            <a:defRPr/>
          </a:pPr>
          <a:r>
            <a:rPr kumimoji="0" lang="he-IL" sz="1200" b="0" i="0" u="none" strike="noStrike" kern="0" cap="none" spc="0" normalizeH="0" baseline="0" noProof="0">
              <a:ln>
                <a:noFill/>
              </a:ln>
              <a:solidFill>
                <a:prstClr val="black"/>
              </a:solidFill>
              <a:effectLst/>
              <a:uLnTx/>
              <a:uFillTx/>
              <a:latin typeface="+mn-lt"/>
              <a:ea typeface="+mn-ea"/>
              <a:cs typeface="+mn-cs"/>
            </a:rPr>
            <a:t>יש אפשרות להוסיף שורות ב"מזדמנות" לפי הצורך. </a:t>
          </a:r>
          <a:r>
            <a:rPr kumimoji="0" lang="he-IL" sz="1200" b="1" i="0" u="none" strike="noStrike" kern="0" cap="none" spc="0" normalizeH="0" baseline="0" noProof="0">
              <a:ln>
                <a:noFill/>
              </a:ln>
              <a:solidFill>
                <a:prstClr val="black"/>
              </a:solidFill>
              <a:effectLst/>
              <a:uLnTx/>
              <a:uFillTx/>
              <a:latin typeface="+mn-lt"/>
              <a:ea typeface="+mn-ea"/>
              <a:cs typeface="+mn-cs"/>
            </a:rPr>
            <a:t>לבקשת רבים הוספנו גם טבלה לניהול התקציב השוטף של הכנסות והוצאות מחיה -החודשיות והשנתיות- שלא מוכרות למעשר. הטבלה ממוקמת בתחתית כל גליון חודשי. הסכומים המוזנים כאן לא נכנסים  לחישובי מעשר וחומש.</a:t>
          </a:r>
        </a:p>
        <a:p>
          <a:pPr marL="0" marR="0" lvl="0" indent="0" defTabSz="914400" rtl="1" eaLnBrk="1" fontAlgn="auto" latinLnBrk="0" hangingPunct="1">
            <a:lnSpc>
              <a:spcPct val="100000"/>
            </a:lnSpc>
            <a:spcBef>
              <a:spcPts val="0"/>
            </a:spcBef>
            <a:spcAft>
              <a:spcPts val="0"/>
            </a:spcAft>
            <a:buClrTx/>
            <a:buSzTx/>
            <a:buFontTx/>
            <a:buNone/>
            <a:tabLst/>
            <a:defRPr/>
          </a:pPr>
          <a:r>
            <a:rPr kumimoji="0" lang="he-IL" sz="1400" b="0" i="0" u="none" strike="noStrike" kern="0" cap="none" spc="0" normalizeH="0" baseline="0" noProof="0">
              <a:ln>
                <a:noFill/>
              </a:ln>
              <a:solidFill>
                <a:prstClr val="black"/>
              </a:solidFill>
              <a:effectLst/>
              <a:uLnTx/>
              <a:uFillTx/>
              <a:latin typeface="+mn-lt"/>
              <a:ea typeface="+mn-ea"/>
              <a:cs typeface="+mn-cs"/>
            </a:rPr>
            <a:t>    </a:t>
          </a:r>
          <a:endParaRPr kumimoji="0" lang="he-IL" sz="1400" b="1" i="0" u="none" strike="noStrike" kern="0" cap="none" spc="0" normalizeH="0" baseline="0" noProof="0">
            <a:ln>
              <a:noFill/>
            </a:ln>
            <a:solidFill>
              <a:prstClr val="black"/>
            </a:solidFill>
            <a:effectLst/>
            <a:uLnTx/>
            <a:uFillTx/>
            <a:latin typeface="+mn-lt"/>
            <a:ea typeface="+mn-ea"/>
            <a:cs typeface="+mn-cs"/>
          </a:endParaRPr>
        </a:p>
        <a:p>
          <a:pPr marL="0" marR="0" lvl="0" indent="0" algn="r" defTabSz="914400" rtl="1" eaLnBrk="1" fontAlgn="auto" latinLnBrk="0" hangingPunct="1">
            <a:lnSpc>
              <a:spcPct val="100000"/>
            </a:lnSpc>
            <a:spcBef>
              <a:spcPts val="0"/>
            </a:spcBef>
            <a:spcAft>
              <a:spcPts val="0"/>
            </a:spcAft>
            <a:buClrTx/>
            <a:buSzTx/>
            <a:buFontTx/>
            <a:buNone/>
            <a:tabLst/>
            <a:defRPr/>
          </a:pPr>
          <a:r>
            <a:rPr kumimoji="0" lang="he-IL" sz="1400" b="1" i="0" u="none" strike="noStrike" kern="0" cap="none" spc="0" normalizeH="0" baseline="0" noProof="0">
              <a:ln>
                <a:noFill/>
              </a:ln>
              <a:solidFill>
                <a:srgbClr val="0070C0"/>
              </a:solidFill>
              <a:effectLst/>
              <a:uLnTx/>
              <a:uFillTx/>
              <a:latin typeface="+mn-lt"/>
              <a:ea typeface="+mn-ea"/>
              <a:cs typeface="+mn-cs"/>
            </a:rPr>
            <a:t> כל חישובי הפרשת חומש  נכנסו למהדורה זאת,  אך הם מוסתרים. ניתן להציג אותם ע"י הזנת אות "</a:t>
          </a:r>
          <a:r>
            <a:rPr kumimoji="0" lang="he-IL" sz="1400" b="1" i="0" u="none" strike="noStrike" kern="0" cap="none" spc="0" normalizeH="0" baseline="0" noProof="0">
              <a:ln>
                <a:noFill/>
              </a:ln>
              <a:solidFill>
                <a:srgbClr val="FF0000"/>
              </a:solidFill>
              <a:effectLst/>
              <a:uLnTx/>
              <a:uFillTx/>
              <a:latin typeface="+mn-lt"/>
              <a:ea typeface="+mn-ea"/>
              <a:cs typeface="+mn-cs"/>
            </a:rPr>
            <a:t>ח</a:t>
          </a:r>
          <a:r>
            <a:rPr kumimoji="0" lang="he-IL" sz="1400" b="1" i="0" u="none" strike="noStrike" kern="0" cap="none" spc="0" normalizeH="0" baseline="0" noProof="0">
              <a:ln>
                <a:noFill/>
              </a:ln>
              <a:solidFill>
                <a:srgbClr val="0070C0"/>
              </a:solidFill>
              <a:effectLst/>
              <a:uLnTx/>
              <a:uFillTx/>
              <a:latin typeface="+mn-lt"/>
              <a:ea typeface="+mn-ea"/>
              <a:cs typeface="+mn-cs"/>
            </a:rPr>
            <a:t>" במשבצת המסומנת בכל גליון חודשי.  כמו כן שוכללה ה"טבלה המיוחדת להקלות בחומש", ותוקן ה"באג" שהיה שם.</a:t>
          </a:r>
        </a:p>
        <a:p>
          <a:pPr marL="0" marR="0" lvl="0" indent="0" algn="r" defTabSz="914400" rtl="1" eaLnBrk="1" fontAlgn="auto" latinLnBrk="0" hangingPunct="1">
            <a:lnSpc>
              <a:spcPct val="100000"/>
            </a:lnSpc>
            <a:spcBef>
              <a:spcPts val="0"/>
            </a:spcBef>
            <a:spcAft>
              <a:spcPts val="0"/>
            </a:spcAft>
            <a:buClrTx/>
            <a:buSzTx/>
            <a:buFontTx/>
            <a:buNone/>
            <a:tabLst/>
            <a:defRPr/>
          </a:pPr>
          <a:endParaRPr kumimoji="0" lang="he-IL" sz="1400" b="1" i="0" u="none" strike="noStrike" kern="0" cap="none" spc="0" normalizeH="0" baseline="0" noProof="0">
            <a:ln>
              <a:noFill/>
            </a:ln>
            <a:solidFill>
              <a:srgbClr val="0070C0"/>
            </a:solidFill>
            <a:effectLst/>
            <a:uLnTx/>
            <a:uFillTx/>
            <a:latin typeface="+mn-lt"/>
            <a:ea typeface="+mn-ea"/>
            <a:cs typeface="+mn-cs"/>
          </a:endParaRPr>
        </a:p>
        <a:p>
          <a:pPr marL="0" marR="0" lvl="0" indent="0" algn="ctr" defTabSz="914400" rtl="1" eaLnBrk="1" fontAlgn="auto" latinLnBrk="0" hangingPunct="1">
            <a:lnSpc>
              <a:spcPct val="100000"/>
            </a:lnSpc>
            <a:spcBef>
              <a:spcPts val="0"/>
            </a:spcBef>
            <a:spcAft>
              <a:spcPts val="0"/>
            </a:spcAft>
            <a:buClrTx/>
            <a:buSzTx/>
            <a:buFontTx/>
            <a:buNone/>
            <a:tabLst/>
            <a:defRPr/>
          </a:pPr>
          <a:r>
            <a:rPr kumimoji="0" lang="he-IL" sz="1400" b="1" i="0" u="none" strike="noStrike" kern="0" cap="none" spc="0" normalizeH="0" baseline="0" noProof="0">
              <a:ln>
                <a:noFill/>
              </a:ln>
              <a:solidFill>
                <a:prstClr val="black"/>
              </a:solidFill>
              <a:effectLst/>
              <a:uLnTx/>
              <a:uFillTx/>
              <a:latin typeface="+mn-lt"/>
              <a:ea typeface="+mn-ea"/>
              <a:cs typeface="+mn-cs"/>
            </a:rPr>
            <a:t>****************************</a:t>
          </a:r>
        </a:p>
        <a:p>
          <a:pPr marL="0" marR="0" lvl="0" indent="0" algn="ctr" defTabSz="914400" rtl="1" eaLnBrk="1" fontAlgn="auto" latinLnBrk="0" hangingPunct="1">
            <a:lnSpc>
              <a:spcPct val="100000"/>
            </a:lnSpc>
            <a:spcBef>
              <a:spcPts val="0"/>
            </a:spcBef>
            <a:spcAft>
              <a:spcPts val="0"/>
            </a:spcAft>
            <a:buClrTx/>
            <a:buSzTx/>
            <a:buFontTx/>
            <a:buNone/>
            <a:tabLst/>
            <a:defRPr/>
          </a:pPr>
          <a:endParaRPr kumimoji="0" lang="he-IL" sz="1400" b="1" i="0" u="none" strike="noStrike" kern="0" cap="none" spc="0" normalizeH="0" baseline="0" noProof="0">
            <a:ln>
              <a:noFill/>
            </a:ln>
            <a:solidFill>
              <a:prstClr val="black"/>
            </a:solidFill>
            <a:effectLst/>
            <a:uLnTx/>
            <a:uFillTx/>
            <a:latin typeface="+mn-lt"/>
            <a:ea typeface="+mn-ea"/>
            <a:cs typeface="+mn-cs"/>
          </a:endParaRPr>
        </a:p>
        <a:p>
          <a:pPr marL="0" marR="0" lvl="0" indent="0" algn="ctr" defTabSz="914400" rtl="1" eaLnBrk="1" fontAlgn="auto" latinLnBrk="0" hangingPunct="1">
            <a:lnSpc>
              <a:spcPct val="100000"/>
            </a:lnSpc>
            <a:spcBef>
              <a:spcPts val="0"/>
            </a:spcBef>
            <a:spcAft>
              <a:spcPts val="0"/>
            </a:spcAft>
            <a:buClrTx/>
            <a:buSzTx/>
            <a:buFontTx/>
            <a:buNone/>
            <a:tabLst/>
            <a:defRPr/>
          </a:pPr>
          <a:r>
            <a:rPr kumimoji="0" lang="he-IL" sz="1400" b="1" i="0" u="none" strike="noStrike" kern="0" cap="none" spc="0" normalizeH="0" baseline="0" noProof="0">
              <a:ln>
                <a:noFill/>
              </a:ln>
              <a:solidFill>
                <a:prstClr val="black"/>
              </a:solidFill>
              <a:effectLst/>
              <a:uLnTx/>
              <a:uFillTx/>
              <a:latin typeface="+mn-lt"/>
              <a:ea typeface="+mn-ea"/>
              <a:cs typeface="+mn-cs"/>
            </a:rPr>
            <a:t>תוכנה זו היא אחד הפרויקטים של מכון "תורת האדם לאדם" והיא מופצת </a:t>
          </a:r>
          <a:r>
            <a:rPr kumimoji="0" lang="he-IL" sz="1400" b="1" i="0" u="sng" strike="noStrike" kern="0" cap="none" spc="0" normalizeH="0" baseline="0" noProof="0">
              <a:ln>
                <a:noFill/>
              </a:ln>
              <a:solidFill>
                <a:prstClr val="black"/>
              </a:solidFill>
              <a:effectLst/>
              <a:uLnTx/>
              <a:uFillTx/>
              <a:latin typeface="+mn-lt"/>
              <a:ea typeface="+mn-ea"/>
              <a:cs typeface="+mn-cs"/>
            </a:rPr>
            <a:t>חינם</a:t>
          </a:r>
          <a:r>
            <a:rPr kumimoji="0" lang="he-IL" sz="1400" b="1" i="0" u="none" strike="noStrike" kern="0" cap="none" spc="0" normalizeH="0" baseline="0" noProof="0">
              <a:ln>
                <a:noFill/>
              </a:ln>
              <a:solidFill>
                <a:prstClr val="black"/>
              </a:solidFill>
              <a:effectLst/>
              <a:uLnTx/>
              <a:uFillTx/>
              <a:latin typeface="+mn-lt"/>
              <a:ea typeface="+mn-ea"/>
              <a:cs typeface="+mn-cs"/>
            </a:rPr>
            <a:t> במטרה להרבות צדקה וחסד בישראל.</a:t>
          </a:r>
        </a:p>
        <a:p>
          <a:pPr marL="0" marR="0" lvl="0" indent="0" algn="ctr" defTabSz="914400" rtl="1" eaLnBrk="1" fontAlgn="auto" latinLnBrk="0" hangingPunct="1">
            <a:lnSpc>
              <a:spcPct val="100000"/>
            </a:lnSpc>
            <a:spcBef>
              <a:spcPts val="0"/>
            </a:spcBef>
            <a:spcAft>
              <a:spcPts val="0"/>
            </a:spcAft>
            <a:buClrTx/>
            <a:buSzTx/>
            <a:buFontTx/>
            <a:buNone/>
            <a:tabLst/>
            <a:defRPr/>
          </a:pPr>
          <a:r>
            <a:rPr kumimoji="0" lang="he-IL" sz="1400" b="0" i="0" u="none" strike="noStrike" kern="0" cap="none" spc="0" normalizeH="0" baseline="0" noProof="0">
              <a:ln>
                <a:noFill/>
              </a:ln>
              <a:solidFill>
                <a:prstClr val="black"/>
              </a:solidFill>
              <a:effectLst/>
              <a:uLnTx/>
              <a:uFillTx/>
              <a:latin typeface="+mn-lt"/>
              <a:ea typeface="+mn-ea"/>
              <a:cs typeface="+mn-cs"/>
            </a:rPr>
            <a:t>לעי"נ הבחור היקר אלעזר ז"ל בן ר' נתן נטע זאב ז"ל  ת.נ.צ.ב.ה.</a:t>
          </a:r>
          <a:endParaRPr kumimoji="0" lang="he-IL" sz="1800" b="1" i="0" u="none" strike="noStrike" kern="0" cap="none" spc="0" normalizeH="0" baseline="0" noProof="0">
            <a:ln>
              <a:noFill/>
            </a:ln>
            <a:solidFill>
              <a:srgbClr val="FF0000"/>
            </a:solidFill>
            <a:effectLst/>
            <a:uLnTx/>
            <a:uFillTx/>
            <a:latin typeface="+mn-lt"/>
            <a:ea typeface="+mn-ea"/>
            <a:cs typeface="+mn-cs"/>
          </a:endParaRPr>
        </a:p>
        <a:p>
          <a:pPr marL="0" marR="0" lvl="0" indent="0" algn="ctr" defTabSz="914400" rtl="1" eaLnBrk="1" fontAlgn="auto" latinLnBrk="0" hangingPunct="1">
            <a:lnSpc>
              <a:spcPct val="100000"/>
            </a:lnSpc>
            <a:spcBef>
              <a:spcPts val="0"/>
            </a:spcBef>
            <a:spcAft>
              <a:spcPts val="0"/>
            </a:spcAft>
            <a:buClrTx/>
            <a:buSzTx/>
            <a:buFontTx/>
            <a:buNone/>
            <a:tabLst/>
            <a:defRPr/>
          </a:pPr>
          <a:endParaRPr kumimoji="0" lang="he-IL" sz="1800" b="1" i="0" u="none" strike="noStrike" kern="0" cap="none" spc="0" normalizeH="0" baseline="0" noProof="0">
            <a:ln>
              <a:noFill/>
            </a:ln>
            <a:solidFill>
              <a:srgbClr val="FF0000"/>
            </a:solidFill>
            <a:effectLst/>
            <a:uLnTx/>
            <a:uFillTx/>
            <a:latin typeface="+mn-lt"/>
            <a:ea typeface="+mn-ea"/>
            <a:cs typeface="+mn-cs"/>
          </a:endParaRPr>
        </a:p>
        <a:p>
          <a:pPr marL="0" marR="0" lvl="0" indent="0" algn="ctr" defTabSz="914400" rtl="1" eaLnBrk="1" fontAlgn="auto" latinLnBrk="0" hangingPunct="1">
            <a:lnSpc>
              <a:spcPct val="100000"/>
            </a:lnSpc>
            <a:spcBef>
              <a:spcPts val="0"/>
            </a:spcBef>
            <a:spcAft>
              <a:spcPts val="0"/>
            </a:spcAft>
            <a:buClrTx/>
            <a:buSzTx/>
            <a:buFontTx/>
            <a:buNone/>
            <a:tabLst/>
            <a:defRPr/>
          </a:pPr>
          <a:endParaRPr kumimoji="0" lang="he-IL" sz="2000" b="1" i="0" u="none" strike="noStrike" kern="0" cap="none" spc="0" normalizeH="0" baseline="0" noProof="0">
            <a:ln>
              <a:noFill/>
            </a:ln>
            <a:solidFill>
              <a:srgbClr val="FF0000"/>
            </a:solidFill>
            <a:effectLst/>
            <a:uLnTx/>
            <a:uFillTx/>
            <a:latin typeface="+mn-lt"/>
            <a:ea typeface="+mn-ea"/>
            <a:cs typeface="+mn-cs"/>
          </a:endParaRPr>
        </a:p>
        <a:p>
          <a:pPr marL="0" marR="0" lvl="0" indent="0" algn="ctr" defTabSz="914400" rtl="1" eaLnBrk="1" fontAlgn="auto" latinLnBrk="0" hangingPunct="1">
            <a:lnSpc>
              <a:spcPct val="100000"/>
            </a:lnSpc>
            <a:spcBef>
              <a:spcPts val="0"/>
            </a:spcBef>
            <a:spcAft>
              <a:spcPts val="0"/>
            </a:spcAft>
            <a:buClrTx/>
            <a:buSzTx/>
            <a:buFontTx/>
            <a:buNone/>
            <a:tabLst/>
            <a:defRPr/>
          </a:pPr>
          <a:endParaRPr kumimoji="0" lang="he-IL" sz="2000" b="1" i="0" u="none" strike="noStrike" kern="0" cap="none" spc="0" normalizeH="0" baseline="0" noProof="0">
            <a:ln>
              <a:noFill/>
            </a:ln>
            <a:solidFill>
              <a:srgbClr val="FF0000"/>
            </a:solidFill>
            <a:effectLst/>
            <a:uLnTx/>
            <a:uFillTx/>
            <a:latin typeface="+mn-lt"/>
            <a:ea typeface="+mn-ea"/>
            <a:cs typeface="+mn-cs"/>
          </a:endParaRPr>
        </a:p>
        <a:p>
          <a:pPr marL="0" marR="0" lvl="0" indent="0" algn="ctr" defTabSz="914400" rtl="1" eaLnBrk="1" fontAlgn="auto" latinLnBrk="0" hangingPunct="1">
            <a:lnSpc>
              <a:spcPct val="100000"/>
            </a:lnSpc>
            <a:spcBef>
              <a:spcPts val="0"/>
            </a:spcBef>
            <a:spcAft>
              <a:spcPts val="0"/>
            </a:spcAft>
            <a:buClrTx/>
            <a:buSzTx/>
            <a:buFontTx/>
            <a:buNone/>
            <a:tabLst/>
            <a:defRPr/>
          </a:pPr>
          <a:r>
            <a:rPr kumimoji="0" lang="he-IL" sz="2000" b="1" i="0" u="none" strike="noStrike" kern="0" cap="none" spc="0" normalizeH="0" baseline="0" noProof="0">
              <a:ln>
                <a:noFill/>
              </a:ln>
              <a:solidFill>
                <a:srgbClr val="FF0000"/>
              </a:solidFill>
              <a:effectLst/>
              <a:uLnTx/>
              <a:uFillTx/>
              <a:latin typeface="+mn-lt"/>
              <a:ea typeface="+mn-ea"/>
              <a:cs typeface="+mn-cs"/>
            </a:rPr>
            <a:t>סקירה  על פעילות מכון "תורת האדם לאדם"</a:t>
          </a:r>
        </a:p>
        <a:p>
          <a:pPr marL="0" marR="0" lvl="0" indent="0" defTabSz="914400" rtl="1" eaLnBrk="1" fontAlgn="auto" latinLnBrk="0" hangingPunct="1">
            <a:lnSpc>
              <a:spcPct val="100000"/>
            </a:lnSpc>
            <a:spcBef>
              <a:spcPts val="0"/>
            </a:spcBef>
            <a:spcAft>
              <a:spcPts val="0"/>
            </a:spcAft>
            <a:buClrTx/>
            <a:buSzTx/>
            <a:buFontTx/>
            <a:buNone/>
            <a:tabLst/>
            <a:defRPr/>
          </a:pPr>
          <a:endParaRPr kumimoji="0" lang="he-IL"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rtl="1" eaLnBrk="1" fontAlgn="auto" latinLnBrk="0" hangingPunct="1">
            <a:lnSpc>
              <a:spcPct val="100000"/>
            </a:lnSpc>
            <a:spcBef>
              <a:spcPts val="0"/>
            </a:spcBef>
            <a:spcAft>
              <a:spcPts val="0"/>
            </a:spcAft>
            <a:buClrTx/>
            <a:buSzTx/>
            <a:buFontTx/>
            <a:buNone/>
            <a:tabLst/>
            <a:defRPr/>
          </a:pPr>
          <a:r>
            <a:rPr kumimoji="0" lang="he-IL" sz="1400" b="1" i="0" u="none" strike="noStrike" kern="0" cap="none" spc="0" normalizeH="0" baseline="0" noProof="0">
              <a:ln>
                <a:noFill/>
              </a:ln>
              <a:solidFill>
                <a:prstClr val="black"/>
              </a:solidFill>
              <a:effectLst/>
              <a:uLnTx/>
              <a:uFillTx/>
              <a:latin typeface="+mn-lt"/>
              <a:ea typeface="+mn-ea"/>
              <a:cs typeface="+mn-cs"/>
            </a:rPr>
            <a:t>המכון נוסד בשנת תשנ"ב בעיה"ק צפת ת"ו ע"י קבוצת ת"ח, בראשות הרב צבי וינברגר והרב ברוך חפץ המקדישים את כל חייהם לתחום חשוב זה בתורה. </a:t>
          </a:r>
          <a:endParaRPr kumimoji="0" lang="en-US" sz="1400" b="1" i="0" u="none" strike="noStrike" kern="0" cap="none" spc="0" normalizeH="0" baseline="0" noProof="0">
            <a:ln>
              <a:noFill/>
            </a:ln>
            <a:solidFill>
              <a:prstClr val="black"/>
            </a:solidFill>
            <a:effectLst/>
            <a:uLnTx/>
            <a:uFillTx/>
            <a:latin typeface="+mn-lt"/>
            <a:ea typeface="+mn-ea"/>
            <a:cs typeface="+mn-cs"/>
          </a:endParaRPr>
        </a:p>
        <a:p>
          <a:pPr marL="0" marR="0" lvl="0" indent="0" defTabSz="914400" rtl="1" eaLnBrk="1" fontAlgn="auto" latinLnBrk="0" hangingPunct="1">
            <a:lnSpc>
              <a:spcPct val="100000"/>
            </a:lnSpc>
            <a:spcBef>
              <a:spcPts val="0"/>
            </a:spcBef>
            <a:spcAft>
              <a:spcPts val="0"/>
            </a:spcAft>
            <a:buClrTx/>
            <a:buSzTx/>
            <a:buFontTx/>
            <a:buNone/>
            <a:tabLst/>
            <a:defRPr/>
          </a:pPr>
          <a:endParaRPr kumimoji="0" lang="he-IL" sz="14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rtl="1" eaLnBrk="1" fontAlgn="auto" latinLnBrk="0" hangingPunct="1">
            <a:lnSpc>
              <a:spcPct val="100000"/>
            </a:lnSpc>
            <a:spcBef>
              <a:spcPts val="0"/>
            </a:spcBef>
            <a:spcAft>
              <a:spcPts val="0"/>
            </a:spcAft>
            <a:buClrTx/>
            <a:buSzTx/>
            <a:buFontTx/>
            <a:buNone/>
            <a:tabLst/>
            <a:defRPr/>
          </a:pPr>
          <a:r>
            <a:rPr kumimoji="0" lang="he-IL" sz="1600" b="1" i="0" u="none" strike="noStrike" kern="0" cap="none" spc="0" normalizeH="0" baseline="0" noProof="0">
              <a:ln>
                <a:noFill/>
              </a:ln>
              <a:solidFill>
                <a:prstClr val="black"/>
              </a:solidFill>
              <a:effectLst/>
              <a:uLnTx/>
              <a:uFillTx/>
              <a:latin typeface="+mn-lt"/>
              <a:ea typeface="+mn-ea"/>
              <a:cs typeface="+mn-cs"/>
            </a:rPr>
            <a:t>המטרות: </a:t>
          </a:r>
          <a:r>
            <a:rPr kumimoji="0" lang="he-IL" sz="1400" b="0" i="0" u="none" strike="noStrike" kern="0" cap="none" spc="0" normalizeH="0" baseline="0" noProof="0">
              <a:ln>
                <a:noFill/>
              </a:ln>
              <a:solidFill>
                <a:prstClr val="black"/>
              </a:solidFill>
              <a:effectLst/>
              <a:uLnTx/>
              <a:uFillTx/>
              <a:latin typeface="+mn-lt"/>
              <a:ea typeface="+mn-ea"/>
              <a:cs typeface="+mn-cs"/>
            </a:rPr>
            <a:t>חקר ובירור הלכות בין אדם לחבירו והפצתן בציבור הרחב ע"י הוצאת ספרים, מסירת הרצאות ובמגוון דרכים אחרות. החדרת החיוב ההלכתי של מצוות אלו הנתפסות כמידות טובות בעלמא, וגילוי העמקות והעיון הגלום בהן. כמו"כ, העמקת ההבנה בתהליכי הנפש הכרוכים בכל מצוה.</a:t>
          </a:r>
          <a:endParaRPr kumimoji="0" lang="en-US" sz="14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rtl="1" eaLnBrk="1" fontAlgn="auto" latinLnBrk="0" hangingPunct="1">
            <a:lnSpc>
              <a:spcPct val="100000"/>
            </a:lnSpc>
            <a:spcBef>
              <a:spcPts val="0"/>
            </a:spcBef>
            <a:spcAft>
              <a:spcPts val="0"/>
            </a:spcAft>
            <a:buClrTx/>
            <a:buSzTx/>
            <a:buFontTx/>
            <a:buNone/>
            <a:tabLst/>
            <a:defRPr/>
          </a:pPr>
          <a:r>
            <a:rPr kumimoji="0" lang="he-IL" sz="1400" b="0" i="0" u="none" strike="noStrike" kern="0" cap="none" spc="0" normalizeH="0" baseline="0" noProof="0">
              <a:ln>
                <a:noFill/>
              </a:ln>
              <a:solidFill>
                <a:prstClr val="black"/>
              </a:solidFill>
              <a:effectLst/>
              <a:uLnTx/>
              <a:uFillTx/>
              <a:latin typeface="+mn-lt"/>
              <a:ea typeface="+mn-ea"/>
              <a:cs typeface="+mn-cs"/>
            </a:rPr>
            <a:t>היעד העיקרי הוא לאסוף את כל המקורות, לברר, ללבן ולהמחיש את כל המצוות שבין אדם לחברו, ולהדפיס ספרי יסוד בנושא שישמשו כספרי לימוד לכל שכבות הציבור. </a:t>
          </a:r>
        </a:p>
        <a:p>
          <a:pPr marL="0" marR="0" lvl="0" indent="0" defTabSz="914400" rtl="1" eaLnBrk="1" fontAlgn="auto" latinLnBrk="0" hangingPunct="1">
            <a:lnSpc>
              <a:spcPct val="100000"/>
            </a:lnSpc>
            <a:spcBef>
              <a:spcPts val="0"/>
            </a:spcBef>
            <a:spcAft>
              <a:spcPts val="0"/>
            </a:spcAft>
            <a:buClrTx/>
            <a:buSzTx/>
            <a:buFontTx/>
            <a:buNone/>
            <a:tabLst/>
            <a:defRPr/>
          </a:pPr>
          <a:endParaRPr kumimoji="0" lang="he-IL" sz="14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rtl="1" eaLnBrk="1" fontAlgn="auto" latinLnBrk="0" hangingPunct="1">
            <a:lnSpc>
              <a:spcPct val="100000"/>
            </a:lnSpc>
            <a:spcBef>
              <a:spcPts val="0"/>
            </a:spcBef>
            <a:spcAft>
              <a:spcPts val="0"/>
            </a:spcAft>
            <a:buClrTx/>
            <a:buSzTx/>
            <a:buFontTx/>
            <a:buNone/>
            <a:tabLst/>
            <a:defRPr/>
          </a:pPr>
          <a:r>
            <a:rPr kumimoji="0" lang="he-IL" sz="1400" b="0" i="0" u="none" strike="noStrike" kern="0" cap="none" spc="0" normalizeH="0" baseline="0" noProof="0">
              <a:ln>
                <a:noFill/>
              </a:ln>
              <a:solidFill>
                <a:prstClr val="black"/>
              </a:solidFill>
              <a:effectLst/>
              <a:uLnTx/>
              <a:uFillTx/>
              <a:latin typeface="+mn-lt"/>
              <a:ea typeface="+mn-ea"/>
              <a:cs typeface="+mn-cs"/>
            </a:rPr>
            <a:t>במשך השנים זכה המכון להוציא לאור מספר ספרי יסוד בסדרת "ספר לימוד להלכות בין אדם לחבירו". ספרים אלו נדפסו בכמה מהדורות וצורף לכל ספר גדול "אח קטן" שהוא כעין קיצור ערוך בבהירות ובשפה פשוטה המובנת לכל נפש. הוספו מאמרי הגות והשקפה השופכים אור על המצוות החביבות הללו, והכל  על פי מקורותינו הקדושים. הספרים נחטפו ב"ה וגם הביאו תועלת גדולה. </a:t>
          </a:r>
          <a:endParaRPr kumimoji="0" lang="en-US" sz="14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rtl="1" eaLnBrk="1" fontAlgn="auto" latinLnBrk="0" hangingPunct="1">
            <a:lnSpc>
              <a:spcPct val="100000"/>
            </a:lnSpc>
            <a:spcBef>
              <a:spcPts val="0"/>
            </a:spcBef>
            <a:spcAft>
              <a:spcPts val="0"/>
            </a:spcAft>
            <a:buClrTx/>
            <a:buSzTx/>
            <a:buFontTx/>
            <a:buNone/>
            <a:tabLst/>
            <a:defRPr/>
          </a:pPr>
          <a:endParaRPr kumimoji="0" lang="he-IL" sz="14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rtl="1" eaLnBrk="1" fontAlgn="auto" latinLnBrk="0" hangingPunct="1">
            <a:lnSpc>
              <a:spcPct val="100000"/>
            </a:lnSpc>
            <a:spcBef>
              <a:spcPts val="0"/>
            </a:spcBef>
            <a:spcAft>
              <a:spcPts val="0"/>
            </a:spcAft>
            <a:buClrTx/>
            <a:buSzTx/>
            <a:buFontTx/>
            <a:buNone/>
            <a:tabLst/>
            <a:defRPr/>
          </a:pPr>
          <a:r>
            <a:rPr kumimoji="0" lang="he-IL" sz="1400" b="0" i="0" u="none" strike="noStrike" kern="0" cap="none" spc="0" normalizeH="0" baseline="0" noProof="0">
              <a:ln>
                <a:noFill/>
              </a:ln>
              <a:solidFill>
                <a:prstClr val="black"/>
              </a:solidFill>
              <a:effectLst/>
              <a:uLnTx/>
              <a:uFillTx/>
              <a:latin typeface="+mn-lt"/>
              <a:ea typeface="+mn-ea"/>
              <a:cs typeface="+mn-cs"/>
            </a:rPr>
            <a:t>האוסף האדיר של המקורות מראשוני ראשונים ועד גדולי זמנינו עומד לרשות הציבור </a:t>
          </a:r>
          <a:r>
            <a:rPr kumimoji="0" lang="he-IL" sz="1400" b="1" i="0" u="none" strike="noStrike" kern="0" cap="none" spc="0" normalizeH="0" baseline="0" noProof="0">
              <a:ln>
                <a:noFill/>
              </a:ln>
              <a:solidFill>
                <a:prstClr val="black"/>
              </a:solidFill>
              <a:effectLst/>
              <a:uLnTx/>
              <a:uFillTx/>
              <a:latin typeface="+mn-lt"/>
              <a:ea typeface="+mn-ea"/>
              <a:cs typeface="+mn-cs"/>
            </a:rPr>
            <a:t>באתר המכון</a:t>
          </a:r>
          <a:r>
            <a:rPr kumimoji="0" lang="he-IL" sz="1400" b="0" i="0" u="none" strike="noStrike" kern="0" cap="none" spc="0" normalizeH="0" baseline="0" noProof="0">
              <a:ln>
                <a:noFill/>
              </a:ln>
              <a:solidFill>
                <a:prstClr val="black"/>
              </a:solidFill>
              <a:effectLst/>
              <a:uLnTx/>
              <a:uFillTx/>
              <a:latin typeface="+mn-lt"/>
              <a:ea typeface="+mn-ea"/>
              <a:cs typeface="+mn-cs"/>
            </a:rPr>
            <a:t>. כמו כן זמינים שם שיעורים מרתקים ומקיפים. </a:t>
          </a:r>
          <a:endParaRPr kumimoji="0" lang="en-US" sz="14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rtl="1" eaLnBrk="1" fontAlgn="auto" latinLnBrk="0" hangingPunct="1">
            <a:lnSpc>
              <a:spcPct val="100000"/>
            </a:lnSpc>
            <a:spcBef>
              <a:spcPts val="0"/>
            </a:spcBef>
            <a:spcAft>
              <a:spcPts val="0"/>
            </a:spcAft>
            <a:buClrTx/>
            <a:buSzTx/>
            <a:buFontTx/>
            <a:buNone/>
            <a:tabLst/>
            <a:defRPr/>
          </a:pPr>
          <a:endParaRPr kumimoji="0" lang="he-IL" sz="14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rtl="1" eaLnBrk="1" fontAlgn="auto" latinLnBrk="0" hangingPunct="1">
            <a:lnSpc>
              <a:spcPct val="100000"/>
            </a:lnSpc>
            <a:spcBef>
              <a:spcPts val="0"/>
            </a:spcBef>
            <a:spcAft>
              <a:spcPts val="0"/>
            </a:spcAft>
            <a:buClrTx/>
            <a:buSzTx/>
            <a:buFontTx/>
            <a:buNone/>
            <a:tabLst/>
            <a:defRPr/>
          </a:pPr>
          <a:r>
            <a:rPr kumimoji="0" lang="he-IL" sz="1400" b="1" i="0" u="none" strike="noStrike" kern="0" cap="none" spc="0" normalizeH="0" baseline="0" noProof="0">
              <a:ln>
                <a:noFill/>
              </a:ln>
              <a:solidFill>
                <a:srgbClr val="FF0000"/>
              </a:solidFill>
              <a:effectLst/>
              <a:uLnTx/>
              <a:uFillTx/>
              <a:latin typeface="+mn-lt"/>
              <a:ea typeface="+mn-ea"/>
              <a:cs typeface="+mn-cs"/>
            </a:rPr>
            <a:t>כדי להשלים את המלאכה הגדולה שלקחנו על עצמינו עלינו להרחיב מעגל תלמידי החכמים העובדים על המצוות כדי להספיק לברר מה שיותר מצוות ולזרז את הוצאתם לאור. וכן כדי לעודד ייסוד שיעורים בישיבות, כוללים ובתי כנסת ושליחת חומר לימוד מתאים. וכמובן, להשקיע יותר בפירסום והטמעת הרעיון הקדוש.</a:t>
          </a:r>
        </a:p>
        <a:p>
          <a:pPr marL="0" marR="0" lvl="0" indent="0" defTabSz="914400" rtl="1" eaLnBrk="1" fontAlgn="auto" latinLnBrk="0" hangingPunct="1">
            <a:lnSpc>
              <a:spcPct val="100000"/>
            </a:lnSpc>
            <a:spcBef>
              <a:spcPts val="0"/>
            </a:spcBef>
            <a:spcAft>
              <a:spcPts val="0"/>
            </a:spcAft>
            <a:buClrTx/>
            <a:buSzTx/>
            <a:buFontTx/>
            <a:buNone/>
            <a:tabLst/>
            <a:defRPr/>
          </a:pPr>
          <a:endParaRPr kumimoji="0" lang="he-IL" sz="1400" b="1" i="0" u="none" strike="noStrike" kern="0" cap="none" spc="0" normalizeH="0" baseline="0" noProof="0">
            <a:ln>
              <a:noFill/>
            </a:ln>
            <a:solidFill>
              <a:srgbClr val="FF0000"/>
            </a:solidFill>
            <a:effectLst/>
            <a:uLnTx/>
            <a:uFillTx/>
            <a:latin typeface="+mn-lt"/>
            <a:ea typeface="+mn-ea"/>
            <a:cs typeface="+mn-cs"/>
          </a:endParaRPr>
        </a:p>
        <a:p>
          <a:pPr marL="0" marR="0" lvl="0" indent="0" defTabSz="914400" rtl="1" eaLnBrk="1" fontAlgn="auto" latinLnBrk="0" hangingPunct="1">
            <a:lnSpc>
              <a:spcPct val="100000"/>
            </a:lnSpc>
            <a:spcBef>
              <a:spcPts val="0"/>
            </a:spcBef>
            <a:spcAft>
              <a:spcPts val="0"/>
            </a:spcAft>
            <a:buClrTx/>
            <a:buSzTx/>
            <a:buFontTx/>
            <a:buNone/>
            <a:tabLst/>
            <a:defRPr/>
          </a:pPr>
          <a:r>
            <a:rPr kumimoji="0" lang="he-IL" sz="1400" b="1" i="0" u="none" strike="noStrike" kern="0" cap="none" spc="0" normalizeH="0" baseline="0" noProof="0">
              <a:ln>
                <a:noFill/>
              </a:ln>
              <a:solidFill>
                <a:srgbClr val="FF0000"/>
              </a:solidFill>
              <a:effectLst/>
              <a:uLnTx/>
              <a:uFillTx/>
              <a:latin typeface="+mn-lt"/>
              <a:ea typeface="+mn-ea"/>
              <a:cs typeface="+mn-cs"/>
            </a:rPr>
            <a:t>כל הדברים הטובים הללו כרוכים בהוצאות מרובות ולכן פונים אנו לציבור הקדוש להשתתף במטרות חשובות אלו  ובזכות אהבת חינם, צדקה וחסד נגאל בקרוב ממש.</a:t>
          </a:r>
        </a:p>
        <a:p>
          <a:pPr marL="0" marR="0" lvl="0" indent="0" algn="ctr" defTabSz="914400" rtl="1" eaLnBrk="1" fontAlgn="auto" latinLnBrk="0" hangingPunct="1">
            <a:lnSpc>
              <a:spcPct val="100000"/>
            </a:lnSpc>
            <a:spcBef>
              <a:spcPts val="0"/>
            </a:spcBef>
            <a:spcAft>
              <a:spcPts val="0"/>
            </a:spcAft>
            <a:buClrTx/>
            <a:buSzTx/>
            <a:buFontTx/>
            <a:buNone/>
            <a:tabLst/>
            <a:defRPr/>
          </a:pPr>
          <a:endParaRPr kumimoji="0" lang="he-IL" sz="1400" b="1" i="0" u="none" strike="noStrike" kern="0" cap="none" spc="0" normalizeH="0" baseline="0" noProof="0">
            <a:ln>
              <a:noFill/>
            </a:ln>
            <a:solidFill>
              <a:srgbClr val="FF0000"/>
            </a:solidFill>
            <a:effectLst/>
            <a:uLnTx/>
            <a:uFillTx/>
            <a:latin typeface="+mn-lt"/>
            <a:ea typeface="+mn-ea"/>
            <a:cs typeface="+mn-cs"/>
          </a:endParaRPr>
        </a:p>
        <a:p>
          <a:pPr marL="0" marR="0" lvl="0" indent="0" algn="ctr" defTabSz="914400" rtl="1" eaLnBrk="1" fontAlgn="auto" latinLnBrk="0" hangingPunct="1">
            <a:lnSpc>
              <a:spcPct val="100000"/>
            </a:lnSpc>
            <a:spcBef>
              <a:spcPts val="0"/>
            </a:spcBef>
            <a:spcAft>
              <a:spcPts val="0"/>
            </a:spcAft>
            <a:buClrTx/>
            <a:buSzTx/>
            <a:buFontTx/>
            <a:buNone/>
            <a:tabLst/>
            <a:defRPr/>
          </a:pPr>
          <a:r>
            <a:rPr kumimoji="0" lang="he-IL" sz="1400" b="1" i="0" u="none" strike="noStrike" kern="0" cap="none" spc="0" normalizeH="0" baseline="0" noProof="0">
              <a:ln>
                <a:noFill/>
              </a:ln>
              <a:solidFill>
                <a:sysClr val="windowText" lastClr="000000"/>
              </a:solidFill>
              <a:effectLst/>
              <a:uLnTx/>
              <a:uFillTx/>
              <a:latin typeface="+mn-lt"/>
              <a:ea typeface="+mn-ea"/>
              <a:cs typeface="+mn-cs"/>
            </a:rPr>
            <a:t>קבלת פרטים על ספרי המכון ועל פרוייקט סדר הלימוד בישיבות ובכוללים </a:t>
          </a:r>
        </a:p>
        <a:p>
          <a:pPr marL="0" marR="0" lvl="0" indent="0" algn="ctr" defTabSz="914400" rtl="1" eaLnBrk="1" fontAlgn="auto" latinLnBrk="0" hangingPunct="1">
            <a:lnSpc>
              <a:spcPct val="100000"/>
            </a:lnSpc>
            <a:spcBef>
              <a:spcPts val="0"/>
            </a:spcBef>
            <a:spcAft>
              <a:spcPts val="0"/>
            </a:spcAft>
            <a:buClrTx/>
            <a:buSzTx/>
            <a:buFontTx/>
            <a:buNone/>
            <a:tabLst/>
            <a:defRPr/>
          </a:pPr>
          <a:r>
            <a:rPr kumimoji="0" lang="he-IL" sz="1400" b="1" i="0" u="none" strike="noStrike" kern="0" cap="none" spc="0" normalizeH="0" baseline="0" noProof="0">
              <a:ln>
                <a:noFill/>
              </a:ln>
              <a:solidFill>
                <a:sysClr val="windowText" lastClr="000000"/>
              </a:solidFill>
              <a:effectLst/>
              <a:uLnTx/>
              <a:uFillTx/>
              <a:latin typeface="+mn-lt"/>
              <a:ea typeface="+mn-ea"/>
              <a:cs typeface="+mn-cs"/>
            </a:rPr>
            <a:t>בכתובת מייל המכון    </a:t>
          </a:r>
          <a:r>
            <a:rPr kumimoji="0" lang="en-US" sz="1400" b="1" i="0" u="none" strike="noStrike" kern="0" cap="none" spc="0" normalizeH="0" baseline="0" noProof="0">
              <a:ln>
                <a:noFill/>
              </a:ln>
              <a:solidFill>
                <a:sysClr val="windowText" lastClr="000000"/>
              </a:solidFill>
              <a:effectLst/>
              <a:uLnTx/>
              <a:uFillTx/>
              <a:latin typeface="+mn-lt"/>
              <a:ea typeface="+mn-ea"/>
              <a:cs typeface="+mn-cs"/>
            </a:rPr>
            <a:t>torat.haadam.safed@gmail.com </a:t>
          </a:r>
          <a:r>
            <a:rPr kumimoji="0" lang="he-IL" sz="1400" b="1" i="0" u="none" strike="noStrike" kern="0" cap="none" spc="0" normalizeH="0" baseline="0" noProof="0">
              <a:ln>
                <a:noFill/>
              </a:ln>
              <a:solidFill>
                <a:srgbClr val="FF0000"/>
              </a:solidFill>
              <a:effectLst/>
              <a:uLnTx/>
              <a:uFillTx/>
              <a:latin typeface="+mn-lt"/>
              <a:ea typeface="+mn-ea"/>
              <a:cs typeface="+mn-cs"/>
            </a:rPr>
            <a:t> </a:t>
          </a:r>
          <a:endParaRPr kumimoji="0" lang="en-US" sz="1400" b="1" i="0" u="none" strike="noStrike" kern="0" cap="none" spc="0" normalizeH="0" baseline="0" noProof="0">
            <a:ln>
              <a:noFill/>
            </a:ln>
            <a:solidFill>
              <a:srgbClr val="FF0000"/>
            </a:solidFill>
            <a:effectLst/>
            <a:uLnTx/>
            <a:uFillTx/>
            <a:latin typeface="+mn-lt"/>
            <a:ea typeface="+mn-ea"/>
            <a:cs typeface="+mn-cs"/>
          </a:endParaRPr>
        </a:p>
        <a:p>
          <a:pPr marL="0" marR="0" lvl="0" indent="0" algn="ctr" defTabSz="914400" rtl="1" eaLnBrk="1" fontAlgn="auto" latinLnBrk="0" hangingPunct="1">
            <a:lnSpc>
              <a:spcPct val="100000"/>
            </a:lnSpc>
            <a:spcBef>
              <a:spcPts val="0"/>
            </a:spcBef>
            <a:spcAft>
              <a:spcPts val="0"/>
            </a:spcAft>
            <a:buClrTx/>
            <a:buSzTx/>
            <a:buFontTx/>
            <a:buNone/>
            <a:tabLst/>
            <a:defRPr/>
          </a:pPr>
          <a:endParaRPr kumimoji="0" lang="he-IL" sz="1400" b="1" i="0" u="none" strike="noStrike" kern="0" cap="none" spc="0" normalizeH="0" baseline="0" noProof="0">
            <a:ln>
              <a:noFill/>
            </a:ln>
            <a:solidFill>
              <a:srgbClr val="FF0000"/>
            </a:solidFill>
            <a:effectLst/>
            <a:uLnTx/>
            <a:uFillTx/>
            <a:latin typeface="+mn-lt"/>
            <a:ea typeface="+mn-ea"/>
            <a:cs typeface="+mn-cs"/>
          </a:endParaRPr>
        </a:p>
        <a:p>
          <a:pPr marL="0" marR="0" lvl="0" indent="0" algn="ctr" defTabSz="914400" rtl="1" eaLnBrk="1" fontAlgn="auto" latinLnBrk="0" hangingPunct="1">
            <a:lnSpc>
              <a:spcPct val="100000"/>
            </a:lnSpc>
            <a:spcBef>
              <a:spcPts val="0"/>
            </a:spcBef>
            <a:spcAft>
              <a:spcPts val="0"/>
            </a:spcAft>
            <a:buClrTx/>
            <a:buSzTx/>
            <a:buFontTx/>
            <a:buNone/>
            <a:tabLst/>
            <a:defRPr/>
          </a:pPr>
          <a:r>
            <a:rPr kumimoji="0" lang="he-IL" sz="1400" b="1" i="0" u="none" strike="noStrike" kern="0" cap="none" spc="0" normalizeH="0" baseline="0" noProof="0">
              <a:ln>
                <a:noFill/>
              </a:ln>
              <a:solidFill>
                <a:sysClr val="windowText" lastClr="000000"/>
              </a:solidFill>
              <a:effectLst/>
              <a:uLnTx/>
              <a:uFillTx/>
              <a:latin typeface="+mn-lt"/>
              <a:ea typeface="+mn-ea"/>
              <a:cs typeface="+mn-cs"/>
            </a:rPr>
            <a:t>אתר המכון "ואהבת כמוך" להורדת מקורות  והרצאות: </a:t>
          </a:r>
          <a:r>
            <a:rPr kumimoji="0" lang="en-US" sz="1400" b="1" i="0" u="none" strike="noStrike" kern="0" cap="none" spc="0" normalizeH="0" baseline="0" noProof="0">
              <a:ln>
                <a:noFill/>
              </a:ln>
              <a:solidFill>
                <a:sysClr val="windowText" lastClr="000000"/>
              </a:solidFill>
              <a:effectLst/>
              <a:uLnTx/>
              <a:uFillTx/>
              <a:latin typeface="+mn-lt"/>
              <a:ea typeface="+mn-ea"/>
              <a:cs typeface="+mn-cs"/>
            </a:rPr>
            <a:t>veahavta-kamocha.org.il  </a:t>
          </a:r>
        </a:p>
        <a:p>
          <a:pPr marL="0" marR="0" lvl="0" indent="0" algn="ctr" defTabSz="914400" rtl="1" eaLnBrk="1" fontAlgn="auto" latinLnBrk="0" hangingPunct="1">
            <a:lnSpc>
              <a:spcPct val="100000"/>
            </a:lnSpc>
            <a:spcBef>
              <a:spcPts val="0"/>
            </a:spcBef>
            <a:spcAft>
              <a:spcPts val="0"/>
            </a:spcAft>
            <a:buClrTx/>
            <a:buSzTx/>
            <a:buFontTx/>
            <a:buNone/>
            <a:tabLst/>
            <a:defRPr/>
          </a:pPr>
          <a:endParaRPr kumimoji="0" lang="he-IL" sz="1400" b="1" i="0" u="none" strike="noStrike" kern="0" cap="none" spc="0" normalizeH="0" baseline="0" noProof="0">
            <a:ln>
              <a:noFill/>
            </a:ln>
            <a:solidFill>
              <a:srgbClr val="FF0000"/>
            </a:solidFill>
            <a:effectLst/>
            <a:uLnTx/>
            <a:uFillTx/>
            <a:latin typeface="+mn-lt"/>
            <a:ea typeface="+mn-ea"/>
            <a:cs typeface="+mn-cs"/>
          </a:endParaRPr>
        </a:p>
        <a:p>
          <a:pPr marL="0" marR="0" lvl="0" indent="0" algn="ctr" defTabSz="914400" rtl="1" eaLnBrk="1" fontAlgn="auto" latinLnBrk="0" hangingPunct="1">
            <a:lnSpc>
              <a:spcPct val="100000"/>
            </a:lnSpc>
            <a:spcBef>
              <a:spcPts val="0"/>
            </a:spcBef>
            <a:spcAft>
              <a:spcPts val="0"/>
            </a:spcAft>
            <a:buClrTx/>
            <a:buSzTx/>
            <a:buFontTx/>
            <a:buNone/>
            <a:tabLst/>
            <a:defRPr/>
          </a:pPr>
          <a:endParaRPr kumimoji="0" lang="en-US" sz="1800" b="1" i="0" u="none" strike="noStrike" kern="0" cap="none" spc="0" normalizeH="0" baseline="0" noProof="0">
            <a:ln>
              <a:noFill/>
            </a:ln>
            <a:solidFill>
              <a:prstClr val="black"/>
            </a:solidFill>
            <a:effectLst/>
            <a:uLnTx/>
            <a:uFillTx/>
            <a:latin typeface="+mn-lt"/>
            <a:ea typeface="+mn-ea"/>
            <a:cs typeface="+mn-cs"/>
          </a:endParaRPr>
        </a:p>
        <a:p>
          <a:pPr marL="0" marR="0" lvl="0" indent="0" algn="ctr" defTabSz="914400" rtl="1" eaLnBrk="1" fontAlgn="auto" latinLnBrk="0" hangingPunct="1">
            <a:lnSpc>
              <a:spcPct val="100000"/>
            </a:lnSpc>
            <a:spcBef>
              <a:spcPts val="0"/>
            </a:spcBef>
            <a:spcAft>
              <a:spcPts val="0"/>
            </a:spcAft>
            <a:buClrTx/>
            <a:buSzTx/>
            <a:buFontTx/>
            <a:buNone/>
            <a:tabLst/>
            <a:defRPr/>
          </a:pPr>
          <a:endParaRPr kumimoji="0" lang="he-IL" sz="1800" b="1" i="0" u="none" strike="noStrike" kern="0" cap="none" spc="0" normalizeH="0" baseline="0" noProof="0">
            <a:ln>
              <a:noFill/>
            </a:ln>
            <a:solidFill>
              <a:prstClr val="black"/>
            </a:solidFill>
            <a:effectLst/>
            <a:uLnTx/>
            <a:uFillTx/>
            <a:latin typeface="+mn-lt"/>
            <a:ea typeface="+mn-ea"/>
            <a:cs typeface="+mn-cs"/>
          </a:endParaRPr>
        </a:p>
        <a:p>
          <a:pPr marL="0" marR="0" lvl="0" indent="0" algn="ctr" defTabSz="914400" rtl="1" eaLnBrk="1" fontAlgn="auto" latinLnBrk="0" hangingPunct="1">
            <a:lnSpc>
              <a:spcPct val="100000"/>
            </a:lnSpc>
            <a:spcBef>
              <a:spcPts val="0"/>
            </a:spcBef>
            <a:spcAft>
              <a:spcPts val="0"/>
            </a:spcAft>
            <a:buClrTx/>
            <a:buSzTx/>
            <a:buFontTx/>
            <a:buNone/>
            <a:tabLst/>
            <a:defRPr/>
          </a:pPr>
          <a:r>
            <a:rPr kumimoji="0" lang="he-IL" sz="2000" b="1" i="0" u="none" strike="noStrike" kern="0" cap="none" spc="0" normalizeH="0" baseline="0" noProof="0">
              <a:ln>
                <a:noFill/>
              </a:ln>
              <a:solidFill>
                <a:prstClr val="black"/>
              </a:solidFill>
              <a:effectLst/>
              <a:uLnTx/>
              <a:uFillTx/>
              <a:latin typeface="+mn-lt"/>
              <a:ea typeface="+mn-ea"/>
              <a:cs typeface="+mn-cs"/>
            </a:rPr>
            <a:t>השתתפות בהוצאות פעילות המכון בחקר והפצת המצוות</a:t>
          </a:r>
        </a:p>
        <a:p>
          <a:pPr marL="0" marR="0" lvl="0" indent="0" algn="ctr" defTabSz="914400" rtl="1" eaLnBrk="1" fontAlgn="auto" latinLnBrk="0" hangingPunct="1">
            <a:lnSpc>
              <a:spcPct val="100000"/>
            </a:lnSpc>
            <a:spcBef>
              <a:spcPts val="0"/>
            </a:spcBef>
            <a:spcAft>
              <a:spcPts val="0"/>
            </a:spcAft>
            <a:buClrTx/>
            <a:buSzTx/>
            <a:buFontTx/>
            <a:buNone/>
            <a:tabLst/>
            <a:defRPr/>
          </a:pPr>
          <a:r>
            <a:rPr kumimoji="0" lang="he-IL" sz="2000" b="1" i="0" u="none" strike="noStrike" kern="0" cap="none" spc="0" normalizeH="0" baseline="0" noProof="0">
              <a:ln>
                <a:noFill/>
              </a:ln>
              <a:solidFill>
                <a:prstClr val="black"/>
              </a:solidFill>
              <a:effectLst/>
              <a:uLnTx/>
              <a:uFillTx/>
              <a:latin typeface="+mn-lt"/>
              <a:ea typeface="+mn-ea"/>
              <a:cs typeface="+mn-cs"/>
            </a:rPr>
            <a:t> שבין אדם לחבירו ואהבת ישראל:</a:t>
          </a:r>
        </a:p>
        <a:p>
          <a:pPr marL="0" marR="0" lvl="0" indent="0" defTabSz="914400" rtl="1" eaLnBrk="1" fontAlgn="auto" latinLnBrk="0" hangingPunct="1">
            <a:lnSpc>
              <a:spcPct val="100000"/>
            </a:lnSpc>
            <a:spcBef>
              <a:spcPts val="0"/>
            </a:spcBef>
            <a:spcAft>
              <a:spcPts val="0"/>
            </a:spcAft>
            <a:buClrTx/>
            <a:buSzTx/>
            <a:buFontTx/>
            <a:buNone/>
            <a:tabLst/>
            <a:defRPr/>
          </a:pPr>
          <a:endParaRPr kumimoji="0" lang="he-IL" sz="1600" b="1" i="0" u="none" strike="noStrike" kern="0" cap="none" spc="0" normalizeH="0" baseline="0" noProof="0">
            <a:ln>
              <a:noFill/>
            </a:ln>
            <a:solidFill>
              <a:prstClr val="black"/>
            </a:solidFill>
            <a:effectLst/>
            <a:uLnTx/>
            <a:uFillTx/>
            <a:latin typeface="+mn-lt"/>
            <a:ea typeface="+mn-ea"/>
            <a:cs typeface="+mn-cs"/>
          </a:endParaRPr>
        </a:p>
        <a:p>
          <a:pPr marL="0" marR="0" lvl="0" indent="0" defTabSz="914400" rtl="1" eaLnBrk="1" fontAlgn="auto" latinLnBrk="0" hangingPunct="1">
            <a:lnSpc>
              <a:spcPct val="100000"/>
            </a:lnSpc>
            <a:spcBef>
              <a:spcPts val="0"/>
            </a:spcBef>
            <a:spcAft>
              <a:spcPts val="0"/>
            </a:spcAft>
            <a:buClrTx/>
            <a:buSzTx/>
            <a:buFontTx/>
            <a:buNone/>
            <a:tabLst/>
            <a:defRPr/>
          </a:pPr>
          <a:r>
            <a:rPr kumimoji="0" lang="he-IL" sz="1600" b="1" i="0" u="none" strike="noStrike" kern="0" cap="none" spc="0" normalizeH="0" baseline="0" noProof="0">
              <a:ln>
                <a:noFill/>
              </a:ln>
              <a:solidFill>
                <a:prstClr val="black"/>
              </a:solidFill>
              <a:effectLst/>
              <a:uLnTx/>
              <a:uFillTx/>
              <a:latin typeface="+mn-lt"/>
              <a:ea typeface="+mn-ea"/>
              <a:cs typeface="+mn-cs"/>
            </a:rPr>
            <a:t>הדרכים להעביר את ההשתתפות  ב"נדרים פלוס"  בצורה מאובטחת: </a:t>
          </a:r>
        </a:p>
        <a:p>
          <a:pPr marL="0" marR="0" lvl="0" indent="0" defTabSz="914400" rtl="1" eaLnBrk="1" fontAlgn="auto" latinLnBrk="0" hangingPunct="1">
            <a:lnSpc>
              <a:spcPct val="100000"/>
            </a:lnSpc>
            <a:spcBef>
              <a:spcPts val="0"/>
            </a:spcBef>
            <a:spcAft>
              <a:spcPts val="0"/>
            </a:spcAft>
            <a:buClrTx/>
            <a:buSzTx/>
            <a:buFontTx/>
            <a:buNone/>
            <a:tabLst/>
            <a:defRPr/>
          </a:pPr>
          <a:endParaRPr kumimoji="0" lang="he-IL" sz="1400" b="1" i="0" u="none" strike="noStrike" kern="0" cap="none" spc="0" normalizeH="0" baseline="0" noProof="0">
            <a:ln>
              <a:noFill/>
            </a:ln>
            <a:solidFill>
              <a:prstClr val="black"/>
            </a:solidFill>
            <a:effectLst/>
            <a:uLnTx/>
            <a:uFillTx/>
            <a:latin typeface="+mn-lt"/>
            <a:ea typeface="+mn-ea"/>
            <a:cs typeface="+mn-cs"/>
          </a:endParaRPr>
        </a:p>
        <a:p>
          <a:pPr marL="0" marR="0" lvl="0" indent="0" defTabSz="914400" rtl="1" eaLnBrk="1" fontAlgn="auto" latinLnBrk="0" hangingPunct="1">
            <a:lnSpc>
              <a:spcPct val="100000"/>
            </a:lnSpc>
            <a:spcBef>
              <a:spcPts val="0"/>
            </a:spcBef>
            <a:spcAft>
              <a:spcPts val="0"/>
            </a:spcAft>
            <a:buClrTx/>
            <a:buSzTx/>
            <a:buFontTx/>
            <a:buNone/>
            <a:tabLst/>
            <a:defRPr/>
          </a:pPr>
          <a:r>
            <a:rPr kumimoji="0" lang="he-IL" sz="1400" b="1" i="0" u="none" strike="noStrike" kern="0" cap="none" spc="0" normalizeH="0" baseline="0" noProof="0">
              <a:ln>
                <a:noFill/>
              </a:ln>
              <a:solidFill>
                <a:prstClr val="black"/>
              </a:solidFill>
              <a:effectLst/>
              <a:uLnTx/>
              <a:uFillTx/>
              <a:latin typeface="+mn-lt"/>
              <a:ea typeface="+mn-ea"/>
              <a:cs typeface="+mn-cs"/>
            </a:rPr>
            <a:t>א.  </a:t>
          </a:r>
          <a:r>
            <a:rPr kumimoji="0" lang="he-IL" sz="1400" b="0" i="0" u="none" strike="noStrike" kern="0" cap="none" spc="0" normalizeH="0" baseline="0" noProof="0">
              <a:ln>
                <a:noFill/>
              </a:ln>
              <a:solidFill>
                <a:prstClr val="black"/>
              </a:solidFill>
              <a:effectLst/>
              <a:uLnTx/>
              <a:uFillTx/>
              <a:latin typeface="+mn-lt"/>
              <a:ea typeface="+mn-ea"/>
              <a:cs typeface="+mn-cs"/>
            </a:rPr>
            <a:t>עמדות נדרים פלוס בבתי כנסת : חיפוש קופה, שלוחה 8309.  </a:t>
          </a:r>
        </a:p>
        <a:p>
          <a:pPr marL="0" marR="0" lvl="0" indent="0" defTabSz="914400" rtl="1" eaLnBrk="1" fontAlgn="auto" latinLnBrk="0" hangingPunct="1">
            <a:lnSpc>
              <a:spcPct val="100000"/>
            </a:lnSpc>
            <a:spcBef>
              <a:spcPts val="0"/>
            </a:spcBef>
            <a:spcAft>
              <a:spcPts val="0"/>
            </a:spcAft>
            <a:buClrTx/>
            <a:buSzTx/>
            <a:buFontTx/>
            <a:buNone/>
            <a:tabLst/>
            <a:defRPr/>
          </a:pPr>
          <a:r>
            <a:rPr kumimoji="0" lang="he-IL" sz="1400" b="0" i="0" u="none" strike="noStrike" kern="0" cap="none" spc="0" normalizeH="0" baseline="0" noProof="0">
              <a:ln>
                <a:noFill/>
              </a:ln>
              <a:solidFill>
                <a:prstClr val="black"/>
              </a:solidFill>
              <a:effectLst/>
              <a:uLnTx/>
              <a:uFillTx/>
              <a:latin typeface="+mn-lt"/>
              <a:ea typeface="+mn-ea"/>
              <a:cs typeface="+mn-cs"/>
            </a:rPr>
            <a:t>     או חיפוש "תוכנת מעשר" או "תורת האדם".</a:t>
          </a:r>
        </a:p>
        <a:p>
          <a:pPr marL="0" marR="0" lvl="0" indent="0" defTabSz="914400" rtl="1" eaLnBrk="1" fontAlgn="auto" latinLnBrk="0" hangingPunct="1">
            <a:lnSpc>
              <a:spcPct val="100000"/>
            </a:lnSpc>
            <a:spcBef>
              <a:spcPts val="0"/>
            </a:spcBef>
            <a:spcAft>
              <a:spcPts val="0"/>
            </a:spcAft>
            <a:buClrTx/>
            <a:buSzTx/>
            <a:buFontTx/>
            <a:buNone/>
            <a:tabLst/>
            <a:defRPr/>
          </a:pPr>
          <a:r>
            <a:rPr kumimoji="0" lang="he-IL" sz="1400" b="1" i="0" u="none" strike="noStrike" kern="0" cap="none" spc="0" normalizeH="0" baseline="0" noProof="0">
              <a:ln>
                <a:noFill/>
              </a:ln>
              <a:solidFill>
                <a:prstClr val="black"/>
              </a:solidFill>
              <a:effectLst/>
              <a:uLnTx/>
              <a:uFillTx/>
              <a:latin typeface="+mn-lt"/>
              <a:ea typeface="+mn-ea"/>
              <a:cs typeface="+mn-cs"/>
            </a:rPr>
            <a:t>                              ב.   </a:t>
          </a:r>
          <a:r>
            <a:rPr kumimoji="0" lang="he-IL" sz="1400" b="0" i="0" u="none" strike="noStrike" kern="0" cap="none" spc="0" normalizeH="0" baseline="0" noProof="0">
              <a:ln>
                <a:noFill/>
              </a:ln>
              <a:solidFill>
                <a:prstClr val="black"/>
              </a:solidFill>
              <a:effectLst/>
              <a:uLnTx/>
              <a:uFillTx/>
              <a:latin typeface="+mn-lt"/>
              <a:ea typeface="+mn-ea"/>
              <a:cs typeface="+mn-cs"/>
            </a:rPr>
            <a:t>"נדרים פון" במספר טלפון</a:t>
          </a:r>
          <a:r>
            <a:rPr kumimoji="0" lang="en-US" sz="1400" b="0" i="0" u="none" strike="noStrike" kern="0" cap="none" spc="0" normalizeH="0" baseline="0" noProof="0">
              <a:ln>
                <a:noFill/>
              </a:ln>
              <a:solidFill>
                <a:prstClr val="black"/>
              </a:solidFill>
              <a:effectLst/>
              <a:uLnTx/>
              <a:uFillTx/>
              <a:latin typeface="+mn-lt"/>
              <a:ea typeface="+mn-ea"/>
              <a:cs typeface="+mn-cs"/>
            </a:rPr>
            <a:t> </a:t>
          </a:r>
          <a:r>
            <a:rPr kumimoji="0" lang="he-IL" sz="1400" b="0" i="0" u="none" strike="noStrike" kern="0" cap="none" spc="0" normalizeH="0" baseline="0" noProof="0">
              <a:ln>
                <a:noFill/>
              </a:ln>
              <a:solidFill>
                <a:prstClr val="black"/>
              </a:solidFill>
              <a:effectLst/>
              <a:uLnTx/>
              <a:uFillTx/>
              <a:latin typeface="+mn-lt"/>
              <a:ea typeface="+mn-ea"/>
              <a:cs typeface="+mn-cs"/>
            </a:rPr>
            <a:t>ישיר  </a:t>
          </a:r>
          <a:r>
            <a:rPr kumimoji="0" lang="en-US" sz="1400" b="0" i="0" u="none" strike="noStrike" kern="0" cap="none" spc="0" normalizeH="0" baseline="0" noProof="0">
              <a:ln>
                <a:noFill/>
              </a:ln>
              <a:solidFill>
                <a:prstClr val="black"/>
              </a:solidFill>
              <a:effectLst/>
              <a:uLnTx/>
              <a:uFillTx/>
              <a:latin typeface="+mn-lt"/>
              <a:ea typeface="+mn-ea"/>
              <a:cs typeface="+mn-cs"/>
            </a:rPr>
            <a:t>0799-6969-09</a:t>
          </a:r>
          <a:r>
            <a:rPr kumimoji="0" lang="he-IL" sz="1400" b="0" i="0" u="none" strike="noStrike" kern="0" cap="none" spc="0" normalizeH="0" baseline="0" noProof="0">
              <a:ln>
                <a:noFill/>
              </a:ln>
              <a:solidFill>
                <a:prstClr val="black"/>
              </a:solidFill>
              <a:effectLst/>
              <a:uLnTx/>
              <a:uFillTx/>
              <a:latin typeface="+mn-lt"/>
              <a:ea typeface="+mn-ea"/>
              <a:cs typeface="+mn-cs"/>
            </a:rPr>
            <a:t>  </a:t>
          </a:r>
        </a:p>
        <a:p>
          <a:pPr marL="0" marR="0" lvl="0" indent="0" defTabSz="914400" rtl="1" eaLnBrk="1" fontAlgn="auto" latinLnBrk="0" hangingPunct="1">
            <a:lnSpc>
              <a:spcPct val="100000"/>
            </a:lnSpc>
            <a:spcBef>
              <a:spcPts val="0"/>
            </a:spcBef>
            <a:spcAft>
              <a:spcPts val="0"/>
            </a:spcAft>
            <a:buClrTx/>
            <a:buSzTx/>
            <a:buFontTx/>
            <a:buNone/>
            <a:tabLst/>
            <a:defRPr/>
          </a:pPr>
          <a:r>
            <a:rPr kumimoji="0" lang="he-IL" sz="1400" b="1" i="0" u="none" strike="noStrike" kern="0" cap="none" spc="0" normalizeH="0" baseline="0" noProof="0">
              <a:ln>
                <a:noFill/>
              </a:ln>
              <a:solidFill>
                <a:prstClr val="black"/>
              </a:solidFill>
              <a:effectLst/>
              <a:uLnTx/>
              <a:uFillTx/>
              <a:latin typeface="+mn-lt"/>
              <a:ea typeface="+mn-ea"/>
              <a:cs typeface="+mn-cs"/>
            </a:rPr>
            <a:t>                                                                           ג.   </a:t>
          </a:r>
          <a:r>
            <a:rPr kumimoji="0" lang="he-IL" sz="1400" b="0" i="0" u="none" strike="noStrike" kern="0" cap="none" spc="0" normalizeH="0" baseline="0" noProof="0">
              <a:ln>
                <a:noFill/>
              </a:ln>
              <a:solidFill>
                <a:prstClr val="black"/>
              </a:solidFill>
              <a:effectLst/>
              <a:uLnTx/>
              <a:uFillTx/>
              <a:latin typeface="+mn-lt"/>
              <a:ea typeface="+mn-ea"/>
              <a:cs typeface="+mn-cs"/>
            </a:rPr>
            <a:t>דרך הקישור לאתר:</a:t>
          </a:r>
          <a:r>
            <a:rPr kumimoji="0" lang="en-US" sz="1400" b="0" i="0" u="none" strike="noStrike" kern="0" cap="none" spc="0" normalizeH="0" baseline="0" noProof="0">
              <a:ln>
                <a:noFill/>
              </a:ln>
              <a:solidFill>
                <a:prstClr val="black"/>
              </a:solidFill>
              <a:effectLst/>
              <a:uLnTx/>
              <a:uFillTx/>
              <a:latin typeface="+mn-lt"/>
              <a:ea typeface="+mn-ea"/>
              <a:cs typeface="+mn-cs"/>
            </a:rPr>
            <a:t>   </a:t>
          </a:r>
          <a:endParaRPr kumimoji="0" lang="he-IL" sz="1400" b="0" i="0" u="none" strike="noStrike" kern="0" cap="none" spc="0" normalizeH="0" baseline="0" noProof="0">
            <a:ln>
              <a:noFill/>
            </a:ln>
            <a:solidFill>
              <a:prstClr val="black"/>
            </a:solidFill>
            <a:effectLst/>
            <a:uLnTx/>
            <a:uFillTx/>
            <a:latin typeface="+mn-lt"/>
            <a:ea typeface="+mn-ea"/>
            <a:cs typeface="+mn-cs"/>
          </a:endParaRPr>
        </a:p>
        <a:p>
          <a:pPr marL="0" marR="0" lvl="0" indent="0" algn="ctr" defTabSz="914400" rtl="1" eaLnBrk="1" fontAlgn="auto" latinLnBrk="0" hangingPunct="1">
            <a:lnSpc>
              <a:spcPct val="100000"/>
            </a:lnSpc>
            <a:spcBef>
              <a:spcPts val="0"/>
            </a:spcBef>
            <a:spcAft>
              <a:spcPts val="0"/>
            </a:spcAft>
            <a:buClrTx/>
            <a:buSzTx/>
            <a:buFontTx/>
            <a:buNone/>
            <a:tabLst/>
            <a:defRPr/>
          </a:pPr>
          <a:endParaRPr kumimoji="0" lang="he-IL" sz="1400" b="1" i="0" u="none" strike="noStrike" kern="0" cap="none" spc="0" normalizeH="0" baseline="0" noProof="0">
            <a:ln>
              <a:noFill/>
            </a:ln>
            <a:solidFill>
              <a:prstClr val="black"/>
            </a:solidFill>
            <a:effectLst/>
            <a:uLnTx/>
            <a:uFillTx/>
            <a:latin typeface="+mn-lt"/>
            <a:ea typeface="+mn-ea"/>
            <a:cs typeface="+mn-cs"/>
          </a:endParaRPr>
        </a:p>
        <a:p>
          <a:pPr marL="0" marR="0" lvl="0" indent="0" algn="ctr" defTabSz="914400" rtl="1" eaLnBrk="1" fontAlgn="auto" latinLnBrk="0" hangingPunct="1">
            <a:lnSpc>
              <a:spcPct val="100000"/>
            </a:lnSpc>
            <a:spcBef>
              <a:spcPts val="0"/>
            </a:spcBef>
            <a:spcAft>
              <a:spcPts val="0"/>
            </a:spcAft>
            <a:buClrTx/>
            <a:buSzTx/>
            <a:buFontTx/>
            <a:buNone/>
            <a:tabLst/>
            <a:defRPr/>
          </a:pPr>
          <a:r>
            <a:rPr kumimoji="0" lang="he-IL" sz="1600" b="1" i="0" u="none" strike="noStrike" kern="0" cap="none" spc="0" normalizeH="0" baseline="0" noProof="0">
              <a:ln>
                <a:noFill/>
              </a:ln>
              <a:solidFill>
                <a:srgbClr val="FF0000"/>
              </a:solidFill>
              <a:effectLst/>
              <a:uLnTx/>
              <a:uFillTx/>
              <a:latin typeface="+mn-lt"/>
              <a:ea typeface="+mn-ea"/>
              <a:cs typeface="+mn-cs"/>
            </a:rPr>
            <a:t>היה שותף בפרוייקט האדיר!       גם סכום קטן מהווה עזרה גדולה.</a:t>
          </a:r>
          <a:endParaRPr kumimoji="0" lang="he-IL" sz="2800" b="0" i="0" u="none" strike="noStrike" kern="0" cap="none" spc="0" normalizeH="0" baseline="0" noProof="0">
            <a:ln>
              <a:noFill/>
            </a:ln>
            <a:solidFill>
              <a:srgbClr val="FF0000"/>
            </a:solidFill>
            <a:effectLst/>
            <a:uLnTx/>
            <a:uFillTx/>
            <a:latin typeface="+mn-lt"/>
            <a:ea typeface="+mn-ea"/>
            <a:cs typeface="+mn-cs"/>
          </a:endParaRPr>
        </a:p>
        <a:p>
          <a:pPr marL="0" marR="0" lvl="0" indent="0" algn="ctr" defTabSz="914400" rtl="1" eaLnBrk="1" fontAlgn="auto" latinLnBrk="0" hangingPunct="1">
            <a:lnSpc>
              <a:spcPct val="100000"/>
            </a:lnSpc>
            <a:spcBef>
              <a:spcPts val="0"/>
            </a:spcBef>
            <a:spcAft>
              <a:spcPts val="0"/>
            </a:spcAft>
            <a:buClrTx/>
            <a:buSzTx/>
            <a:buFontTx/>
            <a:buNone/>
            <a:tabLst/>
            <a:defRPr/>
          </a:pPr>
          <a:endParaRPr kumimoji="0" lang="he-IL" sz="1800" b="1" i="0" u="none" strike="noStrike" kern="0" cap="none" spc="0" normalizeH="0" baseline="0" noProof="0">
            <a:ln>
              <a:noFill/>
            </a:ln>
            <a:solidFill>
              <a:prstClr val="black"/>
            </a:solidFill>
            <a:effectLst/>
            <a:uLnTx/>
            <a:uFillTx/>
            <a:latin typeface="+mn-lt"/>
            <a:ea typeface="+mn-ea"/>
            <a:cs typeface="+mn-cs"/>
          </a:endParaRPr>
        </a:p>
        <a:p>
          <a:pPr marL="0" marR="0" lvl="0" indent="0" algn="ctr" defTabSz="914400" rtl="1" eaLnBrk="1" fontAlgn="auto" latinLnBrk="0" hangingPunct="1">
            <a:lnSpc>
              <a:spcPct val="100000"/>
            </a:lnSpc>
            <a:spcBef>
              <a:spcPts val="0"/>
            </a:spcBef>
            <a:spcAft>
              <a:spcPts val="0"/>
            </a:spcAft>
            <a:buClrTx/>
            <a:buSzTx/>
            <a:buFontTx/>
            <a:buNone/>
            <a:tabLst/>
            <a:defRPr/>
          </a:pPr>
          <a:endParaRPr kumimoji="0" lang="he-IL" sz="2000" b="1" i="0" u="none" strike="noStrike" kern="0" cap="none" spc="0" normalizeH="0" baseline="0" noProof="0">
            <a:ln>
              <a:noFill/>
            </a:ln>
            <a:solidFill>
              <a:prstClr val="black"/>
            </a:solidFill>
            <a:effectLst/>
            <a:uLnTx/>
            <a:uFillTx/>
            <a:latin typeface="+mn-lt"/>
            <a:ea typeface="+mn-ea"/>
            <a:cs typeface="+mn-cs"/>
          </a:endParaRPr>
        </a:p>
        <a:p>
          <a:pPr marL="0" marR="0" lvl="0" indent="0" algn="ctr" defTabSz="914400" rtl="1" eaLnBrk="1" fontAlgn="auto" latinLnBrk="0" hangingPunct="1">
            <a:lnSpc>
              <a:spcPct val="100000"/>
            </a:lnSpc>
            <a:spcBef>
              <a:spcPts val="0"/>
            </a:spcBef>
            <a:spcAft>
              <a:spcPts val="0"/>
            </a:spcAft>
            <a:buClrTx/>
            <a:buSzTx/>
            <a:buFontTx/>
            <a:buNone/>
            <a:tabLst/>
            <a:defRPr/>
          </a:pPr>
          <a:endParaRPr kumimoji="0" lang="he-IL" sz="2000" b="1" i="0" u="none" strike="noStrike" kern="0" cap="none" spc="0" normalizeH="0" baseline="0" noProof="0">
            <a:ln>
              <a:noFill/>
            </a:ln>
            <a:solidFill>
              <a:prstClr val="black"/>
            </a:solidFill>
            <a:effectLst/>
            <a:uLnTx/>
            <a:uFillTx/>
            <a:latin typeface="+mn-lt"/>
            <a:ea typeface="+mn-ea"/>
            <a:cs typeface="+mn-cs"/>
          </a:endParaRPr>
        </a:p>
        <a:p>
          <a:pPr marL="0" marR="0" lvl="0" indent="0" algn="ctr" defTabSz="914400" rtl="1" eaLnBrk="1" fontAlgn="auto" latinLnBrk="0" hangingPunct="1">
            <a:lnSpc>
              <a:spcPct val="100000"/>
            </a:lnSpc>
            <a:spcBef>
              <a:spcPts val="0"/>
            </a:spcBef>
            <a:spcAft>
              <a:spcPts val="0"/>
            </a:spcAft>
            <a:buClrTx/>
            <a:buSzTx/>
            <a:buFontTx/>
            <a:buNone/>
            <a:tabLst/>
            <a:defRPr/>
          </a:pPr>
          <a:endParaRPr kumimoji="0" lang="he-IL" sz="2000" b="1" i="0" u="none" strike="noStrike" kern="0" cap="none" spc="0" normalizeH="0" baseline="0" noProof="0">
            <a:ln>
              <a:noFill/>
            </a:ln>
            <a:solidFill>
              <a:prstClr val="black"/>
            </a:solidFill>
            <a:effectLst/>
            <a:uLnTx/>
            <a:uFillTx/>
            <a:latin typeface="+mn-lt"/>
            <a:ea typeface="+mn-ea"/>
            <a:cs typeface="+mn-cs"/>
          </a:endParaRPr>
        </a:p>
        <a:p>
          <a:pPr marL="0" marR="0" lvl="0" indent="0" algn="ctr" defTabSz="914400" rtl="1" eaLnBrk="1" fontAlgn="auto" latinLnBrk="0" hangingPunct="1">
            <a:lnSpc>
              <a:spcPct val="100000"/>
            </a:lnSpc>
            <a:spcBef>
              <a:spcPts val="0"/>
            </a:spcBef>
            <a:spcAft>
              <a:spcPts val="0"/>
            </a:spcAft>
            <a:buClrTx/>
            <a:buSzTx/>
            <a:buFontTx/>
            <a:buNone/>
            <a:tabLst/>
            <a:defRPr/>
          </a:pPr>
          <a:r>
            <a:rPr kumimoji="0" lang="he-IL" sz="2400" b="1" i="0" u="none" strike="noStrike" kern="0" cap="none" spc="0" normalizeH="0" baseline="0" noProof="0">
              <a:ln>
                <a:noFill/>
              </a:ln>
              <a:solidFill>
                <a:prstClr val="black"/>
              </a:solidFill>
              <a:effectLst/>
              <a:uLnTx/>
              <a:uFillTx/>
              <a:latin typeface="+mn-lt"/>
              <a:ea typeface="+mn-ea"/>
              <a:cs typeface="+mn-cs"/>
            </a:rPr>
            <a:t>הזמנה  חוזרת</a:t>
          </a:r>
        </a:p>
        <a:p>
          <a:pPr marL="0" marR="0" lvl="0" indent="0" defTabSz="914400" rtl="1" eaLnBrk="1" fontAlgn="auto" latinLnBrk="0" hangingPunct="1">
            <a:lnSpc>
              <a:spcPct val="100000"/>
            </a:lnSpc>
            <a:spcBef>
              <a:spcPts val="0"/>
            </a:spcBef>
            <a:spcAft>
              <a:spcPts val="0"/>
            </a:spcAft>
            <a:buClrTx/>
            <a:buSzTx/>
            <a:buFontTx/>
            <a:buNone/>
            <a:tabLst/>
            <a:defRPr/>
          </a:pPr>
          <a:r>
            <a:rPr kumimoji="0" lang="he-IL" sz="1100" b="0" i="0" u="none" strike="noStrike" kern="0" cap="none" spc="0" normalizeH="0" baseline="0" noProof="0">
              <a:ln>
                <a:noFill/>
              </a:ln>
              <a:solidFill>
                <a:prstClr val="black"/>
              </a:solidFill>
              <a:effectLst/>
              <a:uLnTx/>
              <a:uFillTx/>
              <a:latin typeface="+mn-lt"/>
              <a:ea typeface="+mn-ea"/>
              <a:cs typeface="+mn-cs"/>
            </a:rPr>
            <a:t> </a:t>
          </a:r>
        </a:p>
        <a:p>
          <a:pPr marL="0" marR="0" lvl="0" indent="0" defTabSz="914400" rtl="1" eaLnBrk="1" fontAlgn="auto" latinLnBrk="0" hangingPunct="1">
            <a:lnSpc>
              <a:spcPct val="100000"/>
            </a:lnSpc>
            <a:spcBef>
              <a:spcPts val="0"/>
            </a:spcBef>
            <a:spcAft>
              <a:spcPts val="0"/>
            </a:spcAft>
            <a:buClrTx/>
            <a:buSzTx/>
            <a:buFontTx/>
            <a:buNone/>
            <a:tabLst/>
            <a:defRPr/>
          </a:pPr>
          <a:r>
            <a:rPr kumimoji="0" lang="he-IL" sz="1100" b="1" i="0" u="none" strike="noStrike" kern="0" cap="none" spc="0" normalizeH="0" baseline="0" noProof="0">
              <a:ln>
                <a:noFill/>
              </a:ln>
              <a:solidFill>
                <a:prstClr val="black"/>
              </a:solidFill>
              <a:effectLst/>
              <a:uLnTx/>
              <a:uFillTx/>
              <a:latin typeface="+mn-lt"/>
              <a:ea typeface="+mn-ea"/>
              <a:cs typeface="+mn-cs"/>
            </a:rPr>
            <a:t>שימו לב:   התוכנה מיועדת לשנה אחת, שימוש חוזר ישבש את החישובים. ניתן להזמין כל תחילת שנה חוברת חדשה </a:t>
          </a:r>
          <a:r>
            <a:rPr kumimoji="0" lang="he-IL" sz="1100" b="1" i="0" u="none" strike="noStrike" kern="0" cap="none" spc="0" normalizeH="0" baseline="0" noProof="0">
              <a:ln>
                <a:noFill/>
              </a:ln>
              <a:solidFill>
                <a:srgbClr val="FF0000"/>
              </a:solidFill>
              <a:effectLst/>
              <a:uLnTx/>
              <a:uFillTx/>
              <a:latin typeface="+mn-lt"/>
              <a:ea typeface="+mn-ea"/>
              <a:cs typeface="+mn-cs"/>
            </a:rPr>
            <a:t>והיא תכלול גם עידכונים ושידרוגים במידה ויהיו בעז"ה.</a:t>
          </a:r>
          <a:endParaRPr kumimoji="0" lang="he-IL" sz="1100" b="0" i="0" u="none" strike="noStrike" kern="0" cap="none" spc="0" normalizeH="0" baseline="0" noProof="0">
            <a:ln>
              <a:noFill/>
            </a:ln>
            <a:solidFill>
              <a:srgbClr val="FF0000"/>
            </a:solidFill>
            <a:effectLst/>
            <a:uLnTx/>
            <a:uFillTx/>
            <a:latin typeface="+mn-lt"/>
            <a:ea typeface="+mn-ea"/>
            <a:cs typeface="+mn-cs"/>
          </a:endParaRPr>
        </a:p>
        <a:p>
          <a:pPr marL="0" marR="0" lvl="0" indent="0" defTabSz="914400" rtl="1" eaLnBrk="1" fontAlgn="auto" latinLnBrk="0" hangingPunct="1">
            <a:lnSpc>
              <a:spcPct val="100000"/>
            </a:lnSpc>
            <a:spcBef>
              <a:spcPts val="0"/>
            </a:spcBef>
            <a:spcAft>
              <a:spcPts val="0"/>
            </a:spcAft>
            <a:buClrTx/>
            <a:buSzTx/>
            <a:buFontTx/>
            <a:buNone/>
            <a:tabLst/>
            <a:defRPr/>
          </a:pPr>
          <a:endParaRPr kumimoji="0" lang="he-IL" sz="1400" b="1" i="0" u="none" strike="noStrike" kern="0" cap="none" spc="0" normalizeH="0" baseline="0" noProof="0">
            <a:ln>
              <a:noFill/>
            </a:ln>
            <a:solidFill>
              <a:prstClr val="black"/>
            </a:solidFill>
            <a:effectLst/>
            <a:uLnTx/>
            <a:uFillTx/>
            <a:latin typeface="+mn-lt"/>
            <a:ea typeface="+mn-ea"/>
            <a:cs typeface="+mn-cs"/>
          </a:endParaRPr>
        </a:p>
        <a:p>
          <a:pPr marL="0" marR="0" lvl="0" indent="0" defTabSz="914400" rtl="1" eaLnBrk="1" fontAlgn="auto" latinLnBrk="0" hangingPunct="1">
            <a:lnSpc>
              <a:spcPct val="100000"/>
            </a:lnSpc>
            <a:spcBef>
              <a:spcPts val="0"/>
            </a:spcBef>
            <a:spcAft>
              <a:spcPts val="0"/>
            </a:spcAft>
            <a:buClrTx/>
            <a:buSzTx/>
            <a:buFontTx/>
            <a:buNone/>
            <a:tabLst/>
            <a:defRPr/>
          </a:pPr>
          <a:r>
            <a:rPr kumimoji="0" lang="he-IL" sz="1400" b="1" i="0" u="none" strike="noStrike" kern="0" cap="none" spc="0" normalizeH="0" baseline="0" noProof="0">
              <a:ln>
                <a:noFill/>
              </a:ln>
              <a:solidFill>
                <a:prstClr val="black"/>
              </a:solidFill>
              <a:effectLst/>
              <a:uLnTx/>
              <a:uFillTx/>
              <a:latin typeface="+mn-lt"/>
              <a:ea typeface="+mn-ea"/>
              <a:cs typeface="+mn-cs"/>
            </a:rPr>
            <a:t>כתובת מייל להזמנה חוזרת:</a:t>
          </a:r>
          <a:r>
            <a:rPr kumimoji="0" lang="he-IL" sz="1400" b="0" i="0" u="none" strike="noStrike" kern="0" cap="none" spc="0" normalizeH="0" baseline="0" noProof="0">
              <a:ln>
                <a:noFill/>
              </a:ln>
              <a:solidFill>
                <a:prstClr val="black"/>
              </a:solidFill>
              <a:effectLst/>
              <a:uLnTx/>
              <a:uFillTx/>
              <a:latin typeface="+mn-lt"/>
              <a:ea typeface="+mn-ea"/>
              <a:cs typeface="+mn-cs"/>
            </a:rPr>
            <a:t>      </a:t>
          </a:r>
          <a:r>
            <a:rPr kumimoji="0" lang="en-US" sz="1400" b="0" i="0" u="none" strike="noStrike" kern="0" cap="none" spc="0" normalizeH="0" baseline="0" noProof="0">
              <a:ln>
                <a:noFill/>
              </a:ln>
              <a:solidFill>
                <a:prstClr val="black"/>
              </a:solidFill>
              <a:effectLst/>
              <a:uLnTx/>
              <a:uFillTx/>
              <a:latin typeface="+mn-lt"/>
              <a:ea typeface="+mn-ea"/>
              <a:cs typeface="+mn-cs"/>
            </a:rPr>
            <a:t>  </a:t>
          </a:r>
          <a:r>
            <a:rPr kumimoji="0" lang="en-US" sz="1400" b="1" i="0" u="none" strike="noStrike" kern="0" cap="none" spc="0" normalizeH="0" baseline="0" noProof="0">
              <a:ln>
                <a:noFill/>
              </a:ln>
              <a:solidFill>
                <a:prstClr val="black"/>
              </a:solidFill>
              <a:effectLst/>
              <a:uLnTx/>
              <a:uFillTx/>
              <a:latin typeface="+mn-lt"/>
              <a:ea typeface="+mn-ea"/>
              <a:cs typeface="+mn-cs"/>
            </a:rPr>
            <a:t>TORAT.MAASER@GMAIL.COM</a:t>
          </a:r>
          <a:endParaRPr kumimoji="0" lang="he-IL" sz="14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rtl="1" eaLnBrk="1" fontAlgn="auto" latinLnBrk="0" hangingPunct="1">
            <a:lnSpc>
              <a:spcPct val="100000"/>
            </a:lnSpc>
            <a:spcBef>
              <a:spcPts val="0"/>
            </a:spcBef>
            <a:spcAft>
              <a:spcPts val="0"/>
            </a:spcAft>
            <a:buClrTx/>
            <a:buSzTx/>
            <a:buFontTx/>
            <a:buNone/>
            <a:tabLst/>
            <a:defRPr/>
          </a:pPr>
          <a:r>
            <a:rPr kumimoji="0" lang="he-IL" sz="1400" b="1" i="0" u="none" strike="noStrike" kern="0" cap="none" spc="0" normalizeH="0" baseline="0" noProof="0">
              <a:ln>
                <a:noFill/>
              </a:ln>
              <a:solidFill>
                <a:prstClr val="black"/>
              </a:solidFill>
              <a:effectLst/>
              <a:uLnTx/>
              <a:uFillTx/>
              <a:latin typeface="+mn-lt"/>
              <a:ea typeface="+mn-ea"/>
              <a:cs typeface="+mn-cs"/>
            </a:rPr>
            <a:t>בעת הזמנה </a:t>
          </a:r>
          <a:r>
            <a:rPr kumimoji="0" lang="he-IL" sz="1400" b="1" i="0" u="sng" strike="noStrike" kern="0" cap="none" spc="0" normalizeH="0" baseline="0" noProof="0">
              <a:ln>
                <a:noFill/>
              </a:ln>
              <a:solidFill>
                <a:prstClr val="black"/>
              </a:solidFill>
              <a:effectLst/>
              <a:uLnTx/>
              <a:uFillTx/>
              <a:latin typeface="+mn-lt"/>
              <a:ea typeface="+mn-ea"/>
              <a:cs typeface="+mn-cs"/>
            </a:rPr>
            <a:t>חובה</a:t>
          </a:r>
          <a:r>
            <a:rPr kumimoji="0" lang="he-IL" sz="1400" b="1" i="0" u="none" strike="noStrike" kern="0" cap="none" spc="0" normalizeH="0" baseline="0" noProof="0">
              <a:ln>
                <a:noFill/>
              </a:ln>
              <a:solidFill>
                <a:prstClr val="black"/>
              </a:solidFill>
              <a:effectLst/>
              <a:uLnTx/>
              <a:uFillTx/>
              <a:latin typeface="+mn-lt"/>
              <a:ea typeface="+mn-ea"/>
              <a:cs typeface="+mn-cs"/>
            </a:rPr>
            <a:t> לכלול בשורת הנושא את המילה:  </a:t>
          </a:r>
          <a:r>
            <a:rPr kumimoji="0" lang="he-IL" sz="1600" b="1" i="0" u="none" strike="noStrike" kern="0" cap="none" spc="0" normalizeH="0" baseline="0" noProof="0">
              <a:ln>
                <a:noFill/>
              </a:ln>
              <a:solidFill>
                <a:srgbClr val="0070C0"/>
              </a:solidFill>
              <a:effectLst/>
              <a:uLnTx/>
              <a:uFillTx/>
              <a:latin typeface="+mn-lt"/>
              <a:ea typeface="+mn-ea"/>
              <a:cs typeface="+mn-cs"/>
            </a:rPr>
            <a:t>מעשר</a:t>
          </a:r>
          <a:r>
            <a:rPr kumimoji="0" lang="he-IL" sz="1400" b="1" i="0" u="none" strike="noStrike" kern="0" cap="none" spc="0" normalizeH="0" baseline="0" noProof="0">
              <a:ln>
                <a:noFill/>
              </a:ln>
              <a:solidFill>
                <a:prstClr val="black"/>
              </a:solidFill>
              <a:effectLst/>
              <a:uLnTx/>
              <a:uFillTx/>
              <a:latin typeface="+mn-lt"/>
              <a:ea typeface="+mn-ea"/>
              <a:cs typeface="+mn-cs"/>
            </a:rPr>
            <a:t>  [במייל חדש]  ובעזרת ה' תתקבל אוטומטית תוך דקה, תלוי בעומס ההזמנות. </a:t>
          </a:r>
        </a:p>
        <a:p>
          <a:pPr marL="0" marR="0" lvl="0" indent="0" algn="ctr" defTabSz="914400" rtl="1" eaLnBrk="1" fontAlgn="auto" latinLnBrk="0" hangingPunct="1">
            <a:lnSpc>
              <a:spcPct val="100000"/>
            </a:lnSpc>
            <a:spcBef>
              <a:spcPts val="0"/>
            </a:spcBef>
            <a:spcAft>
              <a:spcPts val="0"/>
            </a:spcAft>
            <a:buClrTx/>
            <a:buSzTx/>
            <a:buFontTx/>
            <a:buNone/>
            <a:tabLst/>
            <a:defRPr/>
          </a:pPr>
          <a:endParaRPr kumimoji="0" lang="he-IL" sz="1800" b="1" i="0" u="none" strike="noStrike" kern="0" cap="none" spc="0" normalizeH="0" baseline="0" noProof="0">
            <a:ln>
              <a:noFill/>
            </a:ln>
            <a:solidFill>
              <a:prstClr val="black"/>
            </a:solidFill>
            <a:effectLst/>
            <a:uLnTx/>
            <a:uFillTx/>
            <a:latin typeface="+mn-lt"/>
            <a:ea typeface="+mn-ea"/>
            <a:cs typeface="+mn-cs"/>
          </a:endParaRPr>
        </a:p>
        <a:p>
          <a:pPr marL="0" marR="0" lvl="0" indent="0" algn="ctr" defTabSz="914400" rtl="1" eaLnBrk="1" fontAlgn="auto" latinLnBrk="0" hangingPunct="1">
            <a:lnSpc>
              <a:spcPct val="100000"/>
            </a:lnSpc>
            <a:spcBef>
              <a:spcPts val="0"/>
            </a:spcBef>
            <a:spcAft>
              <a:spcPts val="0"/>
            </a:spcAft>
            <a:buClrTx/>
            <a:buSzTx/>
            <a:buFontTx/>
            <a:buNone/>
            <a:tabLst/>
            <a:defRPr/>
          </a:pPr>
          <a:endParaRPr kumimoji="0" lang="he-IL" sz="1800" b="1" i="0" u="none" strike="noStrike" kern="0" cap="none" spc="0" normalizeH="0" baseline="0" noProof="0">
            <a:ln>
              <a:noFill/>
            </a:ln>
            <a:solidFill>
              <a:prstClr val="black"/>
            </a:solidFill>
            <a:effectLst/>
            <a:uLnTx/>
            <a:uFillTx/>
            <a:latin typeface="+mn-lt"/>
            <a:ea typeface="+mn-ea"/>
            <a:cs typeface="+mn-cs"/>
          </a:endParaRPr>
        </a:p>
        <a:p>
          <a:pPr marL="0" marR="0" lvl="0" indent="0" algn="ctr" defTabSz="914400" rtl="1" eaLnBrk="1" fontAlgn="auto" latinLnBrk="0" hangingPunct="1">
            <a:lnSpc>
              <a:spcPct val="100000"/>
            </a:lnSpc>
            <a:spcBef>
              <a:spcPts val="0"/>
            </a:spcBef>
            <a:spcAft>
              <a:spcPts val="0"/>
            </a:spcAft>
            <a:buClrTx/>
            <a:buSzTx/>
            <a:buFontTx/>
            <a:buNone/>
            <a:tabLst/>
            <a:defRPr/>
          </a:pPr>
          <a:endParaRPr kumimoji="0" lang="he-IL" sz="1800" b="1" i="0" u="none" strike="noStrike" kern="0" cap="none" spc="0" normalizeH="0" baseline="0" noProof="0">
            <a:ln>
              <a:noFill/>
            </a:ln>
            <a:solidFill>
              <a:prstClr val="black"/>
            </a:solidFill>
            <a:effectLst/>
            <a:uLnTx/>
            <a:uFillTx/>
            <a:latin typeface="+mn-lt"/>
            <a:ea typeface="+mn-ea"/>
            <a:cs typeface="+mn-cs"/>
          </a:endParaRPr>
        </a:p>
        <a:p>
          <a:pPr marL="0" marR="0" lvl="0" indent="0" algn="ctr" defTabSz="914400" rtl="1" eaLnBrk="1" fontAlgn="auto" latinLnBrk="0" hangingPunct="1">
            <a:lnSpc>
              <a:spcPct val="100000"/>
            </a:lnSpc>
            <a:spcBef>
              <a:spcPts val="0"/>
            </a:spcBef>
            <a:spcAft>
              <a:spcPts val="0"/>
            </a:spcAft>
            <a:buClrTx/>
            <a:buSzTx/>
            <a:buFontTx/>
            <a:buNone/>
            <a:tabLst/>
            <a:defRPr/>
          </a:pPr>
          <a:r>
            <a:rPr kumimoji="0" lang="he-IL" sz="1800" b="1" i="0" u="none" strike="noStrike" kern="0" cap="none" spc="0" normalizeH="0" baseline="0" noProof="0">
              <a:ln>
                <a:noFill/>
              </a:ln>
              <a:solidFill>
                <a:prstClr val="black"/>
              </a:solidFill>
              <a:effectLst/>
              <a:uLnTx/>
              <a:uFillTx/>
              <a:latin typeface="+mn-lt"/>
              <a:ea typeface="+mn-ea"/>
              <a:cs typeface="+mn-cs"/>
            </a:rPr>
            <a:t>הערות ושאלות הלכתיות:</a:t>
          </a:r>
          <a:endParaRPr kumimoji="0" lang="he-IL" sz="18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rtl="1" eaLnBrk="1" fontAlgn="auto" latinLnBrk="0" hangingPunct="1">
            <a:lnSpc>
              <a:spcPct val="100000"/>
            </a:lnSpc>
            <a:spcBef>
              <a:spcPts val="0"/>
            </a:spcBef>
            <a:spcAft>
              <a:spcPts val="0"/>
            </a:spcAft>
            <a:buClrTx/>
            <a:buSzTx/>
            <a:buFontTx/>
            <a:buNone/>
            <a:tabLst/>
            <a:defRPr/>
          </a:pPr>
          <a:endParaRPr kumimoji="0" lang="he-IL" sz="1400" b="1" i="0" u="none" strike="noStrike" kern="0" cap="none" spc="0" normalizeH="0" baseline="0" noProof="0">
            <a:ln>
              <a:noFill/>
            </a:ln>
            <a:solidFill>
              <a:prstClr val="black"/>
            </a:solidFill>
            <a:effectLst/>
            <a:uLnTx/>
            <a:uFillTx/>
            <a:latin typeface="+mn-lt"/>
            <a:ea typeface="+mn-ea"/>
            <a:cs typeface="+mn-cs"/>
          </a:endParaRPr>
        </a:p>
        <a:p>
          <a:pPr marL="0" marR="0" lvl="0" indent="0" defTabSz="914400" rtl="1" eaLnBrk="1" fontAlgn="auto" latinLnBrk="0" hangingPunct="1">
            <a:lnSpc>
              <a:spcPct val="100000"/>
            </a:lnSpc>
            <a:spcBef>
              <a:spcPts val="0"/>
            </a:spcBef>
            <a:spcAft>
              <a:spcPts val="0"/>
            </a:spcAft>
            <a:buClrTx/>
            <a:buSzTx/>
            <a:buFontTx/>
            <a:buNone/>
            <a:tabLst/>
            <a:defRPr/>
          </a:pPr>
          <a:r>
            <a:rPr kumimoji="0" lang="he-IL" sz="1400" b="1" i="0" u="none" strike="noStrike" kern="0" cap="none" spc="0" normalizeH="0" baseline="0" noProof="0">
              <a:ln>
                <a:noFill/>
              </a:ln>
              <a:solidFill>
                <a:prstClr val="black"/>
              </a:solidFill>
              <a:effectLst/>
              <a:uLnTx/>
              <a:uFillTx/>
              <a:latin typeface="+mn-lt"/>
              <a:ea typeface="+mn-ea"/>
              <a:cs typeface="+mn-cs"/>
            </a:rPr>
            <a:t>ניתן לשלוח במייל חוזר לכתובת המכון:   </a:t>
          </a:r>
          <a:r>
            <a:rPr kumimoji="0" lang="en-US" sz="1400" b="1" i="0" u="none" strike="noStrike" kern="0" cap="none" spc="0" normalizeH="0" baseline="0" noProof="0">
              <a:ln>
                <a:noFill/>
              </a:ln>
              <a:solidFill>
                <a:prstClr val="black"/>
              </a:solidFill>
              <a:effectLst/>
              <a:uLnTx/>
              <a:uFillTx/>
              <a:latin typeface="+mn-lt"/>
              <a:ea typeface="+mn-ea"/>
              <a:cs typeface="+mn-cs"/>
            </a:rPr>
            <a:t>TORAT.HAADAM.SAFED@GMAIL.COM</a:t>
          </a:r>
          <a:endParaRPr kumimoji="0" lang="he-IL" sz="18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rtl="1" eaLnBrk="1" fontAlgn="auto" latinLnBrk="0" hangingPunct="1">
            <a:lnSpc>
              <a:spcPct val="100000"/>
            </a:lnSpc>
            <a:spcBef>
              <a:spcPts val="0"/>
            </a:spcBef>
            <a:spcAft>
              <a:spcPts val="0"/>
            </a:spcAft>
            <a:buClrTx/>
            <a:buSzTx/>
            <a:buFontTx/>
            <a:buNone/>
            <a:tabLst/>
            <a:defRPr/>
          </a:pPr>
          <a:r>
            <a:rPr kumimoji="0" lang="he-IL" sz="1400" b="1" i="0" u="none" strike="noStrike" kern="0" cap="none" spc="0" normalizeH="0" baseline="0" noProof="0">
              <a:ln>
                <a:noFill/>
              </a:ln>
              <a:solidFill>
                <a:prstClr val="black"/>
              </a:solidFill>
              <a:effectLst/>
              <a:uLnTx/>
              <a:uFillTx/>
              <a:latin typeface="+mn-lt"/>
              <a:ea typeface="+mn-ea"/>
              <a:cs typeface="+mn-cs"/>
            </a:rPr>
            <a:t>הערות לשיפור וייעול וכן שאלות לרבני המכון בנושא צדקה ומעשר כספים ובמצוות שבין אדם לחבירו בכלל.  ובעז"ה נשתדל להתייחס בהקדם.  </a:t>
          </a:r>
          <a:r>
            <a:rPr kumimoji="0" lang="he-IL" sz="1400" b="1" i="0" u="none" strike="noStrike" kern="0" cap="none" spc="0" normalizeH="0" baseline="0" noProof="0">
              <a:ln>
                <a:noFill/>
              </a:ln>
              <a:solidFill>
                <a:srgbClr val="FF0000"/>
              </a:solidFill>
              <a:effectLst/>
              <a:uLnTx/>
              <a:uFillTx/>
              <a:latin typeface="+mn-lt"/>
              <a:ea typeface="+mn-ea"/>
              <a:cs typeface="+mn-cs"/>
            </a:rPr>
            <a:t>נא להימנע מלשלוח הערות בדואר חוזר של מייל המעשר </a:t>
          </a:r>
          <a:endParaRPr kumimoji="0" lang="he-IL" sz="2400" b="1" i="0" u="none" strike="noStrike" kern="0" cap="none" spc="0" normalizeH="0" baseline="0" noProof="0">
            <a:ln>
              <a:noFill/>
            </a:ln>
            <a:solidFill>
              <a:srgbClr val="FF0000"/>
            </a:solidFill>
            <a:effectLst/>
            <a:uLnTx/>
            <a:uFillTx/>
            <a:latin typeface="+mn-lt"/>
            <a:ea typeface="+mn-ea"/>
            <a:cs typeface="+mn-cs"/>
          </a:endParaRPr>
        </a:p>
        <a:p>
          <a:pPr marL="0" marR="0" lvl="0" indent="0" algn="r" defTabSz="914400" rtl="1" eaLnBrk="1" fontAlgn="auto" latinLnBrk="0" hangingPunct="1">
            <a:lnSpc>
              <a:spcPct val="100000"/>
            </a:lnSpc>
            <a:spcBef>
              <a:spcPts val="0"/>
            </a:spcBef>
            <a:spcAft>
              <a:spcPts val="0"/>
            </a:spcAft>
            <a:buClrTx/>
            <a:buSzTx/>
            <a:buFontTx/>
            <a:buNone/>
            <a:tabLst/>
            <a:defRPr/>
          </a:pPr>
          <a:endParaRPr kumimoji="0" lang="he-IL" sz="1400" b="1" i="0" u="none" strike="noStrike" kern="0" cap="none" spc="0" normalizeH="0" baseline="0" noProof="0">
            <a:ln>
              <a:noFill/>
            </a:ln>
            <a:solidFill>
              <a:prstClr val="black"/>
            </a:solidFill>
            <a:effectLst/>
            <a:uLnTx/>
            <a:uFillTx/>
            <a:latin typeface="+mn-lt"/>
            <a:ea typeface="+mn-ea"/>
            <a:cs typeface="+mn-cs"/>
          </a:endParaRPr>
        </a:p>
        <a:p>
          <a:pPr marL="0" marR="0" lvl="0" indent="0" algn="r" defTabSz="914400" rtl="1" eaLnBrk="1" fontAlgn="auto" latinLnBrk="0" hangingPunct="1">
            <a:lnSpc>
              <a:spcPct val="107000"/>
            </a:lnSpc>
            <a:spcBef>
              <a:spcPts val="0"/>
            </a:spcBef>
            <a:spcAft>
              <a:spcPts val="800"/>
            </a:spcAft>
            <a:buClrTx/>
            <a:buSzTx/>
            <a:buFontTx/>
            <a:buNone/>
            <a:tabLst/>
            <a:defRPr/>
          </a:pPr>
          <a:endParaRPr kumimoji="0" lang="en-US" sz="1400" b="0" i="0" u="none" strike="noStrike" kern="0" cap="none" spc="0" normalizeH="0" baseline="0" noProof="0">
            <a:ln>
              <a:noFill/>
            </a:ln>
            <a:solidFill>
              <a:prstClr val="black"/>
            </a:solidFill>
            <a:effectLst/>
            <a:uLnTx/>
            <a:uFillTx/>
            <a:latin typeface="Times New Roman" panose="02020603050405020304" pitchFamily="18" charset="0"/>
            <a:ea typeface="Calibri" panose="020F0502020204030204" pitchFamily="34" charset="0"/>
            <a:cs typeface="+mn-cs"/>
          </a:endParaRPr>
        </a:p>
        <a:p>
          <a:pPr algn="r" rtl="1"/>
          <a:endParaRPr lang="he-IL" sz="1400" b="1"/>
        </a:p>
        <a:p>
          <a:pPr algn="r" rtl="1">
            <a:lnSpc>
              <a:spcPct val="107000"/>
            </a:lnSpc>
            <a:spcAft>
              <a:spcPts val="800"/>
            </a:spcAft>
          </a:pPr>
          <a:endParaRPr lang="en-US" sz="1400">
            <a:effectLst/>
            <a:latin typeface="Times New Roman" panose="02020603050405020304" pitchFamily="18" charset="0"/>
            <a:ea typeface="Calibri" panose="020F0502020204030204" pitchFamily="34" charset="0"/>
            <a:cs typeface="+mn-cs"/>
          </a:endParaRPr>
        </a:p>
        <a:p>
          <a:pPr marL="0" marR="0" lvl="0" indent="0" algn="ctr" defTabSz="914400" rtl="1" eaLnBrk="1" fontAlgn="auto" latinLnBrk="0" hangingPunct="1">
            <a:lnSpc>
              <a:spcPct val="107000"/>
            </a:lnSpc>
            <a:spcBef>
              <a:spcPts val="0"/>
            </a:spcBef>
            <a:spcAft>
              <a:spcPts val="800"/>
            </a:spcAft>
            <a:buClrTx/>
            <a:buSzTx/>
            <a:buFontTx/>
            <a:buNone/>
            <a:tabLst/>
            <a:defRPr/>
          </a:pPr>
          <a:endParaRPr kumimoji="0" lang="he-IL" sz="1400" b="0" i="0" u="none" strike="noStrike" kern="0" cap="none" spc="0" normalizeH="0" baseline="0" noProof="0">
            <a:ln>
              <a:noFill/>
            </a:ln>
            <a:solidFill>
              <a:prstClr val="black"/>
            </a:solidFill>
            <a:effectLst/>
            <a:uLnTx/>
            <a:uFillTx/>
            <a:latin typeface="Arial" panose="020B0604020202020204" pitchFamily="34" charset="0"/>
            <a:ea typeface="Calibri" panose="020F0502020204030204" pitchFamily="34" charset="0"/>
            <a:cs typeface="Guttman Frank" panose="02010401010101010101" pitchFamily="2" charset="-79"/>
          </a:endParaRPr>
        </a:p>
        <a:p>
          <a:pPr marL="0" marR="0" lvl="0" indent="0" algn="ctr" defTabSz="914400" rtl="1" eaLnBrk="1" fontAlgn="auto" latinLnBrk="0" hangingPunct="1">
            <a:lnSpc>
              <a:spcPct val="107000"/>
            </a:lnSpc>
            <a:spcBef>
              <a:spcPts val="0"/>
            </a:spcBef>
            <a:spcAft>
              <a:spcPts val="800"/>
            </a:spcAft>
            <a:buClrTx/>
            <a:buSzTx/>
            <a:buFontTx/>
            <a:buNone/>
            <a:tabLst/>
            <a:defRPr/>
          </a:pPr>
          <a:endParaRPr kumimoji="0" lang="he-IL" sz="1400" b="0" i="0" u="none" strike="noStrike" kern="0" cap="none" spc="0" normalizeH="0" baseline="0" noProof="0">
            <a:ln>
              <a:noFill/>
            </a:ln>
            <a:solidFill>
              <a:prstClr val="black"/>
            </a:solidFill>
            <a:effectLst/>
            <a:uLnTx/>
            <a:uFillTx/>
            <a:latin typeface="Arial" panose="020B0604020202020204" pitchFamily="34" charset="0"/>
            <a:ea typeface="Calibri" panose="020F0502020204030204" pitchFamily="34" charset="0"/>
            <a:cs typeface="Guttman Frank" panose="02010401010101010101" pitchFamily="2" charset="-79"/>
          </a:endParaRPr>
        </a:p>
        <a:p>
          <a:pPr marL="0" marR="0" lvl="0" indent="0" algn="ctr" defTabSz="914400" rtl="1" eaLnBrk="1" fontAlgn="auto" latinLnBrk="0" hangingPunct="1">
            <a:lnSpc>
              <a:spcPct val="107000"/>
            </a:lnSpc>
            <a:spcBef>
              <a:spcPts val="0"/>
            </a:spcBef>
            <a:spcAft>
              <a:spcPts val="800"/>
            </a:spcAft>
            <a:buClrTx/>
            <a:buSzTx/>
            <a:buFontTx/>
            <a:buNone/>
            <a:tabLst/>
            <a:defRPr/>
          </a:pPr>
          <a:endParaRPr kumimoji="0" lang="en-US" sz="1400" b="0" i="0" u="none" strike="noStrike" kern="0" cap="none" spc="0" normalizeH="0" baseline="0" noProof="0">
            <a:ln>
              <a:noFill/>
            </a:ln>
            <a:solidFill>
              <a:prstClr val="black"/>
            </a:solidFill>
            <a:effectLst/>
            <a:uLnTx/>
            <a:uFillTx/>
            <a:latin typeface="Times New Roman" panose="02020603050405020304" pitchFamily="18" charset="0"/>
            <a:ea typeface="Calibri" panose="020F0502020204030204" pitchFamily="34" charset="0"/>
            <a:cs typeface="Guttman Frank" panose="02010401010101010101" pitchFamily="2" charset="-79"/>
          </a:endParaRPr>
        </a:p>
        <a:p>
          <a:pPr algn="ctr" rtl="1"/>
          <a:endParaRPr lang="he-IL" sz="1600" b="1"/>
        </a:p>
      </xdr:txBody>
    </xdr:sp>
    <xdr:clientData/>
  </xdr:twoCellAnchor>
  <xdr:oneCellAnchor>
    <xdr:from>
      <xdr:col>15</xdr:col>
      <xdr:colOff>8357</xdr:colOff>
      <xdr:row>35</xdr:row>
      <xdr:rowOff>16710</xdr:rowOff>
    </xdr:from>
    <xdr:ext cx="7270749" cy="1437106"/>
    <xdr:sp macro="" textlink="">
      <xdr:nvSpPr>
        <xdr:cNvPr id="3" name="TextBox 2">
          <a:extLst>
            <a:ext uri="{FF2B5EF4-FFF2-40B4-BE49-F238E27FC236}">
              <a16:creationId xmlns:a16="http://schemas.microsoft.com/office/drawing/2014/main" id="{00000000-0008-0000-0800-000003000000}"/>
            </a:ext>
          </a:extLst>
        </xdr:cNvPr>
        <xdr:cNvSpPr txBox="1"/>
      </xdr:nvSpPr>
      <xdr:spPr>
        <a:xfrm>
          <a:off x="12051631" y="4782552"/>
          <a:ext cx="7270749" cy="1437106"/>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1" anchor="t">
          <a:noAutofit/>
        </a:bodyPr>
        <a:lstStyle/>
        <a:p>
          <a:pPr algn="r" rtl="1"/>
          <a:endParaRPr lang="he-IL" sz="1100"/>
        </a:p>
        <a:p>
          <a:pPr rtl="1"/>
          <a:r>
            <a:rPr lang="he-IL" sz="1100">
              <a:solidFill>
                <a:schemeClr val="tx1"/>
              </a:solidFill>
              <a:effectLst/>
              <a:latin typeface="+mn-lt"/>
              <a:ea typeface="+mn-ea"/>
              <a:cs typeface="+mn-cs"/>
            </a:rPr>
            <a:t> כלל חשוב בחישובי מעשר שיש לזכור: </a:t>
          </a:r>
          <a:r>
            <a:rPr lang="he-IL" sz="1100" b="1">
              <a:solidFill>
                <a:schemeClr val="tx1"/>
              </a:solidFill>
              <a:effectLst/>
              <a:latin typeface="+mn-lt"/>
              <a:ea typeface="+mn-ea"/>
              <a:cs typeface="+mn-cs"/>
            </a:rPr>
            <a:t>ההוצאות מאזנות את ההכנסות ועומדות מולן. </a:t>
          </a:r>
          <a:r>
            <a:rPr lang="he-IL" sz="1100">
              <a:solidFill>
                <a:schemeClr val="tx1"/>
              </a:solidFill>
              <a:effectLst/>
              <a:latin typeface="+mn-lt"/>
              <a:ea typeface="+mn-ea"/>
              <a:cs typeface="+mn-cs"/>
            </a:rPr>
            <a:t>כל הוצאה מורידה מההכנסה ולכן חוסכת את המעשר מסכום זה, יוצא שכל הוצאה מביאה החזר של 10% </a:t>
          </a:r>
          <a:r>
            <a:rPr lang="he-IL" sz="1100" b="1">
              <a:solidFill>
                <a:schemeClr val="tx1"/>
              </a:solidFill>
              <a:effectLst/>
              <a:latin typeface="+mn-lt"/>
              <a:ea typeface="+mn-ea"/>
              <a:cs typeface="+mn-cs"/>
            </a:rPr>
            <a:t>אבל התרומות מורידות מהסכום של חיוב המעשר </a:t>
          </a:r>
          <a:r>
            <a:rPr lang="he-IL" sz="1100">
              <a:solidFill>
                <a:schemeClr val="tx1"/>
              </a:solidFill>
              <a:effectLst/>
              <a:latin typeface="+mn-lt"/>
              <a:ea typeface="+mn-ea"/>
              <a:cs typeface="+mn-cs"/>
            </a:rPr>
            <a:t>ממילא יוצא שהתרומה מביאה החזר פי עשר כי היא עומדת מול הסכום של המעשר. [לכן גם יש לנקוט במשנה זהירות בחישובי התרומות]</a:t>
          </a:r>
        </a:p>
        <a:p>
          <a:pPr rtl="1"/>
          <a:endParaRPr lang="he-IL" sz="1100">
            <a:solidFill>
              <a:srgbClr val="FF0000"/>
            </a:solidFill>
            <a:effectLst/>
            <a:latin typeface="+mn-lt"/>
            <a:ea typeface="+mn-ea"/>
            <a:cs typeface="+mn-cs"/>
          </a:endParaRPr>
        </a:p>
        <a:p>
          <a:pPr rtl="1"/>
          <a:r>
            <a:rPr lang="he-IL" sz="1100">
              <a:solidFill>
                <a:srgbClr val="FF0000"/>
              </a:solidFill>
              <a:effectLst/>
              <a:latin typeface="+mn-lt"/>
              <a:ea typeface="+mn-ea"/>
              <a:cs typeface="+mn-cs"/>
            </a:rPr>
            <a:t>ערכנו כאן טבלה פשוטה הממחישה היטיב את החישובים הללו, מומלץ להתאמן עם הטבלה כדי להתרגל לחישובים הנכונים.</a:t>
          </a:r>
          <a:endParaRPr lang="he-IL" sz="1100">
            <a:solidFill>
              <a:srgbClr val="FF0000"/>
            </a:solidFill>
            <a:effectLst/>
          </a:endParaRPr>
        </a:p>
        <a:p>
          <a:pPr rtl="1"/>
          <a:r>
            <a:rPr lang="he-IL" sz="1100" b="1" u="none">
              <a:solidFill>
                <a:schemeClr val="tx1"/>
              </a:solidFill>
              <a:effectLst/>
              <a:latin typeface="+mn-lt"/>
              <a:ea typeface="+mn-ea"/>
              <a:cs typeface="+mn-cs"/>
            </a:rPr>
            <a:t>רק את התאים</a:t>
          </a:r>
          <a:r>
            <a:rPr lang="he-IL" sz="1100" b="1" u="none" baseline="0">
              <a:solidFill>
                <a:schemeClr val="tx1"/>
              </a:solidFill>
              <a:effectLst/>
              <a:latin typeface="+mn-lt"/>
              <a:ea typeface="+mn-ea"/>
              <a:cs typeface="+mn-cs"/>
            </a:rPr>
            <a:t> הלבנים יש למלאות, </a:t>
          </a:r>
          <a:r>
            <a:rPr lang="he-IL" sz="1100" baseline="0">
              <a:solidFill>
                <a:schemeClr val="tx1"/>
              </a:solidFill>
              <a:effectLst/>
              <a:latin typeface="+mn-lt"/>
              <a:ea typeface="+mn-ea"/>
              <a:cs typeface="+mn-cs"/>
            </a:rPr>
            <a:t>התאים הצבעוניים מתעדכנות לבד לפי החשבון. הטבלה מחולקת לשתיים, ורק צד אחד נכון כל פעם, או הצד למעלה או זה שלמטה.</a:t>
          </a:r>
          <a:endParaRPr lang="he-IL" sz="1100">
            <a:effectLst/>
          </a:endParaRPr>
        </a:p>
        <a:p>
          <a:pPr algn="r" rtl="1"/>
          <a:endParaRPr lang="he-IL" sz="1050"/>
        </a:p>
        <a:p>
          <a:pPr algn="r" rtl="1"/>
          <a:endParaRPr lang="he-IL" sz="1100"/>
        </a:p>
        <a:p>
          <a:pPr algn="r" rtl="1"/>
          <a:endParaRPr lang="he-IL" sz="1100"/>
        </a:p>
      </xdr:txBody>
    </xdr:sp>
    <xdr:clientData/>
  </xdr:oneCellAnchor>
  <xdr:twoCellAnchor>
    <xdr:from>
      <xdr:col>18</xdr:col>
      <xdr:colOff>30480</xdr:colOff>
      <xdr:row>51</xdr:row>
      <xdr:rowOff>60960</xdr:rowOff>
    </xdr:from>
    <xdr:to>
      <xdr:col>18</xdr:col>
      <xdr:colOff>632460</xdr:colOff>
      <xdr:row>51</xdr:row>
      <xdr:rowOff>60960</xdr:rowOff>
    </xdr:to>
    <xdr:cxnSp macro="">
      <xdr:nvCxnSpPr>
        <xdr:cNvPr id="4" name="מחבר חץ ישר 3">
          <a:extLst>
            <a:ext uri="{FF2B5EF4-FFF2-40B4-BE49-F238E27FC236}">
              <a16:creationId xmlns:a16="http://schemas.microsoft.com/office/drawing/2014/main" id="{00000000-0008-0000-0800-000004000000}"/>
            </a:ext>
          </a:extLst>
        </xdr:cNvPr>
        <xdr:cNvCxnSpPr/>
      </xdr:nvCxnSpPr>
      <xdr:spPr>
        <a:xfrm>
          <a:off x="10963023540" y="4434840"/>
          <a:ext cx="601980" cy="0"/>
        </a:xfrm>
        <a:prstGeom prst="straightConnector1">
          <a:avLst/>
        </a:prstGeom>
        <a:ln w="28575">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30480</xdr:colOff>
      <xdr:row>54</xdr:row>
      <xdr:rowOff>168375</xdr:rowOff>
    </xdr:from>
    <xdr:to>
      <xdr:col>21</xdr:col>
      <xdr:colOff>626645</xdr:colOff>
      <xdr:row>54</xdr:row>
      <xdr:rowOff>175461</xdr:rowOff>
    </xdr:to>
    <xdr:cxnSp macro="">
      <xdr:nvCxnSpPr>
        <xdr:cNvPr id="5" name="מחבר חץ ישר 4">
          <a:extLst>
            <a:ext uri="{FF2B5EF4-FFF2-40B4-BE49-F238E27FC236}">
              <a16:creationId xmlns:a16="http://schemas.microsoft.com/office/drawing/2014/main" id="{00000000-0008-0000-0800-000005000000}"/>
            </a:ext>
          </a:extLst>
        </xdr:cNvPr>
        <xdr:cNvCxnSpPr/>
      </xdr:nvCxnSpPr>
      <xdr:spPr>
        <a:xfrm flipH="1">
          <a:off x="11212236776" y="10395217"/>
          <a:ext cx="596165" cy="7086"/>
        </a:xfrm>
        <a:prstGeom prst="straightConnector1">
          <a:avLst/>
        </a:prstGeom>
        <a:ln w="28575">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15240</xdr:colOff>
      <xdr:row>55</xdr:row>
      <xdr:rowOff>0</xdr:rowOff>
    </xdr:from>
    <xdr:to>
      <xdr:col>23</xdr:col>
      <xdr:colOff>609600</xdr:colOff>
      <xdr:row>55</xdr:row>
      <xdr:rowOff>7620</xdr:rowOff>
    </xdr:to>
    <xdr:cxnSp macro="">
      <xdr:nvCxnSpPr>
        <xdr:cNvPr id="6" name="מחבר חץ ישר 5">
          <a:extLst>
            <a:ext uri="{FF2B5EF4-FFF2-40B4-BE49-F238E27FC236}">
              <a16:creationId xmlns:a16="http://schemas.microsoft.com/office/drawing/2014/main" id="{00000000-0008-0000-0800-000006000000}"/>
            </a:ext>
          </a:extLst>
        </xdr:cNvPr>
        <xdr:cNvCxnSpPr/>
      </xdr:nvCxnSpPr>
      <xdr:spPr>
        <a:xfrm flipH="1">
          <a:off x="10959693600" y="5090160"/>
          <a:ext cx="594360" cy="7620"/>
        </a:xfrm>
        <a:prstGeom prst="straightConnector1">
          <a:avLst/>
        </a:prstGeom>
        <a:ln w="28575">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5400675</xdr:colOff>
      <xdr:row>53</xdr:row>
      <xdr:rowOff>0</xdr:rowOff>
    </xdr:from>
    <xdr:to>
      <xdr:col>24</xdr:col>
      <xdr:colOff>815339</xdr:colOff>
      <xdr:row>53</xdr:row>
      <xdr:rowOff>9525</xdr:rowOff>
    </xdr:to>
    <xdr:cxnSp macro="">
      <xdr:nvCxnSpPr>
        <xdr:cNvPr id="8" name="מחבר ישר 7">
          <a:extLst>
            <a:ext uri="{FF2B5EF4-FFF2-40B4-BE49-F238E27FC236}">
              <a16:creationId xmlns:a16="http://schemas.microsoft.com/office/drawing/2014/main" id="{00000000-0008-0000-0800-000008000000}"/>
            </a:ext>
          </a:extLst>
        </xdr:cNvPr>
        <xdr:cNvCxnSpPr/>
      </xdr:nvCxnSpPr>
      <xdr:spPr>
        <a:xfrm flipH="1" flipV="1">
          <a:off x="23749636" y="8334375"/>
          <a:ext cx="7616189" cy="9525"/>
        </a:xfrm>
        <a:prstGeom prst="line">
          <a:avLst/>
        </a:prstGeom>
        <a:ln w="28575">
          <a:solidFill>
            <a:srgbClr val="FF0000"/>
          </a:solidFill>
        </a:ln>
      </xdr:spPr>
      <xdr:style>
        <a:lnRef idx="1">
          <a:schemeClr val="accent3"/>
        </a:lnRef>
        <a:fillRef idx="0">
          <a:schemeClr val="accent3"/>
        </a:fillRef>
        <a:effectRef idx="0">
          <a:schemeClr val="accent3"/>
        </a:effectRef>
        <a:fontRef idx="minor">
          <a:schemeClr val="tx1"/>
        </a:fontRef>
      </xdr:style>
    </xdr:cxnSp>
    <xdr:clientData/>
  </xdr:twoCellAnchor>
  <xdr:twoCellAnchor>
    <xdr:from>
      <xdr:col>12</xdr:col>
      <xdr:colOff>1864560</xdr:colOff>
      <xdr:row>172</xdr:row>
      <xdr:rowOff>104775</xdr:rowOff>
    </xdr:from>
    <xdr:to>
      <xdr:col>13</xdr:col>
      <xdr:colOff>1245870</xdr:colOff>
      <xdr:row>176</xdr:row>
      <xdr:rowOff>64770</xdr:rowOff>
    </xdr:to>
    <xdr:sp macro="" textlink="">
      <xdr:nvSpPr>
        <xdr:cNvPr id="7" name="מלבן מעוגל 6">
          <a:hlinkClick xmlns:r="http://schemas.openxmlformats.org/officeDocument/2006/relationships" r:id="rId1" tooltip="לחץ כאן כדי להעיר או לשלוח שאלה לרבני המכון"/>
          <a:extLst>
            <a:ext uri="{FF2B5EF4-FFF2-40B4-BE49-F238E27FC236}">
              <a16:creationId xmlns:a16="http://schemas.microsoft.com/office/drawing/2014/main" id="{00000000-0008-0000-0800-000007000000}"/>
            </a:ext>
          </a:extLst>
        </xdr:cNvPr>
        <xdr:cNvSpPr/>
      </xdr:nvSpPr>
      <xdr:spPr>
        <a:xfrm>
          <a:off x="37635180" y="27593925"/>
          <a:ext cx="2095935" cy="493395"/>
        </a:xfrm>
        <a:prstGeom prst="roundRect">
          <a:avLst/>
        </a:prstGeom>
        <a:solidFill>
          <a:schemeClr val="bg1">
            <a:lumMod val="75000"/>
          </a:schemeClr>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200" b="1">
              <a:solidFill>
                <a:sysClr val="windowText" lastClr="000000"/>
              </a:solidFill>
            </a:rPr>
            <a:t>הערות  ושאלות  הלכתיות</a:t>
          </a:r>
        </a:p>
      </xdr:txBody>
    </xdr:sp>
    <xdr:clientData/>
  </xdr:twoCellAnchor>
  <xdr:twoCellAnchor>
    <xdr:from>
      <xdr:col>12</xdr:col>
      <xdr:colOff>1862657</xdr:colOff>
      <xdr:row>158</xdr:row>
      <xdr:rowOff>165735</xdr:rowOff>
    </xdr:from>
    <xdr:to>
      <xdr:col>13</xdr:col>
      <xdr:colOff>554355</xdr:colOff>
      <xdr:row>160</xdr:row>
      <xdr:rowOff>297180</xdr:rowOff>
    </xdr:to>
    <xdr:sp macro="" textlink="">
      <xdr:nvSpPr>
        <xdr:cNvPr id="13" name="מלבן מעוגל 12">
          <a:hlinkClick xmlns:r="http://schemas.openxmlformats.org/officeDocument/2006/relationships" r:id="rId2"/>
          <a:extLst>
            <a:ext uri="{FF2B5EF4-FFF2-40B4-BE49-F238E27FC236}">
              <a16:creationId xmlns:a16="http://schemas.microsoft.com/office/drawing/2014/main" id="{00000000-0008-0000-0800-00000D000000}"/>
            </a:ext>
          </a:extLst>
        </xdr:cNvPr>
        <xdr:cNvSpPr/>
      </xdr:nvSpPr>
      <xdr:spPr>
        <a:xfrm>
          <a:off x="36745545" y="25730835"/>
          <a:ext cx="1406323" cy="426720"/>
        </a:xfrm>
        <a:prstGeom prst="roundRect">
          <a:avLst>
            <a:gd name="adj" fmla="val 21152"/>
          </a:avLst>
        </a:prstGeom>
        <a:solidFill>
          <a:schemeClr val="bg1">
            <a:lumMod val="75000"/>
          </a:schemeClr>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400" b="1">
              <a:solidFill>
                <a:srgbClr val="FF3300"/>
              </a:solidFill>
            </a:rPr>
            <a:t>להזמנה  חוזרת</a:t>
          </a:r>
        </a:p>
      </xdr:txBody>
    </xdr:sp>
    <xdr:clientData/>
  </xdr:twoCellAnchor>
  <xdr:twoCellAnchor>
    <xdr:from>
      <xdr:col>12</xdr:col>
      <xdr:colOff>1829837</xdr:colOff>
      <xdr:row>143</xdr:row>
      <xdr:rowOff>82753</xdr:rowOff>
    </xdr:from>
    <xdr:to>
      <xdr:col>13</xdr:col>
      <xdr:colOff>1592580</xdr:colOff>
      <xdr:row>146</xdr:row>
      <xdr:rowOff>112395</xdr:rowOff>
    </xdr:to>
    <xdr:sp macro="" textlink="">
      <xdr:nvSpPr>
        <xdr:cNvPr id="10" name="מלבן מעוגל 9">
          <a:hlinkClick xmlns:r="http://schemas.openxmlformats.org/officeDocument/2006/relationships" r:id="rId3"/>
          <a:extLst>
            <a:ext uri="{FF2B5EF4-FFF2-40B4-BE49-F238E27FC236}">
              <a16:creationId xmlns:a16="http://schemas.microsoft.com/office/drawing/2014/main" id="{00000000-0008-0000-0800-00000A000000}"/>
            </a:ext>
          </a:extLst>
        </xdr:cNvPr>
        <xdr:cNvSpPr/>
      </xdr:nvSpPr>
      <xdr:spPr>
        <a:xfrm>
          <a:off x="35707320" y="22799878"/>
          <a:ext cx="2477368" cy="429692"/>
        </a:xfrm>
        <a:prstGeom prst="roundRect">
          <a:avLst/>
        </a:prstGeom>
        <a:solidFill>
          <a:schemeClr val="bg1">
            <a:lumMod val="75000"/>
          </a:schemeClr>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100" b="1">
              <a:solidFill>
                <a:sysClr val="windowText" lastClr="000000"/>
              </a:solidFill>
            </a:rPr>
            <a:t>לחץ כדי לעבור לאתר "נדרים פלוס"</a:t>
          </a:r>
        </a:p>
      </xdr:txBody>
    </xdr:sp>
    <xdr:clientData/>
  </xdr:twoCellAnchor>
  <xdr:twoCellAnchor>
    <xdr:from>
      <xdr:col>51</xdr:col>
      <xdr:colOff>182880</xdr:colOff>
      <xdr:row>7</xdr:row>
      <xdr:rowOff>22860</xdr:rowOff>
    </xdr:from>
    <xdr:to>
      <xdr:col>53</xdr:col>
      <xdr:colOff>647700</xdr:colOff>
      <xdr:row>53</xdr:row>
      <xdr:rowOff>133350</xdr:rowOff>
    </xdr:to>
    <xdr:sp macro="" textlink="">
      <xdr:nvSpPr>
        <xdr:cNvPr id="14" name="TextBox 13">
          <a:extLst>
            <a:ext uri="{FF2B5EF4-FFF2-40B4-BE49-F238E27FC236}">
              <a16:creationId xmlns:a16="http://schemas.microsoft.com/office/drawing/2014/main" id="{00000000-0008-0000-0800-00000E000000}"/>
            </a:ext>
          </a:extLst>
        </xdr:cNvPr>
        <xdr:cNvSpPr txBox="1"/>
      </xdr:nvSpPr>
      <xdr:spPr>
        <a:xfrm>
          <a:off x="2686050" y="1032510"/>
          <a:ext cx="1798320" cy="7425690"/>
        </a:xfrm>
        <a:prstGeom prst="rect">
          <a:avLst/>
        </a:prstGeom>
        <a:solidFill>
          <a:schemeClr val="bg1">
            <a:lumMod val="9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1" anchor="t"/>
        <a:lstStyle/>
        <a:p>
          <a:pPr algn="ctr" rtl="1"/>
          <a:endParaRPr lang="he-IL" sz="1400" b="1"/>
        </a:p>
        <a:p>
          <a:pPr algn="ctr" rtl="1"/>
          <a:r>
            <a:rPr lang="he-IL" sz="1400" b="1"/>
            <a:t>הוראות</a:t>
          </a:r>
        </a:p>
        <a:p>
          <a:pPr algn="r" rtl="1"/>
          <a:endParaRPr lang="he-IL"/>
        </a:p>
        <a:p>
          <a:pPr algn="r" rtl="1"/>
          <a:r>
            <a:rPr lang="he-IL"/>
            <a:t>הטבלה והתרשים המלווה עוזרים לעקוב אחר ההתקדמות של ההכנסות</a:t>
          </a:r>
          <a:r>
            <a:rPr lang="he-IL" baseline="0"/>
            <a:t> ההוצאות והתרומות של כל השנה.</a:t>
          </a:r>
        </a:p>
        <a:p>
          <a:pPr algn="r" rtl="1"/>
          <a:r>
            <a:rPr lang="he-IL" baseline="0"/>
            <a:t>אין בתוכנה נתונים מדוייקים על ההוצאות מחיה השוטפות רק משוער. החישוב הוא לפי הנוסחה הבאה: ההכנסות מינוס התרומות, וכל השאר נחשב להוצאות מחיה [כללנו כאן גם הוצאות מוכרות דהיינו סכומים שמוציאים כדי להביא הכנסות, מאחר ולגבי הוצאות מחיה קשה לפעמים להפריד ביניהם] </a:t>
          </a:r>
        </a:p>
        <a:p>
          <a:pPr algn="r" rtl="1"/>
          <a:r>
            <a:rPr lang="he-IL" baseline="0"/>
            <a:t>מובן שמתקבל רק סכום משוער של הוצאות המחיה השוטפות. </a:t>
          </a:r>
          <a:r>
            <a:rPr lang="he-IL" baseline="0">
              <a:solidFill>
                <a:srgbClr val="FF0000"/>
              </a:solidFill>
            </a:rPr>
            <a:t>ובפרט, אם חודש מסויים מסתיים במינוס אין הדבר משתקף כאן. לכן ייחדנו עמודה כדי להוסיף את סכום המינוס להמעונינים לנהל חשבון מדוייק. </a:t>
          </a:r>
          <a:r>
            <a:rPr lang="he-IL" baseline="0">
              <a:solidFill>
                <a:sysClr val="windowText" lastClr="000000"/>
              </a:solidFill>
            </a:rPr>
            <a:t>[אם המינוס הוא קבוע כל חודש, מילוי עמודה זאת לא נחוץ.]</a:t>
          </a:r>
        </a:p>
        <a:p>
          <a:pPr algn="r" rtl="1"/>
          <a:endParaRPr lang="he-IL" b="1" baseline="0">
            <a:solidFill>
              <a:sysClr val="windowText" lastClr="000000"/>
            </a:solidFill>
          </a:endParaRPr>
        </a:p>
        <a:p>
          <a:pPr algn="r" rtl="1"/>
          <a:r>
            <a:rPr lang="he-IL" b="1" baseline="0">
              <a:solidFill>
                <a:sysClr val="windowText" lastClr="000000"/>
              </a:solidFill>
            </a:rPr>
            <a:t>בטבלה כאן לא כללנו את הטבלאות החודשיות של הכנסות שוטפות וכו' מאחר ולא כל אחד ממלא אותן.</a:t>
          </a:r>
        </a:p>
        <a:p>
          <a:pPr algn="r" rtl="1"/>
          <a:endParaRPr lang="he-IL" baseline="0">
            <a:solidFill>
              <a:sysClr val="windowText" lastClr="000000"/>
            </a:solidFill>
          </a:endParaRPr>
        </a:p>
        <a:p>
          <a:pPr algn="r" rtl="1"/>
          <a:r>
            <a:rPr lang="he-IL" baseline="0">
              <a:solidFill>
                <a:sysClr val="windowText" lastClr="000000"/>
              </a:solidFill>
            </a:rPr>
            <a:t> התאים -ברקע אפור- הם נעולים ומתעדכנים לבד על פי הטבלה החודשית הראשית.</a:t>
          </a:r>
        </a:p>
        <a:p>
          <a:pPr algn="r" rtl="1"/>
          <a:endParaRPr lang="he-IL" b="1" baseline="0">
            <a:solidFill>
              <a:sysClr val="windowText" lastClr="000000"/>
            </a:solidFill>
          </a:endParaRPr>
        </a:p>
        <a:p>
          <a:pPr algn="r" rtl="1"/>
          <a:r>
            <a:rPr lang="he-IL" b="1" baseline="0">
              <a:solidFill>
                <a:sysClr val="windowText" lastClr="000000"/>
              </a:solidFill>
            </a:rPr>
            <a:t>תרשים ההמחשה מתעדכן אוטומטית והוא קשור לטבלת "מעקב שנתי" כאן.</a:t>
          </a:r>
          <a:endParaRPr lang="he-IL" b="1">
            <a:solidFill>
              <a:sysClr val="windowText" lastClr="000000"/>
            </a:solidFill>
          </a:endParaRPr>
        </a:p>
      </xdr:txBody>
    </xdr:sp>
    <xdr:clientData/>
  </xdr:twoCellAnchor>
  <xdr:twoCellAnchor>
    <xdr:from>
      <xdr:col>43</xdr:col>
      <xdr:colOff>657225</xdr:colOff>
      <xdr:row>21</xdr:row>
      <xdr:rowOff>113346</xdr:rowOff>
    </xdr:from>
    <xdr:to>
      <xdr:col>50</xdr:col>
      <xdr:colOff>933450</xdr:colOff>
      <xdr:row>65</xdr:row>
      <xdr:rowOff>104775</xdr:rowOff>
    </xdr:to>
    <xdr:graphicFrame macro="">
      <xdr:nvGraphicFramePr>
        <xdr:cNvPr id="15" name="תרשים 14">
          <a:extLst>
            <a:ext uri="{FF2B5EF4-FFF2-40B4-BE49-F238E27FC236}">
              <a16:creationId xmlns:a16="http://schemas.microsoft.com/office/drawing/2014/main" id="{00000000-0008-0000-0800-00000F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12</xdr:col>
      <xdr:colOff>1859280</xdr:colOff>
      <xdr:row>125</xdr:row>
      <xdr:rowOff>95250</xdr:rowOff>
    </xdr:from>
    <xdr:to>
      <xdr:col>13</xdr:col>
      <xdr:colOff>510540</xdr:colOff>
      <xdr:row>126</xdr:row>
      <xdr:rowOff>175260</xdr:rowOff>
    </xdr:to>
    <xdr:sp macro="" textlink="">
      <xdr:nvSpPr>
        <xdr:cNvPr id="21" name="מלבן מעוגל 20">
          <a:hlinkClick xmlns:r="http://schemas.openxmlformats.org/officeDocument/2006/relationships" r:id="rId5"/>
          <a:extLst>
            <a:ext uri="{FF2B5EF4-FFF2-40B4-BE49-F238E27FC236}">
              <a16:creationId xmlns:a16="http://schemas.microsoft.com/office/drawing/2014/main" id="{00000000-0008-0000-0800-000015000000}"/>
            </a:ext>
          </a:extLst>
        </xdr:cNvPr>
        <xdr:cNvSpPr/>
      </xdr:nvSpPr>
      <xdr:spPr>
        <a:xfrm>
          <a:off x="36789360" y="19726275"/>
          <a:ext cx="1365885" cy="270510"/>
        </a:xfrm>
        <a:prstGeom prst="roundRect">
          <a:avLst/>
        </a:prstGeom>
        <a:solidFill>
          <a:srgbClr val="44546A">
            <a:lumMod val="60000"/>
            <a:lumOff val="40000"/>
          </a:srgbClr>
        </a:solidFill>
        <a:ln w="12700" cap="flat" cmpd="sng" algn="ctr">
          <a:solidFill>
            <a:srgbClr val="5B9BD5"/>
          </a:solidFill>
          <a:prstDash val="solid"/>
          <a:miter lim="800000"/>
        </a:ln>
        <a:effectLst/>
        <a:scene3d>
          <a:camera prst="orthographicFront">
            <a:rot lat="0" lon="0" rev="0"/>
          </a:camera>
          <a:lightRig rig="chilly" dir="t">
            <a:rot lat="0" lon="0" rev="18480000"/>
          </a:lightRig>
        </a:scene3d>
        <a:sp3d prstMaterial="clear">
          <a:bevelT h="63500"/>
        </a:sp3d>
      </xdr:spPr>
      <xdr:txBody>
        <a:bodyPr vertOverflow="clip" horzOverflow="clip" rtlCol="1" anchor="t"/>
        <a:lstStyle/>
        <a:p>
          <a:pPr marL="0" marR="0" lvl="0" indent="0" algn="ctr" defTabSz="914400" rtl="1" eaLnBrk="1" fontAlgn="auto" latinLnBrk="0" hangingPunct="1">
            <a:lnSpc>
              <a:spcPct val="100000"/>
            </a:lnSpc>
            <a:spcBef>
              <a:spcPts val="0"/>
            </a:spcBef>
            <a:spcAft>
              <a:spcPts val="0"/>
            </a:spcAft>
            <a:buClrTx/>
            <a:buSzTx/>
            <a:buFontTx/>
            <a:buNone/>
            <a:tabLst/>
            <a:defRPr/>
          </a:pPr>
          <a:r>
            <a:rPr kumimoji="0" lang="he-IL" sz="1200" b="1" i="0" u="none" strike="noStrike" kern="0" cap="none" spc="0" normalizeH="0" baseline="0" noProof="0">
              <a:ln>
                <a:noFill/>
              </a:ln>
              <a:solidFill>
                <a:sysClr val="windowText" lastClr="000000"/>
              </a:solidFill>
              <a:effectLst/>
              <a:uLnTx/>
              <a:uFillTx/>
              <a:latin typeface="Calibri" panose="020F0502020204030204"/>
              <a:ea typeface="+mn-ea"/>
              <a:cs typeface="Arial" panose="020B0604020202020204" pitchFamily="34" charset="0"/>
            </a:rPr>
            <a:t>שלח מייל למכון</a:t>
          </a:r>
        </a:p>
      </xdr:txBody>
    </xdr:sp>
    <xdr:clientData/>
  </xdr:twoCellAnchor>
  <xdr:twoCellAnchor>
    <xdr:from>
      <xdr:col>12</xdr:col>
      <xdr:colOff>1838324</xdr:colOff>
      <xdr:row>127</xdr:row>
      <xdr:rowOff>152399</xdr:rowOff>
    </xdr:from>
    <xdr:to>
      <xdr:col>13</xdr:col>
      <xdr:colOff>2066925</xdr:colOff>
      <xdr:row>129</xdr:row>
      <xdr:rowOff>57149</xdr:rowOff>
    </xdr:to>
    <xdr:sp macro="" textlink="">
      <xdr:nvSpPr>
        <xdr:cNvPr id="20" name="מלבן מעוגל 20">
          <a:hlinkClick xmlns:r="http://schemas.openxmlformats.org/officeDocument/2006/relationships" r:id="rId6" tooltip="לחץ כדי לעבור לאתר המכון, מאגר גדול של מקורות והרצאות"/>
          <a:extLst>
            <a:ext uri="{FF2B5EF4-FFF2-40B4-BE49-F238E27FC236}">
              <a16:creationId xmlns:a16="http://schemas.microsoft.com/office/drawing/2014/main" id="{00000000-0008-0000-0800-000014000000}"/>
            </a:ext>
          </a:extLst>
        </xdr:cNvPr>
        <xdr:cNvSpPr/>
      </xdr:nvSpPr>
      <xdr:spPr>
        <a:xfrm>
          <a:off x="35232975" y="20183474"/>
          <a:ext cx="2943226" cy="333375"/>
        </a:xfrm>
        <a:prstGeom prst="roundRect">
          <a:avLst/>
        </a:prstGeom>
        <a:solidFill>
          <a:srgbClr val="44546A">
            <a:lumMod val="60000"/>
            <a:lumOff val="40000"/>
          </a:srgbClr>
        </a:solidFill>
        <a:ln w="12700" cap="flat" cmpd="sng" algn="ctr">
          <a:solidFill>
            <a:srgbClr val="5B9BD5"/>
          </a:solidFill>
          <a:prstDash val="solid"/>
          <a:miter lim="800000"/>
        </a:ln>
        <a:effectLst/>
        <a:scene3d>
          <a:camera prst="orthographicFront">
            <a:rot lat="0" lon="0" rev="0"/>
          </a:camera>
          <a:lightRig rig="chilly" dir="t">
            <a:rot lat="0" lon="0" rev="18480000"/>
          </a:lightRig>
        </a:scene3d>
        <a:sp3d prstMaterial="clear">
          <a:bevelT h="63500"/>
        </a:sp3d>
      </xdr:spPr>
      <xdr:txBody>
        <a:bodyPr vertOverflow="clip" horzOverflow="clip" rtlCol="1" anchor="t"/>
        <a:lstStyle/>
        <a:p>
          <a:pPr marL="0" marR="0" lvl="0" indent="0" algn="ctr" defTabSz="914400" rtl="1" eaLnBrk="1" fontAlgn="auto" latinLnBrk="0" hangingPunct="1">
            <a:lnSpc>
              <a:spcPct val="100000"/>
            </a:lnSpc>
            <a:spcBef>
              <a:spcPts val="0"/>
            </a:spcBef>
            <a:spcAft>
              <a:spcPts val="0"/>
            </a:spcAft>
            <a:buClrTx/>
            <a:buSzTx/>
            <a:buFontTx/>
            <a:buNone/>
            <a:tabLst/>
            <a:defRPr/>
          </a:pPr>
          <a:r>
            <a:rPr kumimoji="0" lang="he-IL" sz="1200" b="1" i="0" u="none" strike="noStrike" kern="0" cap="none" spc="0" normalizeH="0" baseline="0" noProof="0">
              <a:ln>
                <a:noFill/>
              </a:ln>
              <a:solidFill>
                <a:sysClr val="windowText" lastClr="000000"/>
              </a:solidFill>
              <a:effectLst/>
              <a:uLnTx/>
              <a:uFillTx/>
              <a:latin typeface="Calibri" panose="020F0502020204030204"/>
              <a:ea typeface="+mn-ea"/>
              <a:cs typeface="Arial" panose="020B0604020202020204" pitchFamily="34" charset="0"/>
            </a:rPr>
            <a:t>עבור לאתר המכון "ואהבת כמוך"</a:t>
          </a:r>
        </a:p>
      </xdr:txBody>
    </xdr:sp>
    <xdr:clientData/>
  </xdr:twoCellAnchor>
</xdr:wsDr>
</file>

<file path=xl/theme/theme1.xml><?xml version="1.0" encoding="utf-8"?>
<a:theme xmlns:a="http://schemas.openxmlformats.org/drawingml/2006/main" name="ערכת נושא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1.xml"/><Relationship Id="rId1" Type="http://schemas.openxmlformats.org/officeDocument/2006/relationships/printerSettings" Target="../printerSettings/printerSettings11.bin"/><Relationship Id="rId6" Type="http://schemas.openxmlformats.org/officeDocument/2006/relationships/comments" Target="../comments8.xml"/><Relationship Id="rId5" Type="http://schemas.openxmlformats.org/officeDocument/2006/relationships/image" Target="../media/image7.emf"/><Relationship Id="rId4" Type="http://schemas.openxmlformats.org/officeDocument/2006/relationships/oleObject" Target="../embeddings/oleObject7.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2.xml"/><Relationship Id="rId1" Type="http://schemas.openxmlformats.org/officeDocument/2006/relationships/printerSettings" Target="../printerSettings/printerSettings12.bin"/><Relationship Id="rId6" Type="http://schemas.openxmlformats.org/officeDocument/2006/relationships/comments" Target="../comments9.xml"/><Relationship Id="rId5" Type="http://schemas.openxmlformats.org/officeDocument/2006/relationships/image" Target="../media/image7.emf"/><Relationship Id="rId4" Type="http://schemas.openxmlformats.org/officeDocument/2006/relationships/oleObject" Target="../embeddings/oleObject8.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3.xml"/><Relationship Id="rId1" Type="http://schemas.openxmlformats.org/officeDocument/2006/relationships/printerSettings" Target="../printerSettings/printerSettings13.bin"/><Relationship Id="rId6" Type="http://schemas.openxmlformats.org/officeDocument/2006/relationships/comments" Target="../comments10.xml"/><Relationship Id="rId5" Type="http://schemas.openxmlformats.org/officeDocument/2006/relationships/image" Target="../media/image7.emf"/><Relationship Id="rId4" Type="http://schemas.openxmlformats.org/officeDocument/2006/relationships/oleObject" Target="../embeddings/oleObject9.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4.xml"/><Relationship Id="rId1" Type="http://schemas.openxmlformats.org/officeDocument/2006/relationships/printerSettings" Target="../printerSettings/printerSettings14.bin"/><Relationship Id="rId6" Type="http://schemas.openxmlformats.org/officeDocument/2006/relationships/comments" Target="../comments11.xml"/><Relationship Id="rId5" Type="http://schemas.openxmlformats.org/officeDocument/2006/relationships/image" Target="../media/image7.emf"/><Relationship Id="rId4" Type="http://schemas.openxmlformats.org/officeDocument/2006/relationships/oleObject" Target="../embeddings/oleObject10.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5.xml"/><Relationship Id="rId1" Type="http://schemas.openxmlformats.org/officeDocument/2006/relationships/printerSettings" Target="../printerSettings/printerSettings15.bin"/><Relationship Id="rId6" Type="http://schemas.openxmlformats.org/officeDocument/2006/relationships/comments" Target="../comments12.xml"/><Relationship Id="rId5" Type="http://schemas.openxmlformats.org/officeDocument/2006/relationships/image" Target="../media/image7.emf"/><Relationship Id="rId4" Type="http://schemas.openxmlformats.org/officeDocument/2006/relationships/oleObject" Target="../embeddings/oleObject11.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6.xml"/><Relationship Id="rId1" Type="http://schemas.openxmlformats.org/officeDocument/2006/relationships/printerSettings" Target="../printerSettings/printerSettings16.bin"/><Relationship Id="rId6" Type="http://schemas.openxmlformats.org/officeDocument/2006/relationships/comments" Target="../comments13.xml"/><Relationship Id="rId5" Type="http://schemas.openxmlformats.org/officeDocument/2006/relationships/image" Target="../media/image7.emf"/><Relationship Id="rId4" Type="http://schemas.openxmlformats.org/officeDocument/2006/relationships/oleObject" Target="../embeddings/oleObject12.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7.xml"/><Relationship Id="rId1" Type="http://schemas.openxmlformats.org/officeDocument/2006/relationships/printerSettings" Target="../printerSettings/printerSettings17.bin"/><Relationship Id="rId6" Type="http://schemas.openxmlformats.org/officeDocument/2006/relationships/comments" Target="../comments14.xml"/><Relationship Id="rId5" Type="http://schemas.openxmlformats.org/officeDocument/2006/relationships/image" Target="../media/image7.emf"/><Relationship Id="rId4" Type="http://schemas.openxmlformats.org/officeDocument/2006/relationships/oleObject" Target="../embeddings/oleObject13.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comments" Target="../comments1.xml"/><Relationship Id="rId5" Type="http://schemas.openxmlformats.org/officeDocument/2006/relationships/image" Target="../media/image7.emf"/><Relationship Id="rId4" Type="http://schemas.openxmlformats.org/officeDocument/2006/relationships/oleObject" Target="../embeddings/oleObject1.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6" Type="http://schemas.openxmlformats.org/officeDocument/2006/relationships/comments" Target="../comments2.xml"/><Relationship Id="rId5" Type="http://schemas.openxmlformats.org/officeDocument/2006/relationships/image" Target="../media/image7.emf"/><Relationship Id="rId4" Type="http://schemas.openxmlformats.org/officeDocument/2006/relationships/oleObject" Target="../embeddings/oleObject2.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 Id="rId6" Type="http://schemas.openxmlformats.org/officeDocument/2006/relationships/comments" Target="../comments3.xml"/><Relationship Id="rId5" Type="http://schemas.openxmlformats.org/officeDocument/2006/relationships/image" Target="../media/image7.emf"/><Relationship Id="rId4" Type="http://schemas.openxmlformats.org/officeDocument/2006/relationships/oleObject" Target="../embeddings/oleObject3.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5.bin"/><Relationship Id="rId6" Type="http://schemas.openxmlformats.org/officeDocument/2006/relationships/comments" Target="../comments4.xml"/><Relationship Id="rId5" Type="http://schemas.openxmlformats.org/officeDocument/2006/relationships/image" Target="../media/image7.emf"/><Relationship Id="rId4" Type="http://schemas.openxmlformats.org/officeDocument/2006/relationships/oleObject" Target="../embeddings/oleObject4.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6.bin"/><Relationship Id="rId6" Type="http://schemas.openxmlformats.org/officeDocument/2006/relationships/comments" Target="../comments5.xml"/><Relationship Id="rId5" Type="http://schemas.openxmlformats.org/officeDocument/2006/relationships/image" Target="../media/image7.emf"/><Relationship Id="rId4" Type="http://schemas.openxmlformats.org/officeDocument/2006/relationships/oleObject" Target="../embeddings/oleObject5.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7.xml"/><Relationship Id="rId1" Type="http://schemas.openxmlformats.org/officeDocument/2006/relationships/printerSettings" Target="../printerSettings/printerSettings7.bin"/><Relationship Id="rId6" Type="http://schemas.openxmlformats.org/officeDocument/2006/relationships/comments" Target="../comments6.xml"/><Relationship Id="rId5" Type="http://schemas.openxmlformats.org/officeDocument/2006/relationships/image" Target="../media/image7.emf"/><Relationship Id="rId4" Type="http://schemas.openxmlformats.org/officeDocument/2006/relationships/oleObject" Target="../embeddings/oleObject6.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8.xml"/><Relationship Id="rId1" Type="http://schemas.openxmlformats.org/officeDocument/2006/relationships/printerSettings" Target="../printerSettings/printerSettings8.bin"/><Relationship Id="rId4" Type="http://schemas.openxmlformats.org/officeDocument/2006/relationships/comments" Target="../comments7.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U36"/>
  <sheetViews>
    <sheetView showGridLines="0" showRowColHeaders="0" rightToLeft="1" tabSelected="1" zoomScale="107" workbookViewId="0">
      <selection activeCell="Q2" sqref="Q2"/>
    </sheetView>
  </sheetViews>
  <sheetFormatPr defaultColWidth="0" defaultRowHeight="14.25" zeroHeight="1" x14ac:dyDescent="0.2"/>
  <cols>
    <col min="1" max="17" width="8.75" style="8" customWidth="1"/>
    <col min="18" max="21" width="0" style="8" hidden="1" customWidth="1"/>
    <col min="22" max="16384" width="8.75" style="8" hidden="1"/>
  </cols>
  <sheetData>
    <row r="1" spans="4:4" x14ac:dyDescent="0.2"/>
    <row r="2" spans="4:4" x14ac:dyDescent="0.2"/>
    <row r="3" spans="4:4" x14ac:dyDescent="0.2"/>
    <row r="4" spans="4:4" x14ac:dyDescent="0.2"/>
    <row r="5" spans="4:4" x14ac:dyDescent="0.2"/>
    <row r="6" spans="4:4" x14ac:dyDescent="0.2"/>
    <row r="7" spans="4:4" x14ac:dyDescent="0.2"/>
    <row r="8" spans="4:4" x14ac:dyDescent="0.2"/>
    <row r="9" spans="4:4" x14ac:dyDescent="0.2"/>
    <row r="10" spans="4:4" x14ac:dyDescent="0.2"/>
    <row r="11" spans="4:4" x14ac:dyDescent="0.2"/>
    <row r="12" spans="4:4" x14ac:dyDescent="0.2"/>
    <row r="13" spans="4:4" x14ac:dyDescent="0.2"/>
    <row r="14" spans="4:4" x14ac:dyDescent="0.2"/>
    <row r="15" spans="4:4" x14ac:dyDescent="0.2"/>
    <row r="16" spans="4:4" x14ac:dyDescent="0.2">
      <c r="D16" s="8" t="s">
        <v>181</v>
      </c>
    </row>
    <row r="17" spans="17:17" x14ac:dyDescent="0.2"/>
    <row r="18" spans="17:17" x14ac:dyDescent="0.2"/>
    <row r="19" spans="17:17" x14ac:dyDescent="0.2"/>
    <row r="20" spans="17:17" x14ac:dyDescent="0.2"/>
    <row r="21" spans="17:17" x14ac:dyDescent="0.2"/>
    <row r="22" spans="17:17" x14ac:dyDescent="0.2"/>
    <row r="23" spans="17:17" x14ac:dyDescent="0.2"/>
    <row r="24" spans="17:17" x14ac:dyDescent="0.2"/>
    <row r="25" spans="17:17" x14ac:dyDescent="0.2"/>
    <row r="26" spans="17:17" x14ac:dyDescent="0.2"/>
    <row r="27" spans="17:17" x14ac:dyDescent="0.2">
      <c r="Q27" s="501"/>
    </row>
    <row r="28" spans="17:17" x14ac:dyDescent="0.2"/>
    <row r="29" spans="17:17" x14ac:dyDescent="0.2"/>
    <row r="30" spans="17:17" x14ac:dyDescent="0.2"/>
    <row r="31" spans="17:17" x14ac:dyDescent="0.2"/>
    <row r="32" spans="17:17" x14ac:dyDescent="0.2"/>
    <row r="33" x14ac:dyDescent="0.2"/>
    <row r="34" x14ac:dyDescent="0.2"/>
    <row r="35" x14ac:dyDescent="0.2"/>
    <row r="36" x14ac:dyDescent="0.2"/>
  </sheetData>
  <sheetProtection algorithmName="SHA-512" hashValue="DaghgOAOyeZKiz402e1+qxdn2xSSW0+9/GgogA9Y0GxsegUCAyqorbYiTqYRKY4R072JAlbzSL+vj4Z6b2YGdg==" saltValue="WjLz06mY/53ylYKyqpZimQ==" spinCount="100000" sheet="1" objects="1" scenarios="1" selectLockedCells="1" selectUnlockedCells="1"/>
  <pageMargins left="0.7" right="0.7" top="0.75" bottom="0.75" header="0.3" footer="0.3"/>
  <pageSetup paperSize="9" orientation="portrait" horizontalDpi="200" verticalDpi="20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גיליון8">
    <tabColor rgb="FF0070C0"/>
  </sheetPr>
  <dimension ref="A1:CL217"/>
  <sheetViews>
    <sheetView showGridLines="0" showRowColHeaders="0" rightToLeft="1" zoomScale="106" workbookViewId="0">
      <pane xSplit="2" ySplit="6" topLeftCell="C7" activePane="bottomRight" state="frozen"/>
      <selection activeCell="L45" sqref="L45"/>
      <selection pane="topRight" activeCell="L45" sqref="L45"/>
      <selection pane="bottomLeft" activeCell="L45" sqref="L45"/>
      <selection pane="bottomRight" activeCell="CI25" sqref="CI25"/>
    </sheetView>
  </sheetViews>
  <sheetFormatPr defaultColWidth="0" defaultRowHeight="14.25" zeroHeight="1" x14ac:dyDescent="0.2"/>
  <cols>
    <col min="1" max="1" width="8.875" customWidth="1"/>
    <col min="2" max="2" width="4" style="8" customWidth="1"/>
    <col min="3" max="4" width="8.75" style="8" customWidth="1"/>
    <col min="5" max="13" width="8.75" customWidth="1"/>
    <col min="14" max="16" width="8.75" style="8" customWidth="1"/>
    <col min="17" max="25" width="8.75" customWidth="1"/>
    <col min="26" max="28" width="8.75" style="8" customWidth="1"/>
    <col min="29" max="38" width="8.75" customWidth="1"/>
    <col min="39" max="40" width="8.75" style="8" customWidth="1"/>
    <col min="41" max="54" width="8.75" customWidth="1"/>
    <col min="55" max="55" width="8.75" style="8" customWidth="1"/>
    <col min="56" max="90" width="8.75" customWidth="1"/>
    <col min="91" max="16384" width="8.75" hidden="1"/>
  </cols>
  <sheetData>
    <row r="1" spans="1:90" ht="17.25" hidden="1" customHeight="1" x14ac:dyDescent="0.2">
      <c r="D1"/>
      <c r="E1" s="8"/>
      <c r="F1" s="8"/>
      <c r="G1" s="8"/>
      <c r="N1"/>
      <c r="O1"/>
      <c r="P1"/>
      <c r="T1" s="8"/>
      <c r="U1" s="8"/>
      <c r="Z1"/>
      <c r="AA1"/>
      <c r="AB1"/>
      <c r="AC1" s="8"/>
      <c r="BA1" s="8"/>
      <c r="BC1"/>
      <c r="CK1" s="8"/>
      <c r="CL1" s="8"/>
    </row>
    <row r="3" spans="1:90" ht="15" customHeight="1" thickTop="1" x14ac:dyDescent="0.2">
      <c r="A3" s="1542" t="s">
        <v>266</v>
      </c>
      <c r="B3" s="1582"/>
      <c r="C3" s="476"/>
      <c r="E3" s="9"/>
      <c r="F3" s="3"/>
      <c r="G3" s="3"/>
      <c r="H3" s="3"/>
      <c r="I3" s="3"/>
      <c r="J3" s="3"/>
      <c r="K3" s="3"/>
      <c r="L3" s="3"/>
      <c r="M3" s="3"/>
      <c r="N3" s="9"/>
      <c r="O3" s="1"/>
      <c r="P3" s="1"/>
      <c r="Q3" s="10"/>
      <c r="R3" s="4"/>
      <c r="S3" s="4"/>
      <c r="T3" s="4"/>
      <c r="U3" s="4"/>
      <c r="V3" s="4"/>
      <c r="W3" s="4"/>
      <c r="X3" s="4"/>
      <c r="Y3" s="4"/>
      <c r="Z3" s="10"/>
      <c r="AA3" s="1"/>
      <c r="AB3" s="1"/>
      <c r="AC3" s="5"/>
      <c r="AD3" s="5"/>
      <c r="AE3" s="5"/>
      <c r="AF3" s="5"/>
      <c r="AG3" s="5"/>
      <c r="AH3" s="5"/>
      <c r="AI3" s="5"/>
      <c r="AJ3" s="5"/>
      <c r="AK3" s="5"/>
      <c r="AL3" s="5"/>
      <c r="AP3" s="1588"/>
      <c r="AQ3" s="1588"/>
      <c r="AR3" s="1588"/>
      <c r="AS3" s="1588"/>
      <c r="AT3" s="1588"/>
      <c r="AU3" s="1588"/>
      <c r="AV3" s="1588"/>
      <c r="AW3" s="1588"/>
      <c r="AX3" s="1588"/>
      <c r="AY3" s="1588"/>
      <c r="AZ3" s="1588"/>
      <c r="BE3" s="1588"/>
      <c r="BF3" s="1588"/>
      <c r="BG3" s="1588"/>
      <c r="BH3" s="1588"/>
      <c r="BI3" s="1588"/>
      <c r="BJ3" s="1588"/>
      <c r="BK3" s="1588"/>
      <c r="BL3" s="1588"/>
      <c r="BM3" s="1588"/>
      <c r="BN3" s="1588"/>
      <c r="BO3" s="1588"/>
      <c r="BZ3" s="1584"/>
      <c r="CA3" s="1584"/>
      <c r="CB3" s="1584"/>
      <c r="CC3" s="1584"/>
      <c r="CD3" s="1584"/>
      <c r="CE3" s="1584"/>
      <c r="CF3" s="1584"/>
      <c r="CG3" s="1584"/>
    </row>
    <row r="4" spans="1:90" ht="20.25" customHeight="1" x14ac:dyDescent="0.2">
      <c r="A4" s="1583"/>
      <c r="B4" s="1583"/>
      <c r="C4" s="476"/>
      <c r="F4" s="8"/>
      <c r="G4" s="8"/>
      <c r="H4" s="8"/>
      <c r="I4" s="8"/>
      <c r="J4" s="8"/>
      <c r="K4" s="8"/>
      <c r="L4" s="8"/>
      <c r="M4" s="8"/>
      <c r="AP4" s="1587" t="s">
        <v>36</v>
      </c>
      <c r="AQ4" s="1587"/>
      <c r="AR4" s="1587"/>
      <c r="AS4" s="1587"/>
      <c r="AT4" s="1587"/>
      <c r="AU4" s="1587"/>
      <c r="AV4" s="1587"/>
      <c r="AW4" s="1587"/>
      <c r="AX4" s="1587"/>
      <c r="AY4" s="1587"/>
      <c r="AZ4" s="1587"/>
      <c r="BE4" s="1586" t="s">
        <v>38</v>
      </c>
      <c r="BF4" s="1586"/>
      <c r="BG4" s="1586"/>
      <c r="BH4" s="1586"/>
      <c r="BI4" s="1586"/>
      <c r="BJ4" s="1586"/>
      <c r="BK4" s="1586"/>
      <c r="BL4" s="1586"/>
      <c r="BM4" s="1586"/>
      <c r="BN4" s="1586"/>
      <c r="BO4" s="1586"/>
      <c r="BZ4" s="1585" t="s">
        <v>39</v>
      </c>
      <c r="CA4" s="1585"/>
      <c r="CB4" s="1585"/>
      <c r="CC4" s="1585"/>
      <c r="CD4" s="1585"/>
      <c r="CE4" s="1585"/>
      <c r="CF4" s="1585"/>
      <c r="CG4" s="1585"/>
      <c r="CH4" s="1"/>
      <c r="CI4" s="1"/>
      <c r="CJ4" s="1"/>
    </row>
    <row r="5" spans="1:90" ht="16.5" customHeight="1" x14ac:dyDescent="0.2">
      <c r="A5" s="1583"/>
      <c r="B5" s="1583"/>
      <c r="C5" s="476"/>
      <c r="AP5" s="1587"/>
      <c r="AQ5" s="1587"/>
      <c r="AR5" s="1587"/>
      <c r="AS5" s="1587"/>
      <c r="AT5" s="1587"/>
      <c r="AU5" s="1587"/>
      <c r="AV5" s="1587"/>
      <c r="AW5" s="1587"/>
      <c r="AX5" s="1587"/>
      <c r="AY5" s="1587"/>
      <c r="AZ5" s="1587"/>
      <c r="BE5" s="1586"/>
      <c r="BF5" s="1586"/>
      <c r="BG5" s="1586"/>
      <c r="BH5" s="1586"/>
      <c r="BI5" s="1586"/>
      <c r="BJ5" s="1586"/>
      <c r="BK5" s="1586"/>
      <c r="BL5" s="1586"/>
      <c r="BM5" s="1586"/>
      <c r="BN5" s="1586"/>
      <c r="BO5" s="1586"/>
      <c r="BZ5" s="1585"/>
      <c r="CA5" s="1585"/>
      <c r="CB5" s="1585"/>
      <c r="CC5" s="1585"/>
      <c r="CD5" s="1585"/>
      <c r="CE5" s="1585"/>
      <c r="CF5" s="1585"/>
      <c r="CG5" s="1585"/>
      <c r="CH5" s="1"/>
      <c r="CI5" s="1"/>
      <c r="CJ5" s="1"/>
    </row>
    <row r="6" spans="1:90" ht="13.5" customHeight="1" x14ac:dyDescent="0.2">
      <c r="A6" s="1583"/>
      <c r="B6" s="1583"/>
      <c r="AP6" s="1587"/>
      <c r="AQ6" s="1587"/>
      <c r="AR6" s="1587"/>
      <c r="AS6" s="1587"/>
      <c r="AT6" s="1587"/>
      <c r="AU6" s="1587"/>
      <c r="AV6" s="1587"/>
      <c r="AW6" s="1587"/>
      <c r="AX6" s="1587"/>
      <c r="AY6" s="1587"/>
      <c r="AZ6" s="1587"/>
      <c r="BE6" s="1586"/>
      <c r="BF6" s="1586"/>
      <c r="BG6" s="1586"/>
      <c r="BH6" s="1586"/>
      <c r="BI6" s="1586"/>
      <c r="BJ6" s="1586"/>
      <c r="BK6" s="1586"/>
      <c r="BL6" s="1586"/>
      <c r="BM6" s="1586"/>
      <c r="BN6" s="1586"/>
      <c r="BO6" s="1586"/>
      <c r="BZ6" s="1585"/>
      <c r="CA6" s="1585"/>
      <c r="CB6" s="1585"/>
      <c r="CC6" s="1585"/>
      <c r="CD6" s="1585"/>
      <c r="CE6" s="1585"/>
      <c r="CF6" s="1585"/>
      <c r="CG6" s="1585"/>
    </row>
    <row r="7" spans="1:90" s="641" customFormat="1" ht="18" hidden="1" customHeight="1" x14ac:dyDescent="0.2">
      <c r="BE7" s="642"/>
      <c r="BF7" s="642"/>
      <c r="BG7" s="642"/>
      <c r="BH7" s="642"/>
      <c r="BI7" s="642"/>
      <c r="BJ7" s="642"/>
      <c r="BK7" s="642"/>
      <c r="BL7" s="642"/>
      <c r="BM7" s="642"/>
      <c r="BN7" s="642"/>
      <c r="BO7" s="642"/>
    </row>
    <row r="8" spans="1:90" s="8" customFormat="1" x14ac:dyDescent="0.2">
      <c r="BE8" s="6"/>
      <c r="BF8" s="6"/>
      <c r="BG8" s="6"/>
      <c r="BH8" s="6"/>
      <c r="BI8" s="6"/>
      <c r="BJ8" s="6"/>
      <c r="BK8" s="6"/>
      <c r="BL8" s="6"/>
      <c r="BM8" s="6"/>
      <c r="BN8" s="6"/>
      <c r="BO8" s="6"/>
    </row>
    <row r="9" spans="1:90" x14ac:dyDescent="0.2">
      <c r="BE9" s="6"/>
      <c r="BF9" s="6"/>
      <c r="BG9" s="6"/>
      <c r="BH9" s="6"/>
      <c r="BI9" s="6"/>
      <c r="BJ9" s="6"/>
      <c r="BK9" s="6"/>
      <c r="BL9" s="6"/>
      <c r="BM9" s="6"/>
      <c r="BN9" s="6"/>
      <c r="BO9" s="6"/>
    </row>
    <row r="10" spans="1:90" x14ac:dyDescent="0.2"/>
    <row r="11" spans="1:90" x14ac:dyDescent="0.2"/>
    <row r="12" spans="1:90" x14ac:dyDescent="0.2"/>
    <row r="13" spans="1:90" x14ac:dyDescent="0.2"/>
    <row r="14" spans="1:90" x14ac:dyDescent="0.2"/>
    <row r="15" spans="1:90" x14ac:dyDescent="0.2"/>
    <row r="16" spans="1:90" x14ac:dyDescent="0.2"/>
    <row r="17" spans="1:21" ht="15" x14ac:dyDescent="0.2">
      <c r="Q17" s="2"/>
    </row>
    <row r="18" spans="1:21" x14ac:dyDescent="0.2"/>
    <row r="19" spans="1:21" x14ac:dyDescent="0.2">
      <c r="J19" s="1580"/>
      <c r="K19" s="1580"/>
      <c r="O19" s="1580"/>
      <c r="P19" s="1580"/>
    </row>
    <row r="20" spans="1:21" x14ac:dyDescent="0.2">
      <c r="J20" s="1580"/>
      <c r="K20" s="1580"/>
      <c r="O20" s="1580"/>
      <c r="P20" s="1580"/>
      <c r="T20" s="1580"/>
      <c r="U20" s="1580"/>
    </row>
    <row r="21" spans="1:21" x14ac:dyDescent="0.2">
      <c r="J21" s="1580"/>
      <c r="K21" s="1580"/>
      <c r="O21" s="1580"/>
      <c r="P21" s="1580"/>
      <c r="T21" s="1580"/>
      <c r="U21" s="1580"/>
    </row>
    <row r="22" spans="1:21" x14ac:dyDescent="0.2">
      <c r="J22" s="1580"/>
      <c r="K22" s="1580"/>
      <c r="O22" s="1580"/>
      <c r="P22" s="1580"/>
      <c r="T22" s="1580"/>
      <c r="U22" s="1580"/>
    </row>
    <row r="23" spans="1:21" x14ac:dyDescent="0.2">
      <c r="J23" s="1580"/>
      <c r="K23" s="1580"/>
      <c r="O23" s="1580"/>
      <c r="P23" s="1580"/>
      <c r="T23" s="1580"/>
      <c r="U23" s="1580"/>
    </row>
    <row r="24" spans="1:21" x14ac:dyDescent="0.2">
      <c r="J24" s="1580"/>
      <c r="K24" s="1580"/>
      <c r="O24" s="1580"/>
      <c r="P24" s="1580"/>
      <c r="T24" s="1580"/>
      <c r="U24" s="1580"/>
    </row>
    <row r="25" spans="1:21" ht="15.75" x14ac:dyDescent="0.25">
      <c r="A25" s="439" t="s">
        <v>135</v>
      </c>
      <c r="B25" s="437"/>
      <c r="J25" s="1580"/>
      <c r="K25" s="1580"/>
      <c r="O25" s="1580"/>
      <c r="P25" s="1580"/>
      <c r="T25" s="1580"/>
      <c r="U25" s="1580"/>
    </row>
    <row r="26" spans="1:21" ht="15.75" x14ac:dyDescent="0.25">
      <c r="A26" s="439" t="s">
        <v>136</v>
      </c>
      <c r="B26" s="437"/>
      <c r="J26" s="1580"/>
      <c r="K26" s="1580"/>
      <c r="O26" s="1580"/>
      <c r="P26" s="1580"/>
      <c r="T26" s="1580"/>
      <c r="U26" s="1580"/>
    </row>
    <row r="27" spans="1:21" ht="15" x14ac:dyDescent="0.25">
      <c r="A27" s="442" t="s">
        <v>137</v>
      </c>
      <c r="B27" s="415"/>
      <c r="J27" s="1580"/>
      <c r="K27" s="1580"/>
      <c r="O27" s="1580"/>
      <c r="P27" s="1580"/>
      <c r="T27" s="1580"/>
      <c r="U27" s="1580"/>
    </row>
    <row r="28" spans="1:21" x14ac:dyDescent="0.2">
      <c r="J28" s="1580"/>
      <c r="K28" s="1580"/>
      <c r="O28" s="1580"/>
      <c r="P28" s="1580"/>
      <c r="T28" s="1580"/>
      <c r="U28" s="1580"/>
    </row>
    <row r="29" spans="1:21" x14ac:dyDescent="0.2">
      <c r="J29" s="1580"/>
      <c r="K29" s="1580"/>
      <c r="O29" s="1580"/>
      <c r="P29" s="1580"/>
      <c r="T29" s="1580"/>
      <c r="U29" s="1580"/>
    </row>
    <row r="30" spans="1:21" x14ac:dyDescent="0.2">
      <c r="J30" s="1580"/>
      <c r="K30" s="1580"/>
      <c r="O30" s="1580"/>
      <c r="P30" s="1580"/>
      <c r="T30" s="1580"/>
      <c r="U30" s="1580"/>
    </row>
    <row r="31" spans="1:21" x14ac:dyDescent="0.2">
      <c r="J31" s="1580"/>
      <c r="K31" s="1580"/>
      <c r="O31" s="1580"/>
      <c r="P31" s="1580"/>
      <c r="T31" s="1580"/>
      <c r="U31" s="1580"/>
    </row>
    <row r="32" spans="1:21" x14ac:dyDescent="0.2">
      <c r="J32" s="1580"/>
      <c r="K32" s="1580"/>
      <c r="O32" s="1580"/>
      <c r="P32" s="1580"/>
      <c r="T32" s="1580"/>
      <c r="U32" s="1580"/>
    </row>
    <row r="33" spans="1:21" x14ac:dyDescent="0.2">
      <c r="J33" s="1580"/>
      <c r="K33" s="1580"/>
      <c r="O33" s="1580"/>
      <c r="P33" s="1580"/>
      <c r="T33" s="1580"/>
      <c r="U33" s="1580"/>
    </row>
    <row r="34" spans="1:21" x14ac:dyDescent="0.2">
      <c r="J34" s="1580"/>
      <c r="K34" s="1580"/>
      <c r="O34" s="1580"/>
      <c r="P34" s="1580"/>
      <c r="T34" s="1580"/>
      <c r="U34" s="1580"/>
    </row>
    <row r="35" spans="1:21" x14ac:dyDescent="0.2">
      <c r="J35" s="1580"/>
      <c r="K35" s="1580"/>
    </row>
    <row r="36" spans="1:21" x14ac:dyDescent="0.2">
      <c r="J36" s="1580"/>
      <c r="K36" s="1580"/>
    </row>
    <row r="37" spans="1:21" x14ac:dyDescent="0.2">
      <c r="J37" s="1580"/>
      <c r="K37" s="1580"/>
      <c r="O37" s="1581"/>
      <c r="P37" s="1581"/>
      <c r="T37" s="1581"/>
      <c r="U37" s="1581"/>
    </row>
    <row r="38" spans="1:21" x14ac:dyDescent="0.2"/>
    <row r="39" spans="1:21" x14ac:dyDescent="0.2"/>
    <row r="40" spans="1:21" x14ac:dyDescent="0.2"/>
    <row r="41" spans="1:21" x14ac:dyDescent="0.2"/>
    <row r="42" spans="1:21" x14ac:dyDescent="0.2"/>
    <row r="43" spans="1:21" x14ac:dyDescent="0.2"/>
    <row r="44" spans="1:21" x14ac:dyDescent="0.2"/>
    <row r="45" spans="1:21" x14ac:dyDescent="0.2"/>
    <row r="46" spans="1:21" ht="15" x14ac:dyDescent="0.25">
      <c r="A46" s="442" t="s">
        <v>138</v>
      </c>
      <c r="B46" s="416"/>
    </row>
    <row r="47" spans="1:21" ht="15.75" x14ac:dyDescent="0.25">
      <c r="A47" s="439" t="s">
        <v>136</v>
      </c>
      <c r="B47" s="437"/>
    </row>
    <row r="48" spans="1:21" ht="15.75" x14ac:dyDescent="0.25">
      <c r="A48" s="439" t="s">
        <v>137</v>
      </c>
      <c r="B48" s="437"/>
    </row>
    <row r="49" spans="1:69" x14ac:dyDescent="0.2">
      <c r="A49" s="416"/>
      <c r="B49" s="416"/>
    </row>
    <row r="50" spans="1:69" x14ac:dyDescent="0.2"/>
    <row r="51" spans="1:69" x14ac:dyDescent="0.2"/>
    <row r="52" spans="1:69" x14ac:dyDescent="0.2"/>
    <row r="53" spans="1:69" x14ac:dyDescent="0.2"/>
    <row r="54" spans="1:69" x14ac:dyDescent="0.2"/>
    <row r="55" spans="1:69" x14ac:dyDescent="0.2"/>
    <row r="56" spans="1:69" x14ac:dyDescent="0.2"/>
    <row r="57" spans="1:69" x14ac:dyDescent="0.2"/>
    <row r="58" spans="1:69" x14ac:dyDescent="0.2">
      <c r="BQ58" s="7"/>
    </row>
    <row r="59" spans="1:69" x14ac:dyDescent="0.2"/>
    <row r="60" spans="1:69" x14ac:dyDescent="0.2"/>
    <row r="61" spans="1:69" x14ac:dyDescent="0.2"/>
    <row r="62" spans="1:69" x14ac:dyDescent="0.2"/>
    <row r="63" spans="1:69" x14ac:dyDescent="0.2"/>
    <row r="64" spans="1:69" x14ac:dyDescent="0.2"/>
    <row r="65" spans="1:2" x14ac:dyDescent="0.2"/>
    <row r="66" spans="1:2" x14ac:dyDescent="0.2"/>
    <row r="67" spans="1:2" x14ac:dyDescent="0.2"/>
    <row r="68" spans="1:2" x14ac:dyDescent="0.2"/>
    <row r="69" spans="1:2" ht="15" x14ac:dyDescent="0.2">
      <c r="A69" s="440" t="s">
        <v>140</v>
      </c>
      <c r="B69" s="416"/>
    </row>
    <row r="70" spans="1:2" ht="15.75" x14ac:dyDescent="0.25">
      <c r="A70" s="441" t="s">
        <v>139</v>
      </c>
      <c r="B70" s="437"/>
    </row>
    <row r="71" spans="1:2" ht="15.75" x14ac:dyDescent="0.25">
      <c r="A71" s="441" t="s">
        <v>137</v>
      </c>
      <c r="B71" s="437"/>
    </row>
    <row r="72" spans="1:2" x14ac:dyDescent="0.2">
      <c r="A72" s="416"/>
      <c r="B72" s="416"/>
    </row>
    <row r="73" spans="1:2" x14ac:dyDescent="0.2"/>
    <row r="74" spans="1:2" x14ac:dyDescent="0.2"/>
    <row r="75" spans="1:2" x14ac:dyDescent="0.2"/>
    <row r="76" spans="1:2" x14ac:dyDescent="0.2"/>
    <row r="77" spans="1:2" x14ac:dyDescent="0.2"/>
    <row r="78" spans="1:2" x14ac:dyDescent="0.2"/>
    <row r="79" spans="1:2" x14ac:dyDescent="0.2"/>
    <row r="80" spans="1:2" x14ac:dyDescent="0.2"/>
    <row r="81" spans="1:2" x14ac:dyDescent="0.2"/>
    <row r="82" spans="1:2" x14ac:dyDescent="0.2"/>
    <row r="83" spans="1:2" x14ac:dyDescent="0.2"/>
    <row r="84" spans="1:2" x14ac:dyDescent="0.2"/>
    <row r="85" spans="1:2" x14ac:dyDescent="0.2"/>
    <row r="86" spans="1:2" x14ac:dyDescent="0.2"/>
    <row r="87" spans="1:2" x14ac:dyDescent="0.2"/>
    <row r="88" spans="1:2" x14ac:dyDescent="0.2"/>
    <row r="89" spans="1:2" x14ac:dyDescent="0.2"/>
    <row r="90" spans="1:2" x14ac:dyDescent="0.2"/>
    <row r="91" spans="1:2" ht="15" customHeight="1" x14ac:dyDescent="0.25">
      <c r="A91" s="438" t="s">
        <v>141</v>
      </c>
      <c r="B91" s="436"/>
    </row>
    <row r="92" spans="1:2" ht="15.75" customHeight="1" x14ac:dyDescent="0.25">
      <c r="A92" s="439" t="s">
        <v>139</v>
      </c>
      <c r="B92" s="437"/>
    </row>
    <row r="93" spans="1:2" ht="15.75" customHeight="1" x14ac:dyDescent="0.25">
      <c r="A93" s="439" t="s">
        <v>137</v>
      </c>
      <c r="B93" s="437"/>
    </row>
    <row r="94" spans="1:2" x14ac:dyDescent="0.2">
      <c r="A94" s="416"/>
      <c r="B94" s="416"/>
    </row>
    <row r="95" spans="1:2" x14ac:dyDescent="0.2"/>
    <row r="96" spans="1:2" x14ac:dyDescent="0.2"/>
    <row r="97" x14ac:dyDescent="0.2"/>
    <row r="98" x14ac:dyDescent="0.2"/>
    <row r="99" x14ac:dyDescent="0.2"/>
    <row r="100" x14ac:dyDescent="0.2"/>
    <row r="101" x14ac:dyDescent="0.2"/>
    <row r="102" x14ac:dyDescent="0.2"/>
    <row r="103" x14ac:dyDescent="0.2"/>
    <row r="104" x14ac:dyDescent="0.2"/>
    <row r="105" x14ac:dyDescent="0.2"/>
    <row r="106" x14ac:dyDescent="0.2"/>
    <row r="107" x14ac:dyDescent="0.2"/>
    <row r="108" x14ac:dyDescent="0.2"/>
    <row r="109" x14ac:dyDescent="0.2"/>
    <row r="110" x14ac:dyDescent="0.2"/>
    <row r="111" x14ac:dyDescent="0.2"/>
    <row r="112" x14ac:dyDescent="0.2"/>
    <row r="113" spans="1:2" x14ac:dyDescent="0.2"/>
    <row r="114" spans="1:2" x14ac:dyDescent="0.2"/>
    <row r="115" spans="1:2" x14ac:dyDescent="0.2"/>
    <row r="116" spans="1:2" x14ac:dyDescent="0.2">
      <c r="A116" s="416"/>
      <c r="B116" s="416"/>
    </row>
    <row r="117" spans="1:2" ht="15" x14ac:dyDescent="0.25">
      <c r="A117" s="438" t="s">
        <v>141</v>
      </c>
      <c r="B117" s="436"/>
    </row>
    <row r="118" spans="1:2" ht="15.75" x14ac:dyDescent="0.25">
      <c r="A118" s="439" t="s">
        <v>139</v>
      </c>
      <c r="B118" s="437"/>
    </row>
    <row r="119" spans="1:2" ht="15.75" x14ac:dyDescent="0.25">
      <c r="A119" s="439" t="s">
        <v>137</v>
      </c>
      <c r="B119" s="437"/>
    </row>
    <row r="120" spans="1:2" x14ac:dyDescent="0.2">
      <c r="A120" s="416"/>
      <c r="B120" s="416"/>
    </row>
    <row r="121" spans="1:2" x14ac:dyDescent="0.2"/>
    <row r="122" spans="1:2" x14ac:dyDescent="0.2"/>
    <row r="123" spans="1:2" x14ac:dyDescent="0.2"/>
    <row r="124" spans="1:2" x14ac:dyDescent="0.2"/>
    <row r="125" spans="1:2" x14ac:dyDescent="0.2"/>
    <row r="126" spans="1:2" x14ac:dyDescent="0.2"/>
    <row r="127" spans="1:2" x14ac:dyDescent="0.2"/>
    <row r="128" spans="1:2" x14ac:dyDescent="0.2"/>
    <row r="129" spans="1:2" x14ac:dyDescent="0.2"/>
    <row r="130" spans="1:2" x14ac:dyDescent="0.2"/>
    <row r="131" spans="1:2" x14ac:dyDescent="0.2"/>
    <row r="132" spans="1:2" x14ac:dyDescent="0.2"/>
    <row r="133" spans="1:2" x14ac:dyDescent="0.2"/>
    <row r="134" spans="1:2" x14ac:dyDescent="0.2"/>
    <row r="135" spans="1:2" x14ac:dyDescent="0.2"/>
    <row r="136" spans="1:2" x14ac:dyDescent="0.2"/>
    <row r="137" spans="1:2" x14ac:dyDescent="0.2"/>
    <row r="138" spans="1:2" x14ac:dyDescent="0.2">
      <c r="A138" s="416"/>
      <c r="B138" s="416"/>
    </row>
    <row r="139" spans="1:2" ht="15" x14ac:dyDescent="0.25">
      <c r="A139" s="438" t="s">
        <v>141</v>
      </c>
      <c r="B139" s="416"/>
    </row>
    <row r="140" spans="1:2" ht="15.75" x14ac:dyDescent="0.25">
      <c r="A140" s="439" t="s">
        <v>139</v>
      </c>
      <c r="B140" s="437"/>
    </row>
    <row r="141" spans="1:2" ht="15.75" x14ac:dyDescent="0.25">
      <c r="A141" s="439" t="s">
        <v>137</v>
      </c>
      <c r="B141" s="437"/>
    </row>
    <row r="142" spans="1:2" x14ac:dyDescent="0.2">
      <c r="A142" s="416"/>
      <c r="B142" s="416"/>
    </row>
    <row r="143" spans="1:2" x14ac:dyDescent="0.2"/>
    <row r="144" spans="1:2" x14ac:dyDescent="0.2"/>
    <row r="145" x14ac:dyDescent="0.2"/>
    <row r="146" x14ac:dyDescent="0.2"/>
    <row r="147" x14ac:dyDescent="0.2"/>
    <row r="148" x14ac:dyDescent="0.2"/>
    <row r="149" x14ac:dyDescent="0.2"/>
    <row r="150" x14ac:dyDescent="0.2"/>
    <row r="151" x14ac:dyDescent="0.2"/>
    <row r="152" x14ac:dyDescent="0.2"/>
    <row r="153" x14ac:dyDescent="0.2"/>
    <row r="154" x14ac:dyDescent="0.2"/>
    <row r="155" x14ac:dyDescent="0.2"/>
    <row r="156" x14ac:dyDescent="0.2"/>
    <row r="157" x14ac:dyDescent="0.2"/>
    <row r="158" x14ac:dyDescent="0.2"/>
    <row r="159" x14ac:dyDescent="0.2"/>
    <row r="160" x14ac:dyDescent="0.2"/>
    <row r="161" spans="1:2" x14ac:dyDescent="0.2"/>
    <row r="162" spans="1:2" x14ac:dyDescent="0.2"/>
    <row r="163" spans="1:2" x14ac:dyDescent="0.2"/>
    <row r="164" spans="1:2" x14ac:dyDescent="0.2">
      <c r="A164" s="416"/>
      <c r="B164" s="416"/>
    </row>
    <row r="165" spans="1:2" ht="15" x14ac:dyDescent="0.25">
      <c r="A165" s="438" t="s">
        <v>141</v>
      </c>
      <c r="B165" s="416"/>
    </row>
    <row r="166" spans="1:2" ht="15.75" x14ac:dyDescent="0.25">
      <c r="A166" s="439" t="s">
        <v>139</v>
      </c>
      <c r="B166" s="437"/>
    </row>
    <row r="167" spans="1:2" ht="15.75" x14ac:dyDescent="0.25">
      <c r="A167" s="439" t="s">
        <v>137</v>
      </c>
      <c r="B167" s="437"/>
    </row>
    <row r="168" spans="1:2" x14ac:dyDescent="0.2"/>
    <row r="169" spans="1:2" x14ac:dyDescent="0.2"/>
    <row r="170" spans="1:2" x14ac:dyDescent="0.2"/>
    <row r="171" spans="1:2" x14ac:dyDescent="0.2"/>
    <row r="172" spans="1:2" x14ac:dyDescent="0.2"/>
    <row r="173" spans="1:2" x14ac:dyDescent="0.2"/>
    <row r="174" spans="1:2" x14ac:dyDescent="0.2"/>
    <row r="175" spans="1:2" x14ac:dyDescent="0.2"/>
    <row r="176" spans="1:2" x14ac:dyDescent="0.2"/>
    <row r="177" x14ac:dyDescent="0.2"/>
    <row r="178" x14ac:dyDescent="0.2"/>
    <row r="179" x14ac:dyDescent="0.2"/>
    <row r="180" x14ac:dyDescent="0.2"/>
    <row r="181" x14ac:dyDescent="0.2"/>
    <row r="182" x14ac:dyDescent="0.2"/>
    <row r="183" x14ac:dyDescent="0.2"/>
    <row r="184" x14ac:dyDescent="0.2"/>
    <row r="185" x14ac:dyDescent="0.2"/>
    <row r="186" x14ac:dyDescent="0.2"/>
    <row r="187" x14ac:dyDescent="0.2"/>
    <row r="188" x14ac:dyDescent="0.2"/>
    <row r="189" x14ac:dyDescent="0.2"/>
    <row r="190" x14ac:dyDescent="0.2"/>
    <row r="191" x14ac:dyDescent="0.2"/>
    <row r="192" x14ac:dyDescent="0.2"/>
    <row r="193" spans="1:2" x14ac:dyDescent="0.2">
      <c r="A193" s="416"/>
      <c r="B193" s="416"/>
    </row>
    <row r="194" spans="1:2" ht="15" x14ac:dyDescent="0.25">
      <c r="A194" s="438" t="s">
        <v>141</v>
      </c>
      <c r="B194" s="436"/>
    </row>
    <row r="195" spans="1:2" ht="15.75" x14ac:dyDescent="0.25">
      <c r="A195" s="439" t="s">
        <v>139</v>
      </c>
      <c r="B195" s="437"/>
    </row>
    <row r="196" spans="1:2" ht="15.75" x14ac:dyDescent="0.25">
      <c r="A196" s="439" t="s">
        <v>137</v>
      </c>
      <c r="B196" s="437"/>
    </row>
    <row r="197" spans="1:2" x14ac:dyDescent="0.2">
      <c r="A197" s="416"/>
      <c r="B197" s="416"/>
    </row>
    <row r="198" spans="1:2" x14ac:dyDescent="0.2"/>
    <row r="199" spans="1:2" x14ac:dyDescent="0.2"/>
    <row r="200" spans="1:2" x14ac:dyDescent="0.2"/>
    <row r="201" spans="1:2" x14ac:dyDescent="0.2"/>
    <row r="202" spans="1:2" x14ac:dyDescent="0.2"/>
    <row r="203" spans="1:2" x14ac:dyDescent="0.2"/>
    <row r="204" spans="1:2" x14ac:dyDescent="0.2"/>
    <row r="205" spans="1:2" x14ac:dyDescent="0.2"/>
    <row r="206" spans="1:2" x14ac:dyDescent="0.2"/>
    <row r="207" spans="1:2" x14ac:dyDescent="0.2"/>
    <row r="208" spans="1:2" x14ac:dyDescent="0.2"/>
    <row r="209" x14ac:dyDescent="0.2"/>
    <row r="210" x14ac:dyDescent="0.2"/>
    <row r="211" x14ac:dyDescent="0.2"/>
    <row r="212" x14ac:dyDescent="0.2"/>
    <row r="213" x14ac:dyDescent="0.2"/>
    <row r="214" x14ac:dyDescent="0.2"/>
    <row r="215" x14ac:dyDescent="0.2"/>
    <row r="216" x14ac:dyDescent="0.2"/>
    <row r="217" x14ac:dyDescent="0.2"/>
  </sheetData>
  <sheetProtection algorithmName="SHA-512" hashValue="pPInYBsCWA3/0i3bkguNb/X4XJqXV9sz83z+jkcdmtVY+5h/Sss+0Uos0bpylvw29CDuM6vacJxynEKzqB7hQg==" saltValue="rwFfYI7cyPbZ4h77iKNQKQ==" spinCount="100000" sheet="1" objects="1" scenarios="1" selectLockedCells="1"/>
  <mergeCells count="59">
    <mergeCell ref="BZ3:CG3"/>
    <mergeCell ref="BZ4:CG6"/>
    <mergeCell ref="BE4:BO6"/>
    <mergeCell ref="AP4:AZ6"/>
    <mergeCell ref="AP3:AZ3"/>
    <mergeCell ref="BE3:BO3"/>
    <mergeCell ref="A3:B6"/>
    <mergeCell ref="J19:K19"/>
    <mergeCell ref="J20:K20"/>
    <mergeCell ref="J21:K21"/>
    <mergeCell ref="J22:K22"/>
    <mergeCell ref="J23:K23"/>
    <mergeCell ref="J24:K24"/>
    <mergeCell ref="J25:K25"/>
    <mergeCell ref="J26:K26"/>
    <mergeCell ref="J27:K27"/>
    <mergeCell ref="J28:K28"/>
    <mergeCell ref="J29:K29"/>
    <mergeCell ref="J30:K30"/>
    <mergeCell ref="J31:K31"/>
    <mergeCell ref="J32:K32"/>
    <mergeCell ref="J33:K33"/>
    <mergeCell ref="J34:K34"/>
    <mergeCell ref="J35:K35"/>
    <mergeCell ref="J36:K36"/>
    <mergeCell ref="J37:K37"/>
    <mergeCell ref="O19:P19"/>
    <mergeCell ref="O20:P20"/>
    <mergeCell ref="O21:P21"/>
    <mergeCell ref="O22:P22"/>
    <mergeCell ref="O23:P23"/>
    <mergeCell ref="O33:P33"/>
    <mergeCell ref="O24:P24"/>
    <mergeCell ref="O25:P25"/>
    <mergeCell ref="O26:P26"/>
    <mergeCell ref="O27:P27"/>
    <mergeCell ref="O28:P28"/>
    <mergeCell ref="T31:U31"/>
    <mergeCell ref="T32:U32"/>
    <mergeCell ref="O29:P29"/>
    <mergeCell ref="O30:P30"/>
    <mergeCell ref="O31:P31"/>
    <mergeCell ref="O32:P32"/>
    <mergeCell ref="T33:U33"/>
    <mergeCell ref="T34:U34"/>
    <mergeCell ref="O34:P34"/>
    <mergeCell ref="O37:P37"/>
    <mergeCell ref="T20:U20"/>
    <mergeCell ref="T21:U21"/>
    <mergeCell ref="T22:U22"/>
    <mergeCell ref="T23:U23"/>
    <mergeCell ref="T24:U24"/>
    <mergeCell ref="T25:U25"/>
    <mergeCell ref="T26:U26"/>
    <mergeCell ref="T27:U27"/>
    <mergeCell ref="T28:U28"/>
    <mergeCell ref="T29:U29"/>
    <mergeCell ref="T37:U37"/>
    <mergeCell ref="T30:U30"/>
  </mergeCells>
  <pageMargins left="0.7" right="0.7" top="0.75" bottom="0.75" header="0.3" footer="0.3"/>
  <pageSetup paperSize="9" orientation="portrait" horizontalDpi="4294967295" verticalDpi="4294967295" r:id="rId1"/>
  <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1" tint="0.34998626667073579"/>
  </sheetPr>
  <dimension ref="A1:AJ872"/>
  <sheetViews>
    <sheetView showGridLines="0" showRowColHeaders="0" rightToLeft="1" zoomScale="85" zoomScaleNormal="85" workbookViewId="0">
      <pane ySplit="2" topLeftCell="A3" activePane="bottomLeft" state="frozen"/>
      <selection activeCell="B176" sqref="B176"/>
      <selection pane="bottomLeft" activeCell="B5" sqref="B5"/>
    </sheetView>
  </sheetViews>
  <sheetFormatPr defaultColWidth="0" defaultRowHeight="0" customHeight="1" zeroHeight="1" x14ac:dyDescent="0.2"/>
  <cols>
    <col min="1" max="1" width="2.625" style="86" customWidth="1"/>
    <col min="2" max="2" width="21.375" style="87" customWidth="1"/>
    <col min="3" max="3" width="15.25" style="88" customWidth="1"/>
    <col min="4" max="4" width="2.75" style="505" customWidth="1"/>
    <col min="5" max="5" width="3.125" style="82" customWidth="1"/>
    <col min="6" max="6" width="24.75" style="12" customWidth="1"/>
    <col min="7" max="7" width="15.75" style="12" customWidth="1"/>
    <col min="8" max="8" width="2.75" style="412" customWidth="1"/>
    <col min="9" max="9" width="3.125" style="12" customWidth="1"/>
    <col min="10" max="10" width="15.375" style="12" customWidth="1"/>
    <col min="11" max="11" width="8.75" style="12" customWidth="1"/>
    <col min="12" max="12" width="4.25" style="12" customWidth="1"/>
    <col min="13" max="13" width="12.375" style="12" customWidth="1"/>
    <col min="14" max="14" width="9.875" style="12" customWidth="1"/>
    <col min="15" max="15" width="14.5" style="12" customWidth="1"/>
    <col min="16" max="16" width="8.25" style="12" customWidth="1"/>
    <col min="17" max="17" width="4.5" style="12" customWidth="1"/>
    <col min="18" max="18" width="12.75" style="12" customWidth="1"/>
    <col min="19" max="19" width="10.25" style="12" customWidth="1"/>
    <col min="20" max="20" width="14.5" style="12" customWidth="1"/>
    <col min="21" max="21" width="8.625" style="12" customWidth="1"/>
    <col min="22" max="22" width="5" style="12" customWidth="1"/>
    <col min="23" max="23" width="12.5" style="12" customWidth="1"/>
    <col min="24" max="24" width="10" style="12" customWidth="1"/>
    <col min="25" max="25" width="12.75" style="12" customWidth="1"/>
    <col min="26" max="26" width="2.75" style="12" customWidth="1"/>
    <col min="27" max="27" width="8.75" style="12" customWidth="1"/>
    <col min="28" max="28" width="10.125" style="12" customWidth="1"/>
    <col min="29" max="36" width="8.75" style="12" customWidth="1"/>
    <col min="37" max="16384" width="8.75" style="12" hidden="1"/>
  </cols>
  <sheetData>
    <row r="1" spans="1:35" ht="40.9" customHeight="1" thickTop="1" thickBot="1" x14ac:dyDescent="0.35">
      <c r="A1" s="109"/>
      <c r="B1" s="1071" t="s">
        <v>37</v>
      </c>
      <c r="C1" s="1072"/>
      <c r="D1" s="1072"/>
      <c r="E1" s="1072"/>
      <c r="F1" s="1072"/>
      <c r="G1" s="1072"/>
      <c r="H1" s="507"/>
      <c r="I1" s="110"/>
      <c r="J1" s="110"/>
      <c r="K1" s="1155"/>
      <c r="L1" s="1155"/>
      <c r="M1" s="1156" t="s">
        <v>142</v>
      </c>
      <c r="N1" s="1157"/>
      <c r="O1" s="1064" t="s">
        <v>220</v>
      </c>
      <c r="P1" s="1064"/>
      <c r="Q1" s="1064"/>
      <c r="R1" s="601"/>
      <c r="S1" s="1176" t="s">
        <v>144</v>
      </c>
      <c r="T1" s="1176"/>
      <c r="U1" s="837">
        <f ca="1">TODAY()</f>
        <v>45377</v>
      </c>
      <c r="V1" s="1169">
        <f ca="1">TODAY()</f>
        <v>45377</v>
      </c>
      <c r="W1" s="1169"/>
      <c r="X1" s="1168">
        <f ca="1">TODAY()</f>
        <v>45377</v>
      </c>
      <c r="Y1" s="1168"/>
      <c r="Z1" s="112"/>
      <c r="AA1" s="11"/>
      <c r="AB1" s="11"/>
    </row>
    <row r="2" spans="1:35" ht="32.450000000000003" customHeight="1" thickTop="1" x14ac:dyDescent="0.4">
      <c r="A2" s="113"/>
      <c r="B2" s="528" t="s">
        <v>0</v>
      </c>
      <c r="C2" s="527"/>
      <c r="D2" s="529"/>
      <c r="E2" s="643"/>
      <c r="F2" s="644" t="s">
        <v>50</v>
      </c>
      <c r="G2" s="530"/>
      <c r="H2" s="531"/>
      <c r="I2" s="532"/>
      <c r="J2" s="1172" t="s">
        <v>32</v>
      </c>
      <c r="K2" s="1172"/>
      <c r="L2" s="1172"/>
      <c r="M2" s="533"/>
      <c r="N2" s="1162" t="s">
        <v>19</v>
      </c>
      <c r="O2" s="1162"/>
      <c r="P2" s="1163">
        <f>SUM(W48)</f>
        <v>0</v>
      </c>
      <c r="Q2" s="1163"/>
      <c r="R2" s="1163"/>
      <c r="S2" s="1177" t="s">
        <v>30</v>
      </c>
      <c r="T2" s="1177"/>
      <c r="U2" s="1187">
        <f>SUM(W49)</f>
        <v>0</v>
      </c>
      <c r="V2" s="1187"/>
      <c r="W2" s="562" t="str">
        <f>IF(U2&lt;0,"זכות","")</f>
        <v/>
      </c>
      <c r="X2" s="1178"/>
      <c r="Y2" s="1179"/>
      <c r="Z2" s="121"/>
      <c r="AA2" s="1180" t="s">
        <v>225</v>
      </c>
      <c r="AB2" s="1181"/>
      <c r="AC2" s="1182"/>
      <c r="AD2" s="1182"/>
      <c r="AE2" s="228"/>
      <c r="AF2" s="228"/>
      <c r="AG2" s="228"/>
      <c r="AH2" s="228"/>
      <c r="AI2" s="228"/>
    </row>
    <row r="3" spans="1:35" ht="23.1" customHeight="1" x14ac:dyDescent="0.3">
      <c r="A3" s="122"/>
      <c r="B3" s="1342" t="s">
        <v>1</v>
      </c>
      <c r="C3" s="1343"/>
      <c r="D3" s="520"/>
      <c r="E3" s="123"/>
      <c r="F3" s="1346" t="s">
        <v>12</v>
      </c>
      <c r="G3" s="1347"/>
      <c r="H3" s="508"/>
      <c r="I3" s="124"/>
      <c r="J3" s="1164" t="s">
        <v>237</v>
      </c>
      <c r="K3" s="1165"/>
      <c r="L3" s="1165"/>
      <c r="M3" s="1165"/>
      <c r="N3" s="1165"/>
      <c r="O3" s="1165"/>
      <c r="P3" s="1165"/>
      <c r="Q3" s="1165"/>
      <c r="R3" s="1165"/>
      <c r="S3" s="1165"/>
      <c r="T3" s="1165"/>
      <c r="U3" s="1280"/>
      <c r="V3" s="1183"/>
      <c r="W3" s="1183"/>
      <c r="X3" s="1184"/>
      <c r="Y3" s="1185" t="s">
        <v>26</v>
      </c>
      <c r="Z3" s="125"/>
      <c r="AA3" s="1111"/>
      <c r="AB3" s="1112"/>
      <c r="AC3" s="1112"/>
      <c r="AD3" s="1112"/>
      <c r="AE3" s="1112"/>
      <c r="AF3" s="1112"/>
      <c r="AG3" s="1112"/>
      <c r="AH3" s="1112"/>
      <c r="AI3" s="1113"/>
    </row>
    <row r="4" spans="1:35" ht="15.75" x14ac:dyDescent="0.25">
      <c r="A4" s="122"/>
      <c r="B4" s="513" t="s">
        <v>25</v>
      </c>
      <c r="C4" s="514" t="s">
        <v>6</v>
      </c>
      <c r="D4" s="627" t="s">
        <v>209</v>
      </c>
      <c r="E4" s="127"/>
      <c r="F4" s="515" t="s">
        <v>24</v>
      </c>
      <c r="G4" s="534" t="s">
        <v>6</v>
      </c>
      <c r="H4" s="619" t="s">
        <v>209</v>
      </c>
      <c r="I4" s="517"/>
      <c r="J4" s="130" t="s">
        <v>3</v>
      </c>
      <c r="K4" s="781" t="s">
        <v>21</v>
      </c>
      <c r="L4" s="465" t="s">
        <v>5</v>
      </c>
      <c r="M4" s="132" t="s">
        <v>98</v>
      </c>
      <c r="N4" s="445" t="s">
        <v>11</v>
      </c>
      <c r="O4" s="443" t="s">
        <v>3</v>
      </c>
      <c r="P4" s="781" t="s">
        <v>21</v>
      </c>
      <c r="Q4" s="465" t="s">
        <v>5</v>
      </c>
      <c r="R4" s="444" t="s">
        <v>98</v>
      </c>
      <c r="S4" s="445" t="s">
        <v>11</v>
      </c>
      <c r="T4" s="443" t="s">
        <v>3</v>
      </c>
      <c r="U4" s="781" t="s">
        <v>21</v>
      </c>
      <c r="V4" s="465" t="s">
        <v>5</v>
      </c>
      <c r="W4" s="132" t="s">
        <v>98</v>
      </c>
      <c r="X4" s="445" t="s">
        <v>11</v>
      </c>
      <c r="Y4" s="1186"/>
      <c r="Z4" s="140"/>
      <c r="AA4" s="1111"/>
      <c r="AB4" s="1112"/>
      <c r="AC4" s="1112"/>
      <c r="AD4" s="1112"/>
      <c r="AE4" s="1112"/>
      <c r="AF4" s="1112"/>
      <c r="AG4" s="1112"/>
      <c r="AH4" s="1112"/>
      <c r="AI4" s="1113"/>
    </row>
    <row r="5" spans="1:35" ht="15.75" x14ac:dyDescent="0.25">
      <c r="A5" s="122"/>
      <c r="B5" s="933" t="str">
        <f>T('אלול-אוקטובר.10'!B5)</f>
        <v/>
      </c>
      <c r="C5" s="509">
        <f>'אלול-אוקטובר.10'!C5</f>
        <v>0</v>
      </c>
      <c r="D5" s="624" t="str">
        <f>IF('אלול-אוקטובר.10'!C5&lt;&gt;'אב-ספטמבר.9'!C5,"?","")</f>
        <v/>
      </c>
      <c r="E5" s="14"/>
      <c r="F5" s="18" t="str">
        <f>T('אלול-אוקטובר.10'!F5)</f>
        <v/>
      </c>
      <c r="G5" s="511">
        <f>'אלול-אוקטובר.10'!G5</f>
        <v>0</v>
      </c>
      <c r="H5" s="604" t="str">
        <f>IF('אלול-אוקטובר.10'!G5&lt;&gt;'אב-ספטמבר.9'!G5,"?","")</f>
        <v/>
      </c>
      <c r="I5" s="582"/>
      <c r="J5" s="453" t="str">
        <f>T('אלול-אוקטובר.10'!J5)</f>
        <v/>
      </c>
      <c r="K5" s="466" t="str">
        <f>T('אלול-אוקטובר.10'!K5)</f>
        <v/>
      </c>
      <c r="L5" s="460">
        <f>'אלול-אוקטובר.10'!L5</f>
        <v>0</v>
      </c>
      <c r="M5" s="446">
        <f>IF(N5=-99,0,'אלול-אוקטובר.10'!M5)</f>
        <v>0</v>
      </c>
      <c r="N5" s="798">
        <f>IF('אלול-אוקטובר.10'!N5=1,-99,'אלול-אוקטובר.10'!N5-1)</f>
        <v>-7</v>
      </c>
      <c r="O5" s="454" t="str">
        <f>T('אלול-אוקטובר.10'!O5)</f>
        <v/>
      </c>
      <c r="P5" s="467" t="str">
        <f>T('אלול-אוקטובר.10'!P5)</f>
        <v/>
      </c>
      <c r="Q5" s="461">
        <f>'אלול-אוקטובר.10'!Q5</f>
        <v>0</v>
      </c>
      <c r="R5" s="455">
        <f>IF(S5=-99,0,'אלול-אוקטובר.10'!R5)</f>
        <v>0</v>
      </c>
      <c r="S5" s="799">
        <f>IF('אלול-אוקטובר.10'!S5=1,-99,'אלול-אוקטובר.10'!S5-1)</f>
        <v>-7</v>
      </c>
      <c r="T5" s="454" t="str">
        <f>T('אלול-אוקטובר.10'!T5)</f>
        <v/>
      </c>
      <c r="U5" s="468" t="str">
        <f>T('אלול-אוקטובר.10'!U5)</f>
        <v/>
      </c>
      <c r="V5" s="461">
        <f>'אלול-אוקטובר.10'!V5</f>
        <v>0</v>
      </c>
      <c r="W5" s="456">
        <f>IF(X5=-99,0,'אלול-אוקטובר.10'!W5)</f>
        <v>0</v>
      </c>
      <c r="X5" s="800">
        <f>IF('אלול-אוקטובר.10'!X5=1,-99,'אלול-אוקטובר.10'!X5-1)</f>
        <v>-13</v>
      </c>
      <c r="Y5" s="31">
        <f>'אלול-אוקטובר.10'!Y5</f>
        <v>0</v>
      </c>
      <c r="Z5" s="160"/>
      <c r="AA5" s="1111"/>
      <c r="AB5" s="1112"/>
      <c r="AC5" s="1112"/>
      <c r="AD5" s="1112"/>
      <c r="AE5" s="1112"/>
      <c r="AF5" s="1112"/>
      <c r="AG5" s="1112"/>
      <c r="AH5" s="1112"/>
      <c r="AI5" s="1113"/>
    </row>
    <row r="6" spans="1:35" ht="15.75" x14ac:dyDescent="0.25">
      <c r="A6" s="122"/>
      <c r="B6" s="930" t="str">
        <f>T('אלול-אוקטובר.10'!B6)</f>
        <v/>
      </c>
      <c r="C6" s="509">
        <f>'אלול-אוקטובר.10'!C6</f>
        <v>0</v>
      </c>
      <c r="D6" s="622" t="str">
        <f>IF('אלול-אוקטובר.10'!C6&lt;&gt;'אב-ספטמבר.9'!C6,"?","")</f>
        <v/>
      </c>
      <c r="E6" s="14"/>
      <c r="F6" s="18" t="str">
        <f>T('אלול-אוקטובר.10'!F6)</f>
        <v/>
      </c>
      <c r="G6" s="511">
        <f>'אלול-אוקטובר.10'!G6</f>
        <v>0</v>
      </c>
      <c r="H6" s="616" t="str">
        <f>IF('אלול-אוקטובר.10'!G6&lt;&gt;'אב-ספטמבר.9'!G6,"?","")</f>
        <v/>
      </c>
      <c r="I6" s="516"/>
      <c r="J6" s="453" t="str">
        <f>T('אלול-אוקטובר.10'!J6)</f>
        <v/>
      </c>
      <c r="K6" s="466" t="str">
        <f>T('אלול-אוקטובר.10'!K6)</f>
        <v/>
      </c>
      <c r="L6" s="462">
        <f>'אלול-אוקטובר.10'!L6</f>
        <v>0</v>
      </c>
      <c r="M6" s="803">
        <f>IF(N6=-99,0,'אלול-אוקטובר.10'!M6)</f>
        <v>0</v>
      </c>
      <c r="N6" s="798">
        <f>IF('אלול-אוקטובר.10'!N6=1,-99,'אלול-אוקטובר.10'!N6-1)</f>
        <v>-7</v>
      </c>
      <c r="O6" s="454" t="str">
        <f>T('אלול-אוקטובר.10'!O6)</f>
        <v/>
      </c>
      <c r="P6" s="467" t="str">
        <f>T('אלול-אוקטובר.10'!P6)</f>
        <v/>
      </c>
      <c r="Q6" s="461">
        <f>'אלול-אוקטובר.10'!Q6</f>
        <v>0</v>
      </c>
      <c r="R6" s="455">
        <f>IF(S6=-99,0,'אלול-אוקטובר.10'!R6)</f>
        <v>0</v>
      </c>
      <c r="S6" s="799">
        <f>IF('אלול-אוקטובר.10'!S6=1,-99,'אלול-אוקטובר.10'!S6-1)</f>
        <v>-7</v>
      </c>
      <c r="T6" s="454" t="str">
        <f>T('אלול-אוקטובר.10'!T6)</f>
        <v/>
      </c>
      <c r="U6" s="468" t="str">
        <f>T('אלול-אוקטובר.10'!U6)</f>
        <v/>
      </c>
      <c r="V6" s="461">
        <f>'אלול-אוקטובר.10'!V6</f>
        <v>0</v>
      </c>
      <c r="W6" s="809">
        <f>IF(X6=-99,0,'אלול-אוקטובר.10'!W6)</f>
        <v>0</v>
      </c>
      <c r="X6" s="800">
        <f>IF('אלול-אוקטובר.10'!X6=1,-99,'אלול-אוקטובר.10'!X6-1)</f>
        <v>-7</v>
      </c>
      <c r="Y6" s="31">
        <f>'אלול-אוקטובר.10'!Y6</f>
        <v>0</v>
      </c>
      <c r="Z6" s="160"/>
      <c r="AA6" s="1111"/>
      <c r="AB6" s="1112"/>
      <c r="AC6" s="1112"/>
      <c r="AD6" s="1112"/>
      <c r="AE6" s="1112"/>
      <c r="AF6" s="1112"/>
      <c r="AG6" s="1112"/>
      <c r="AH6" s="1112"/>
      <c r="AI6" s="1113"/>
    </row>
    <row r="7" spans="1:35" ht="15.75" x14ac:dyDescent="0.25">
      <c r="A7" s="122"/>
      <c r="B7" s="506" t="str">
        <f>T('אלול-אוקטובר.10'!B7)</f>
        <v/>
      </c>
      <c r="C7" s="509">
        <f>'אלול-אוקטובר.10'!C7</f>
        <v>0</v>
      </c>
      <c r="D7" s="603" t="str">
        <f>IF('אלול-אוקטובר.10'!C7&lt;&gt;'אב-ספטמבר.9'!C7,"?","")</f>
        <v/>
      </c>
      <c r="E7" s="14"/>
      <c r="F7" s="269" t="str">
        <f>T('אלול-אוקטובר.10'!F7)</f>
        <v/>
      </c>
      <c r="G7" s="511">
        <f>'אלול-אוקטובר.10'!G7</f>
        <v>0</v>
      </c>
      <c r="H7" s="618" t="str">
        <f>IF('אלול-אוקטובר.10'!G7&lt;&gt;'אב-ספטמבר.9'!G7,"?","")</f>
        <v/>
      </c>
      <c r="I7" s="585"/>
      <c r="J7" s="453" t="str">
        <f>T('אלול-אוקטובר.10'!J7)</f>
        <v/>
      </c>
      <c r="K7" s="812" t="str">
        <f>T('אלול-אוקטובר.10'!K7)</f>
        <v/>
      </c>
      <c r="L7" s="463">
        <f>'אלול-אוקטובר.10'!L7</f>
        <v>0</v>
      </c>
      <c r="M7" s="803">
        <f>IF(N7=-99,0,'אלול-אוקטובר.10'!M7)</f>
        <v>0</v>
      </c>
      <c r="N7" s="798">
        <f>IF('אלול-אוקטובר.10'!N7=1,-99,'אלול-אוקטובר.10'!N7-1)</f>
        <v>-7</v>
      </c>
      <c r="O7" s="454" t="str">
        <f>T('אלול-אוקטובר.10'!O7)</f>
        <v/>
      </c>
      <c r="P7" s="467" t="str">
        <f>T('אלול-אוקטובר.10'!P7)</f>
        <v/>
      </c>
      <c r="Q7" s="461">
        <f>'אלול-אוקטובר.10'!Q7</f>
        <v>0</v>
      </c>
      <c r="R7" s="455">
        <f>IF(S7=-99,0,'אלול-אוקטובר.10'!R7)</f>
        <v>0</v>
      </c>
      <c r="S7" s="799">
        <f>IF('אלול-אוקטובר.10'!S7=1,-99,'אלול-אוקטובר.10'!S7-1)</f>
        <v>-7</v>
      </c>
      <c r="T7" s="454" t="str">
        <f>T('אלול-אוקטובר.10'!T7)</f>
        <v/>
      </c>
      <c r="U7" s="468" t="str">
        <f>T('אלול-אוקטובר.10'!U7)</f>
        <v/>
      </c>
      <c r="V7" s="461">
        <f>'אלול-אוקטובר.10'!V7</f>
        <v>0</v>
      </c>
      <c r="W7" s="459">
        <f>IF(X7=-99,0,'אלול-אוקטובר.10'!W7)</f>
        <v>0</v>
      </c>
      <c r="X7" s="800">
        <f>IF('אלול-אוקטובר.10'!X7=1,-99,'אלול-אוקטובר.10'!X7-1)</f>
        <v>-7</v>
      </c>
      <c r="Y7" s="31">
        <f>'אלול-אוקטובר.10'!Y7</f>
        <v>0</v>
      </c>
      <c r="Z7" s="160"/>
      <c r="AA7" s="1111"/>
      <c r="AB7" s="1112"/>
      <c r="AC7" s="1112"/>
      <c r="AD7" s="1112"/>
      <c r="AE7" s="1112"/>
      <c r="AF7" s="1112"/>
      <c r="AG7" s="1112"/>
      <c r="AH7" s="1112"/>
      <c r="AI7" s="1113"/>
    </row>
    <row r="8" spans="1:35" ht="15.75" x14ac:dyDescent="0.25">
      <c r="A8" s="122"/>
      <c r="B8" s="506" t="str">
        <f>T('אלול-אוקטובר.10'!B8)</f>
        <v/>
      </c>
      <c r="C8" s="509">
        <f>'אלול-אוקטובר.10'!C8</f>
        <v>0</v>
      </c>
      <c r="D8" s="603" t="str">
        <f>IF('אלול-אוקטובר.10'!C8&lt;&gt;'אב-ספטמבר.9'!C8,"?","")</f>
        <v/>
      </c>
      <c r="E8" s="14"/>
      <c r="F8" s="18" t="str">
        <f>T('אלול-אוקטובר.10'!F8)</f>
        <v/>
      </c>
      <c r="G8" s="511">
        <f>'אלול-אוקטובר.10'!G8</f>
        <v>0</v>
      </c>
      <c r="H8" s="616" t="str">
        <f>IF('אלול-אוקטובר.10'!G8&lt;&gt;'אב-ספטמבר.9'!G8,"?","")</f>
        <v/>
      </c>
      <c r="I8" s="516"/>
      <c r="J8" s="453" t="str">
        <f>T('אלול-אוקטובר.10'!J8)</f>
        <v/>
      </c>
      <c r="K8" s="811" t="str">
        <f>T('אלול-אוקטובר.10'!K8)</f>
        <v/>
      </c>
      <c r="L8" s="463">
        <f>'אלול-אוקטובר.10'!L8</f>
        <v>0</v>
      </c>
      <c r="M8" s="804">
        <f>IF(N8=-99,0,'אלול-אוקטובר.10'!M8)</f>
        <v>0</v>
      </c>
      <c r="N8" s="798">
        <f>IF('אלול-אוקטובר.10'!N8=1,-99,'אלול-אוקטובר.10'!N8-1)</f>
        <v>-7</v>
      </c>
      <c r="O8" s="454" t="str">
        <f>T('אלול-אוקטובר.10'!O8)</f>
        <v/>
      </c>
      <c r="P8" s="470" t="str">
        <f>T('אלול-אוקטובר.10'!P8)</f>
        <v/>
      </c>
      <c r="Q8" s="461">
        <f>'אלול-אוקטובר.10'!Q8</f>
        <v>0</v>
      </c>
      <c r="R8" s="455">
        <f>IF(S8=-99,0,'אלול-אוקטובר.10'!R8)</f>
        <v>0</v>
      </c>
      <c r="S8" s="799">
        <f>IF('אלול-אוקטובר.10'!S8=1,-99,'אלול-אוקטובר.10'!S8-1)</f>
        <v>-7</v>
      </c>
      <c r="T8" s="454" t="str">
        <f>T('אלול-אוקטובר.10'!T8)</f>
        <v/>
      </c>
      <c r="U8" s="468" t="str">
        <f>T('אלול-אוקטובר.10'!U8)</f>
        <v/>
      </c>
      <c r="V8" s="461">
        <f>'אלול-אוקטובר.10'!V8</f>
        <v>0</v>
      </c>
      <c r="W8" s="810">
        <f>IF(X8=-99,0,'אלול-אוקטובר.10'!W8)</f>
        <v>0</v>
      </c>
      <c r="X8" s="800">
        <f>IF('אלול-אוקטובר.10'!X8=1,-99,'אלול-אוקטובר.10'!X8-1)</f>
        <v>-7</v>
      </c>
      <c r="Y8" s="31">
        <f>'אלול-אוקטובר.10'!Y8</f>
        <v>0</v>
      </c>
      <c r="Z8" s="160"/>
      <c r="AA8" s="1111"/>
      <c r="AB8" s="1112"/>
      <c r="AC8" s="1112"/>
      <c r="AD8" s="1112"/>
      <c r="AE8" s="1112"/>
      <c r="AF8" s="1112"/>
      <c r="AG8" s="1112"/>
      <c r="AH8" s="1112"/>
      <c r="AI8" s="1113"/>
    </row>
    <row r="9" spans="1:35" ht="16.5" thickBot="1" x14ac:dyDescent="0.3">
      <c r="A9" s="122"/>
      <c r="B9" s="506" t="str">
        <f>T('אלול-אוקטובר.10'!B9)</f>
        <v/>
      </c>
      <c r="C9" s="614">
        <f>'אלול-אוקטובר.10'!C9</f>
        <v>0</v>
      </c>
      <c r="D9" s="603" t="str">
        <f>IF('אלול-אוקטובר.10'!C9&lt;&gt;'אב-ספטמבר.9'!C9,"?","")</f>
        <v/>
      </c>
      <c r="E9" s="14"/>
      <c r="F9" s="18" t="str">
        <f>T('אלול-אוקטובר.10'!F9)</f>
        <v/>
      </c>
      <c r="G9" s="620">
        <f>'אלול-אוקטובר.10'!G9</f>
        <v>0</v>
      </c>
      <c r="H9" s="621" t="str">
        <f>IF('אלול-אוקטובר.10'!G9&lt;&gt;'אב-ספטמבר.9'!G9,"?","")</f>
        <v/>
      </c>
      <c r="I9" s="582"/>
      <c r="J9" s="453" t="str">
        <f>T('אלול-אוקטובר.10'!J9)</f>
        <v/>
      </c>
      <c r="K9" s="466" t="str">
        <f>T('אלול-אוקטובר.10'!K9)</f>
        <v/>
      </c>
      <c r="L9" s="463">
        <f>'אלול-אוקטובר.10'!L9</f>
        <v>0</v>
      </c>
      <c r="M9" s="806">
        <f>IF(N9=-99,0,'אלול-אוקטובר.10'!M9)</f>
        <v>0</v>
      </c>
      <c r="N9" s="805">
        <f>IF('אלול-אוקטובר.10'!N9=1,-99,'אלול-אוקטובר.10'!N9-1)</f>
        <v>-7</v>
      </c>
      <c r="O9" s="454" t="str">
        <f>T('אלול-אוקטובר.10'!O9)</f>
        <v/>
      </c>
      <c r="P9" s="470" t="str">
        <f>T('אלול-אוקטובר.10'!P9)</f>
        <v/>
      </c>
      <c r="Q9" s="461">
        <f>'אלול-אוקטובר.10'!Q9</f>
        <v>0</v>
      </c>
      <c r="R9" s="455">
        <f>IF(S9=-99,0,'אלול-אוקטובר.10'!R9)</f>
        <v>0</v>
      </c>
      <c r="S9" s="799">
        <f>IF('אלול-אוקטובר.10'!S9=1,-99,'אלול-אוקטובר.10'!S9-1)</f>
        <v>-7</v>
      </c>
      <c r="T9" s="454" t="str">
        <f>T('אלול-אוקטובר.10'!T9)</f>
        <v/>
      </c>
      <c r="U9" s="468" t="str">
        <f>T('אלול-אוקטובר.10'!U9)</f>
        <v/>
      </c>
      <c r="V9" s="461">
        <f>'אלול-אוקטובר.10'!V9</f>
        <v>0</v>
      </c>
      <c r="W9" s="810">
        <f>IF(X9=-99,0,'אלול-אוקטובר.10'!W9)</f>
        <v>0</v>
      </c>
      <c r="X9" s="800">
        <f>IF('אלול-אוקטובר.10'!X9=1,-99,'אלול-אוקטובר.10'!X9-1)</f>
        <v>-7</v>
      </c>
      <c r="Y9" s="31">
        <f>'אלול-אוקטובר.10'!Y9</f>
        <v>0</v>
      </c>
      <c r="Z9" s="160"/>
      <c r="AA9" s="1111"/>
      <c r="AB9" s="1112"/>
      <c r="AC9" s="1112"/>
      <c r="AD9" s="1112"/>
      <c r="AE9" s="1112"/>
      <c r="AF9" s="1112"/>
      <c r="AG9" s="1112"/>
      <c r="AH9" s="1112"/>
      <c r="AI9" s="1113"/>
    </row>
    <row r="10" spans="1:35" ht="15.75" x14ac:dyDescent="0.25">
      <c r="A10" s="122"/>
      <c r="B10" s="506" t="str">
        <f>T('אלול-אוקטובר.10'!B10)</f>
        <v/>
      </c>
      <c r="C10" s="1344" t="s">
        <v>166</v>
      </c>
      <c r="D10" s="1345"/>
      <c r="E10" s="14"/>
      <c r="F10" s="18" t="str">
        <f>T('אלול-אוקטובר.10'!F10)</f>
        <v/>
      </c>
      <c r="G10" s="1332" t="s">
        <v>166</v>
      </c>
      <c r="H10" s="1333"/>
      <c r="I10" s="15"/>
      <c r="J10" s="453" t="str">
        <f>T('אלול-אוקטובר.10'!J10)</f>
        <v/>
      </c>
      <c r="K10" s="466" t="str">
        <f>T('אלול-אוקטובר.10'!K10)</f>
        <v/>
      </c>
      <c r="L10" s="463">
        <f>'אלול-אוקטובר.10'!L10</f>
        <v>0</v>
      </c>
      <c r="M10" s="808">
        <f>IF(N10=-99,0,'אלול-אוקטובר.10'!M10)</f>
        <v>0</v>
      </c>
      <c r="N10" s="805">
        <f>IF('אלול-אוקטובר.10'!N10=1,-99,'אלול-אוקטובר.10'!N10-1)</f>
        <v>-7</v>
      </c>
      <c r="O10" s="454" t="str">
        <f>T('אלול-אוקטובר.10'!O10)</f>
        <v/>
      </c>
      <c r="P10" s="470" t="str">
        <f>T('אלול-אוקטובר.10'!P10)</f>
        <v/>
      </c>
      <c r="Q10" s="461">
        <f>'אלול-אוקטובר.10'!Q10</f>
        <v>0</v>
      </c>
      <c r="R10" s="455">
        <f>IF(S10=-99,0,'אלול-אוקטובר.10'!R10)</f>
        <v>0</v>
      </c>
      <c r="S10" s="799">
        <f>IF('אלול-אוקטובר.10'!S10=1,-99,'אלול-אוקטובר.10'!S10-1)</f>
        <v>-7</v>
      </c>
      <c r="T10" s="454" t="str">
        <f>T('אלול-אוקטובר.10'!T10)</f>
        <v/>
      </c>
      <c r="U10" s="468" t="str">
        <f>T('אלול-אוקטובר.10'!U10)</f>
        <v/>
      </c>
      <c r="V10" s="461">
        <f>'אלול-אוקטובר.10'!V10</f>
        <v>0</v>
      </c>
      <c r="W10" s="810">
        <f>IF(X10=-99,0,'אלול-אוקטובר.10'!W10)</f>
        <v>0</v>
      </c>
      <c r="X10" s="800">
        <f>IF('אלול-אוקטובר.10'!X10=1,-99,'אלול-אוקטובר.10'!X10-1)</f>
        <v>-7</v>
      </c>
      <c r="Y10" s="31">
        <f>'אלול-אוקטובר.10'!Y10</f>
        <v>0</v>
      </c>
      <c r="Z10" s="160"/>
      <c r="AA10" s="1111"/>
      <c r="AB10" s="1112"/>
      <c r="AC10" s="1112"/>
      <c r="AD10" s="1112"/>
      <c r="AE10" s="1112"/>
      <c r="AF10" s="1112"/>
      <c r="AG10" s="1112"/>
      <c r="AH10" s="1112"/>
      <c r="AI10" s="1113"/>
    </row>
    <row r="11" spans="1:35" ht="15.75" x14ac:dyDescent="0.25">
      <c r="A11" s="122"/>
      <c r="B11" s="506" t="str">
        <f>T('אלול-אוקטובר.10'!B11)</f>
        <v/>
      </c>
      <c r="C11" s="1338" t="s">
        <v>166</v>
      </c>
      <c r="D11" s="1339"/>
      <c r="E11" s="14"/>
      <c r="F11" s="626" t="str">
        <f>T('אלול-אוקטובר.10'!F11)</f>
        <v/>
      </c>
      <c r="G11" s="1334" t="s">
        <v>166</v>
      </c>
      <c r="H11" s="1335"/>
      <c r="I11" s="15"/>
      <c r="J11" s="453" t="str">
        <f>T('אלול-אוקטובר.10'!J11)</f>
        <v/>
      </c>
      <c r="K11" s="466" t="str">
        <f>T('אלול-אוקטובר.10'!K11)</f>
        <v/>
      </c>
      <c r="L11" s="463">
        <f>'אלול-אוקטובר.10'!L11</f>
        <v>0</v>
      </c>
      <c r="M11" s="808">
        <f>IF(N11=-99,0,'אלול-אוקטובר.10'!M11)</f>
        <v>0</v>
      </c>
      <c r="N11" s="805">
        <f>IF('אלול-אוקטובר.10'!N11=1,-99,'אלול-אוקטובר.10'!N11-1)</f>
        <v>-7</v>
      </c>
      <c r="O11" s="454" t="str">
        <f>T('אלול-אוקטובר.10'!O11)</f>
        <v/>
      </c>
      <c r="P11" s="470" t="str">
        <f>T('אלול-אוקטובר.10'!P11)</f>
        <v/>
      </c>
      <c r="Q11" s="461">
        <f>'אלול-אוקטובר.10'!Q11</f>
        <v>0</v>
      </c>
      <c r="R11" s="455">
        <f>IF(S11=-99,0,'אלול-אוקטובר.10'!R11)</f>
        <v>0</v>
      </c>
      <c r="S11" s="799">
        <f>IF('אלול-אוקטובר.10'!S11=1,-99,'אלול-אוקטובר.10'!S11-1)</f>
        <v>-7</v>
      </c>
      <c r="T11" s="454" t="str">
        <f>T('אלול-אוקטובר.10'!T11)</f>
        <v/>
      </c>
      <c r="U11" s="468" t="str">
        <f>T('אלול-אוקטובר.10'!U11)</f>
        <v/>
      </c>
      <c r="V11" s="461">
        <f>'אלול-אוקטובר.10'!V11</f>
        <v>0</v>
      </c>
      <c r="W11" s="810">
        <f>IF(X11=-99,0,'אלול-אוקטובר.10'!W11)</f>
        <v>0</v>
      </c>
      <c r="X11" s="800">
        <f>IF('אלול-אוקטובר.10'!X11=1,-99,'אלול-אוקטובר.10'!X11-1)</f>
        <v>-7</v>
      </c>
      <c r="Y11" s="31">
        <f>'אלול-אוקטובר.10'!Y11</f>
        <v>0</v>
      </c>
      <c r="Z11" s="160"/>
      <c r="AA11" s="1111"/>
      <c r="AB11" s="1112"/>
      <c r="AC11" s="1112"/>
      <c r="AD11" s="1112"/>
      <c r="AE11" s="1112"/>
      <c r="AF11" s="1112"/>
      <c r="AG11" s="1112"/>
      <c r="AH11" s="1112"/>
      <c r="AI11" s="1113"/>
    </row>
    <row r="12" spans="1:35" ht="15.75" x14ac:dyDescent="0.25">
      <c r="A12" s="122"/>
      <c r="B12" s="506" t="str">
        <f>T('אלול-אוקטובר.10'!B12)</f>
        <v/>
      </c>
      <c r="C12" s="1338" t="s">
        <v>166</v>
      </c>
      <c r="D12" s="1339"/>
      <c r="E12" s="14"/>
      <c r="F12" s="608" t="str">
        <f>T('אלול-אוקטובר.10'!F12)</f>
        <v/>
      </c>
      <c r="G12" s="1336" t="s">
        <v>166</v>
      </c>
      <c r="H12" s="1337"/>
      <c r="I12" s="15"/>
      <c r="J12" s="453" t="str">
        <f>T('אלול-אוקטובר.10'!J12)</f>
        <v/>
      </c>
      <c r="K12" s="466" t="str">
        <f>T('אלול-אוקטובר.10'!K12)</f>
        <v/>
      </c>
      <c r="L12" s="463">
        <f>'אלול-אוקטובר.10'!L12</f>
        <v>0</v>
      </c>
      <c r="M12" s="808">
        <f>IF(N12=-99,0,'אלול-אוקטובר.10'!M12)</f>
        <v>0</v>
      </c>
      <c r="N12" s="805">
        <f>IF('אלול-אוקטובר.10'!N12=1,-99,'אלול-אוקטובר.10'!N12-1)</f>
        <v>-7</v>
      </c>
      <c r="O12" s="454" t="str">
        <f>T('אלול-אוקטובר.10'!O12)</f>
        <v/>
      </c>
      <c r="P12" s="470" t="str">
        <f>T('אלול-אוקטובר.10'!P12)</f>
        <v/>
      </c>
      <c r="Q12" s="461">
        <f>'אלול-אוקטובר.10'!Q12</f>
        <v>0</v>
      </c>
      <c r="R12" s="455">
        <f>IF(S12=-99,0,'אלול-אוקטובר.10'!R12)</f>
        <v>0</v>
      </c>
      <c r="S12" s="799">
        <f>IF('אלול-אוקטובר.10'!S12=1,-99,'אלול-אוקטובר.10'!S12-1)</f>
        <v>-7</v>
      </c>
      <c r="T12" s="611" t="str">
        <f>T('אלול-אוקטובר.10'!T12)</f>
        <v/>
      </c>
      <c r="U12" s="468" t="str">
        <f>T('אלול-אוקטובר.10'!U12)</f>
        <v/>
      </c>
      <c r="V12" s="461">
        <f>'אלול-אוקטובר.10'!V12</f>
        <v>0</v>
      </c>
      <c r="W12" s="809">
        <f>IF(X12=-99,0,'אלול-אוקטובר.10'!W12)</f>
        <v>0</v>
      </c>
      <c r="X12" s="800">
        <f>IF('אלול-אוקטובר.10'!X12=1,-99,'אלול-אוקטובר.10'!X12-1)</f>
        <v>-7</v>
      </c>
      <c r="Y12" s="31">
        <f>'אלול-אוקטובר.10'!Y12</f>
        <v>0</v>
      </c>
      <c r="Z12" s="160"/>
      <c r="AA12" s="1111"/>
      <c r="AB12" s="1112"/>
      <c r="AC12" s="1112"/>
      <c r="AD12" s="1112"/>
      <c r="AE12" s="1112"/>
      <c r="AF12" s="1112"/>
      <c r="AG12" s="1112"/>
      <c r="AH12" s="1112"/>
      <c r="AI12" s="1113"/>
    </row>
    <row r="13" spans="1:35" ht="15.75" x14ac:dyDescent="0.25">
      <c r="A13" s="122"/>
      <c r="B13" s="506" t="str">
        <f>T('אלול-אוקטובר.10'!B13)</f>
        <v/>
      </c>
      <c r="C13" s="1338" t="s">
        <v>166</v>
      </c>
      <c r="D13" s="1339"/>
      <c r="E13" s="580"/>
      <c r="F13" s="18" t="str">
        <f>T('אלול-אוקטובר.10'!F13)</f>
        <v/>
      </c>
      <c r="G13" s="1355" t="s">
        <v>166</v>
      </c>
      <c r="H13" s="1356"/>
      <c r="I13" s="15"/>
      <c r="J13" s="453" t="str">
        <f>T('אלול-אוקטובר.10'!J13)</f>
        <v/>
      </c>
      <c r="K13" s="466" t="str">
        <f>T('אלול-אוקטובר.10'!K13)</f>
        <v/>
      </c>
      <c r="L13" s="463">
        <f>'אלול-אוקטובר.10'!L13</f>
        <v>0</v>
      </c>
      <c r="M13" s="808">
        <f>IF(N13=-99,0,'אלול-אוקטובר.10'!M13)</f>
        <v>0</v>
      </c>
      <c r="N13" s="805">
        <f>IF('אלול-אוקטובר.10'!N13=1,-99,'אלול-אוקטובר.10'!N13-1)</f>
        <v>-7</v>
      </c>
      <c r="O13" s="454" t="str">
        <f>T('אלול-אוקטובר.10'!O13)</f>
        <v/>
      </c>
      <c r="P13" s="470" t="str">
        <f>T('אלול-אוקטובר.10'!P13)</f>
        <v/>
      </c>
      <c r="Q13" s="461">
        <f>'אלול-אוקטובר.10'!Q13</f>
        <v>0</v>
      </c>
      <c r="R13" s="455">
        <f>IF(S13=-99,0,'אלול-אוקטובר.10'!R13)</f>
        <v>0</v>
      </c>
      <c r="S13" s="799">
        <f>IF('אלול-אוקטובר.10'!S13=1,-99,'אלול-אוקטובר.10'!S13-1)</f>
        <v>-7</v>
      </c>
      <c r="T13" s="454" t="str">
        <f>T('אלול-אוקטובר.10'!T13)</f>
        <v/>
      </c>
      <c r="U13" s="468" t="str">
        <f>T('אלול-אוקטובר.10'!U13)</f>
        <v/>
      </c>
      <c r="V13" s="461">
        <f>'אלול-אוקטובר.10'!V13</f>
        <v>0</v>
      </c>
      <c r="W13" s="809">
        <f>IF(X13=-99,0,'אלול-אוקטובר.10'!W13)</f>
        <v>0</v>
      </c>
      <c r="X13" s="800">
        <f>IF('אלול-אוקטובר.10'!X13=1,-99,'אלול-אוקטובר.10'!X13-1)</f>
        <v>-7</v>
      </c>
      <c r="Y13" s="31">
        <f>'אלול-אוקטובר.10'!Y13</f>
        <v>0</v>
      </c>
      <c r="Z13" s="160"/>
      <c r="AA13" s="1111"/>
      <c r="AB13" s="1112"/>
      <c r="AC13" s="1112"/>
      <c r="AD13" s="1112"/>
      <c r="AE13" s="1112"/>
      <c r="AF13" s="1112"/>
      <c r="AG13" s="1112"/>
      <c r="AH13" s="1112"/>
      <c r="AI13" s="1113"/>
    </row>
    <row r="14" spans="1:35" ht="15.75" x14ac:dyDescent="0.25">
      <c r="A14" s="122"/>
      <c r="B14" s="506" t="str">
        <f>T('אלול-אוקטובר.10'!B14)</f>
        <v/>
      </c>
      <c r="C14" s="1338" t="s">
        <v>166</v>
      </c>
      <c r="D14" s="1339"/>
      <c r="E14" s="580"/>
      <c r="F14" s="18" t="str">
        <f>T('אלול-אוקטובר.10'!F14)</f>
        <v/>
      </c>
      <c r="G14" s="1334" t="s">
        <v>166</v>
      </c>
      <c r="H14" s="1335"/>
      <c r="I14" s="15"/>
      <c r="J14" s="453" t="str">
        <f>T('אלול-אוקטובר.10'!J14)</f>
        <v/>
      </c>
      <c r="K14" s="466" t="str">
        <f>T('אלול-אוקטובר.10'!K14)</f>
        <v/>
      </c>
      <c r="L14" s="463">
        <f>'אלול-אוקטובר.10'!L14</f>
        <v>0</v>
      </c>
      <c r="M14" s="807">
        <f>IF(N14=-99,0,'אלול-אוקטובר.10'!M14)</f>
        <v>0</v>
      </c>
      <c r="N14" s="805">
        <f>IF('אלול-אוקטובר.10'!N14=1,-99,'אלול-אוקטובר.10'!N14-1)</f>
        <v>-9</v>
      </c>
      <c r="O14" s="454" t="str">
        <f>T('אלול-אוקטובר.10'!O14)</f>
        <v/>
      </c>
      <c r="P14" s="470" t="str">
        <f>T('אלול-אוקטובר.10'!P14)</f>
        <v/>
      </c>
      <c r="Q14" s="461">
        <f>'אלול-אוקטובר.10'!Q14</f>
        <v>0</v>
      </c>
      <c r="R14" s="455">
        <f>IF(S14=-99,0,'אלול-אוקטובר.10'!R14)</f>
        <v>0</v>
      </c>
      <c r="S14" s="799">
        <f>IF('אלול-אוקטובר.10'!S14=1,-99,'אלול-אוקטובר.10'!S14-1)</f>
        <v>-7</v>
      </c>
      <c r="T14" s="454" t="str">
        <f>T('אלול-אוקטובר.10'!T14)</f>
        <v/>
      </c>
      <c r="U14" s="468" t="str">
        <f>T('אלול-אוקטובר.10'!U14)</f>
        <v/>
      </c>
      <c r="V14" s="461">
        <f>'אלול-אוקטובר.10'!V14</f>
        <v>0</v>
      </c>
      <c r="W14" s="459">
        <f>IF(X14=-99,0,'אלול-אוקטובר.10'!W14)</f>
        <v>0</v>
      </c>
      <c r="X14" s="800">
        <f>IF('אלול-אוקטובר.10'!X14=1,-99,'אלול-אוקטובר.10'!X14-1)</f>
        <v>-7</v>
      </c>
      <c r="Y14" s="31">
        <f>'אלול-אוקטובר.10'!Y14</f>
        <v>0</v>
      </c>
      <c r="Z14" s="160"/>
      <c r="AA14" s="1111"/>
      <c r="AB14" s="1112"/>
      <c r="AC14" s="1112"/>
      <c r="AD14" s="1112"/>
      <c r="AE14" s="1112"/>
      <c r="AF14" s="1112"/>
      <c r="AG14" s="1112"/>
      <c r="AH14" s="1112"/>
      <c r="AI14" s="1113"/>
    </row>
    <row r="15" spans="1:35" ht="15.75" x14ac:dyDescent="0.25">
      <c r="A15" s="122"/>
      <c r="B15" s="506" t="str">
        <f>T('אלול-אוקטובר.10'!B15)</f>
        <v/>
      </c>
      <c r="C15" s="1338" t="s">
        <v>166</v>
      </c>
      <c r="D15" s="1339"/>
      <c r="E15" s="14"/>
      <c r="F15" s="18" t="str">
        <f>T('אלול-אוקטובר.10'!F15)</f>
        <v/>
      </c>
      <c r="G15" s="1336" t="s">
        <v>166</v>
      </c>
      <c r="H15" s="1337"/>
      <c r="I15" s="15"/>
      <c r="J15" s="453" t="str">
        <f>T('אלול-אוקטובר.10'!J15)</f>
        <v/>
      </c>
      <c r="K15" s="466" t="str">
        <f>T('אלול-אוקטובר.10'!K15)</f>
        <v/>
      </c>
      <c r="L15" s="463">
        <f>'אלול-אוקטובר.10'!L15</f>
        <v>0</v>
      </c>
      <c r="M15" s="450">
        <f>IF(N15=-99,0,'אלול-אוקטובר.10'!M15)</f>
        <v>0</v>
      </c>
      <c r="N15" s="798">
        <f>IF('אלול-אוקטובר.10'!N15=1,-99,'אלול-אוקטובר.10'!N15-1)</f>
        <v>-7</v>
      </c>
      <c r="O15" s="454" t="str">
        <f>T('אלול-אוקטובר.10'!O15)</f>
        <v/>
      </c>
      <c r="P15" s="470" t="str">
        <f>T('אלול-אוקטובר.10'!P15)</f>
        <v/>
      </c>
      <c r="Q15" s="461">
        <f>'אלול-אוקטובר.10'!Q15</f>
        <v>0</v>
      </c>
      <c r="R15" s="455">
        <f>IF(S15=-99,0,'אלול-אוקטובר.10'!R15)</f>
        <v>0</v>
      </c>
      <c r="S15" s="799">
        <f>IF('אלול-אוקטובר.10'!S15=1,-99,'אלול-אוקטובר.10'!S15-1)</f>
        <v>-7</v>
      </c>
      <c r="T15" s="454" t="str">
        <f>T('אלול-אוקטובר.10'!T15)</f>
        <v/>
      </c>
      <c r="U15" s="468" t="str">
        <f>T('אלול-אוקטובר.10'!U15)</f>
        <v/>
      </c>
      <c r="V15" s="461">
        <f>'אלול-אוקטובר.10'!V15</f>
        <v>0</v>
      </c>
      <c r="W15" s="809">
        <f>IF(X15=-99,0,'אלול-אוקטובר.10'!W15)</f>
        <v>0</v>
      </c>
      <c r="X15" s="800">
        <f>IF('אלול-אוקטובר.10'!X15=1,-99,'אלול-אוקטובר.10'!X15-1)</f>
        <v>-7</v>
      </c>
      <c r="Y15" s="31">
        <f>'אלול-אוקטובר.10'!Y15</f>
        <v>0</v>
      </c>
      <c r="Z15" s="160"/>
      <c r="AA15" s="1111"/>
      <c r="AB15" s="1112"/>
      <c r="AC15" s="1112"/>
      <c r="AD15" s="1112"/>
      <c r="AE15" s="1112"/>
      <c r="AF15" s="1112"/>
      <c r="AG15" s="1112"/>
      <c r="AH15" s="1112"/>
      <c r="AI15" s="1113"/>
    </row>
    <row r="16" spans="1:35" ht="15.95" customHeight="1" x14ac:dyDescent="0.25">
      <c r="A16" s="122"/>
      <c r="B16" s="506" t="str">
        <f>T('אלול-אוקטובר.10'!B16)</f>
        <v/>
      </c>
      <c r="C16" s="1338" t="s">
        <v>166</v>
      </c>
      <c r="D16" s="1339"/>
      <c r="E16" s="14"/>
      <c r="F16" s="18" t="str">
        <f>T('אלול-אוקטובר.10'!F16)</f>
        <v/>
      </c>
      <c r="G16" s="1336" t="s">
        <v>166</v>
      </c>
      <c r="H16" s="1337"/>
      <c r="I16" s="15"/>
      <c r="J16" s="453" t="str">
        <f>T('אלול-אוקטובר.10'!J16)</f>
        <v/>
      </c>
      <c r="K16" s="469" t="str">
        <f>T('אלול-אוקטובר.10'!K16)</f>
        <v/>
      </c>
      <c r="L16" s="460">
        <f>'אלול-אוקטובר.10'!L16</f>
        <v>0</v>
      </c>
      <c r="M16" s="803">
        <f>IF(N16=-99,0,'אלול-אוקטובר.10'!M16)</f>
        <v>0</v>
      </c>
      <c r="N16" s="798">
        <f>IF('אלול-אוקטובר.10'!N16=1,-99,'אלול-אוקטובר.10'!N16-1)</f>
        <v>-7</v>
      </c>
      <c r="O16" s="454" t="str">
        <f>T('אלול-אוקטובר.10'!O16)</f>
        <v/>
      </c>
      <c r="P16" s="470" t="str">
        <f>T('אלול-אוקטובר.10'!P16)</f>
        <v/>
      </c>
      <c r="Q16" s="461">
        <f>'אלול-אוקטובר.10'!Q16</f>
        <v>0</v>
      </c>
      <c r="R16" s="455">
        <f>IF(S16=-99,0,'אלול-אוקטובר.10'!R16)</f>
        <v>0</v>
      </c>
      <c r="S16" s="799">
        <f>IF('אלול-אוקטובר.10'!S16=1,-99,'אלול-אוקטובר.10'!S16-1)</f>
        <v>-7</v>
      </c>
      <c r="T16" s="454" t="str">
        <f>T('אלול-אוקטובר.10'!T16)</f>
        <v/>
      </c>
      <c r="U16" s="468" t="str">
        <f>T('אלול-אוקטובר.10'!U16)</f>
        <v/>
      </c>
      <c r="V16" s="461">
        <f>'אלול-אוקטובר.10'!V16</f>
        <v>0</v>
      </c>
      <c r="W16" s="813">
        <f>IF(X16=-99,0,'אלול-אוקטובר.10'!W16)</f>
        <v>0</v>
      </c>
      <c r="X16" s="800">
        <f>IF('אלול-אוקטובר.10'!X16=1,-99,'אלול-אוקטובר.10'!X16-1)</f>
        <v>-7</v>
      </c>
      <c r="Y16" s="31">
        <f>'אלול-אוקטובר.10'!Y16</f>
        <v>0</v>
      </c>
      <c r="Z16" s="160"/>
      <c r="AA16" s="1111"/>
      <c r="AB16" s="1112"/>
      <c r="AC16" s="1112"/>
      <c r="AD16" s="1112"/>
      <c r="AE16" s="1112"/>
      <c r="AF16" s="1112"/>
      <c r="AG16" s="1112"/>
      <c r="AH16" s="1112"/>
      <c r="AI16" s="1113"/>
    </row>
    <row r="17" spans="1:35" ht="19.899999999999999" customHeight="1" x14ac:dyDescent="0.25">
      <c r="A17" s="122"/>
      <c r="B17" s="141" t="s">
        <v>18</v>
      </c>
      <c r="C17" s="510">
        <f>SUM(C5:C16)</f>
        <v>0</v>
      </c>
      <c r="D17" s="522"/>
      <c r="E17" s="123"/>
      <c r="F17" s="143" t="s">
        <v>16</v>
      </c>
      <c r="G17" s="512">
        <f>SUM(G5:G16)</f>
        <v>0</v>
      </c>
      <c r="H17" s="518"/>
      <c r="I17" s="124"/>
      <c r="J17" s="1188" t="s">
        <v>16</v>
      </c>
      <c r="K17" s="1188"/>
      <c r="L17" s="1188"/>
      <c r="M17" s="1189"/>
      <c r="N17" s="1190">
        <f>SUM(M5:M16,R5:R16,W5:W16)</f>
        <v>0</v>
      </c>
      <c r="O17" s="1190"/>
      <c r="P17" s="145"/>
      <c r="Q17" s="146"/>
      <c r="R17" s="147"/>
      <c r="S17" s="146"/>
      <c r="T17" s="146"/>
      <c r="U17" s="146"/>
      <c r="V17" s="146"/>
      <c r="W17" s="1191" t="s">
        <v>62</v>
      </c>
      <c r="X17" s="1191"/>
      <c r="Y17" s="38">
        <f>SUM(Y5:Y16)</f>
        <v>0</v>
      </c>
      <c r="Z17" s="161"/>
      <c r="AA17" s="1111"/>
      <c r="AB17" s="1112"/>
      <c r="AC17" s="1112"/>
      <c r="AD17" s="1112"/>
      <c r="AE17" s="1112"/>
      <c r="AF17" s="1112"/>
      <c r="AG17" s="1112"/>
      <c r="AH17" s="1112"/>
      <c r="AI17" s="1113"/>
    </row>
    <row r="18" spans="1:35" ht="25.9" customHeight="1" x14ac:dyDescent="0.3">
      <c r="A18" s="122"/>
      <c r="B18" s="1353" t="s">
        <v>13</v>
      </c>
      <c r="C18" s="1354"/>
      <c r="D18" s="521"/>
      <c r="E18" s="123"/>
      <c r="F18" s="1357" t="s">
        <v>17</v>
      </c>
      <c r="G18" s="1358"/>
      <c r="H18" s="519"/>
      <c r="I18" s="148"/>
      <c r="J18" s="1166" t="s">
        <v>143</v>
      </c>
      <c r="K18" s="1166"/>
      <c r="L18" s="1166"/>
      <c r="M18" s="1166"/>
      <c r="N18" s="1166"/>
      <c r="O18" s="1166"/>
      <c r="P18" s="1166"/>
      <c r="Q18" s="1166"/>
      <c r="R18" s="1166"/>
      <c r="S18" s="1166"/>
      <c r="T18" s="1166"/>
      <c r="U18" s="1166"/>
      <c r="V18" s="1166"/>
      <c r="W18" s="1166"/>
      <c r="X18" s="1167"/>
      <c r="Y18" s="40"/>
      <c r="Z18" s="162"/>
      <c r="AA18" s="1111"/>
      <c r="AB18" s="1112"/>
      <c r="AC18" s="1112"/>
      <c r="AD18" s="1112"/>
      <c r="AE18" s="1112"/>
      <c r="AF18" s="1112"/>
      <c r="AG18" s="1112"/>
      <c r="AH18" s="1112"/>
      <c r="AI18" s="1113"/>
    </row>
    <row r="19" spans="1:35" ht="15.75" x14ac:dyDescent="0.25">
      <c r="A19" s="122"/>
      <c r="B19" s="149" t="s">
        <v>23</v>
      </c>
      <c r="C19" s="1359" t="s">
        <v>6</v>
      </c>
      <c r="D19" s="1360"/>
      <c r="E19" s="123"/>
      <c r="F19" s="151" t="s">
        <v>24</v>
      </c>
      <c r="G19" s="1330" t="s">
        <v>6</v>
      </c>
      <c r="H19" s="1331"/>
      <c r="I19" s="148"/>
      <c r="J19" s="1192" t="s">
        <v>3</v>
      </c>
      <c r="K19" s="1025"/>
      <c r="L19" s="154" t="s">
        <v>5</v>
      </c>
      <c r="M19" s="155" t="s">
        <v>6</v>
      </c>
      <c r="N19" s="156" t="s">
        <v>21</v>
      </c>
      <c r="O19" s="1024" t="s">
        <v>3</v>
      </c>
      <c r="P19" s="1025"/>
      <c r="Q19" s="154" t="s">
        <v>5</v>
      </c>
      <c r="R19" s="137" t="s">
        <v>6</v>
      </c>
      <c r="S19" s="156" t="s">
        <v>21</v>
      </c>
      <c r="T19" s="1024" t="s">
        <v>3</v>
      </c>
      <c r="U19" s="1025"/>
      <c r="V19" s="158" t="s">
        <v>5</v>
      </c>
      <c r="W19" s="155" t="s">
        <v>6</v>
      </c>
      <c r="X19" s="159" t="s">
        <v>21</v>
      </c>
      <c r="Y19" s="270" t="s">
        <v>26</v>
      </c>
      <c r="Z19" s="160"/>
      <c r="AA19" s="1111"/>
      <c r="AB19" s="1112"/>
      <c r="AC19" s="1112"/>
      <c r="AD19" s="1112"/>
      <c r="AE19" s="1112"/>
      <c r="AF19" s="1112"/>
      <c r="AG19" s="1112"/>
      <c r="AH19" s="1112"/>
      <c r="AI19" s="1113"/>
    </row>
    <row r="20" spans="1:35" ht="15.75" x14ac:dyDescent="0.25">
      <c r="A20" s="13"/>
      <c r="B20" s="42"/>
      <c r="C20" s="1328"/>
      <c r="D20" s="1329"/>
      <c r="E20" s="14"/>
      <c r="F20" s="44"/>
      <c r="G20" s="1340"/>
      <c r="H20" s="1341"/>
      <c r="I20" s="39"/>
      <c r="J20" s="1014"/>
      <c r="K20" s="1015"/>
      <c r="L20" s="272"/>
      <c r="M20" s="47"/>
      <c r="N20" s="48"/>
      <c r="O20" s="1019"/>
      <c r="P20" s="1015"/>
      <c r="Q20" s="272"/>
      <c r="R20" s="427"/>
      <c r="S20" s="48"/>
      <c r="T20" s="1019"/>
      <c r="U20" s="1015"/>
      <c r="V20" s="272"/>
      <c r="W20" s="434"/>
      <c r="X20" s="52"/>
      <c r="Y20" s="648"/>
      <c r="Z20" s="32"/>
      <c r="AA20" s="1111"/>
      <c r="AB20" s="1112"/>
      <c r="AC20" s="1112"/>
      <c r="AD20" s="1112"/>
      <c r="AE20" s="1112"/>
      <c r="AF20" s="1112"/>
      <c r="AG20" s="1112"/>
      <c r="AH20" s="1112"/>
      <c r="AI20" s="1113"/>
    </row>
    <row r="21" spans="1:35" ht="15.75" x14ac:dyDescent="0.25">
      <c r="A21" s="13"/>
      <c r="B21" s="42"/>
      <c r="C21" s="1328"/>
      <c r="D21" s="1329"/>
      <c r="E21" s="14"/>
      <c r="F21" s="44"/>
      <c r="G21" s="1340"/>
      <c r="H21" s="1341"/>
      <c r="I21" s="39"/>
      <c r="J21" s="1014"/>
      <c r="K21" s="1015"/>
      <c r="L21" s="272"/>
      <c r="M21" s="53"/>
      <c r="N21" s="48"/>
      <c r="O21" s="1019"/>
      <c r="P21" s="1015"/>
      <c r="Q21" s="272"/>
      <c r="R21" s="430"/>
      <c r="S21" s="48"/>
      <c r="T21" s="1019"/>
      <c r="U21" s="1015"/>
      <c r="V21" s="272"/>
      <c r="W21" s="430"/>
      <c r="X21" s="52"/>
      <c r="Y21" s="646"/>
      <c r="Z21" s="32"/>
      <c r="AA21" s="1111"/>
      <c r="AB21" s="1112"/>
      <c r="AC21" s="1112"/>
      <c r="AD21" s="1112"/>
      <c r="AE21" s="1112"/>
      <c r="AF21" s="1112"/>
      <c r="AG21" s="1112"/>
      <c r="AH21" s="1112"/>
      <c r="AI21" s="1113"/>
    </row>
    <row r="22" spans="1:35" ht="15.75" x14ac:dyDescent="0.25">
      <c r="A22" s="13"/>
      <c r="B22" s="42"/>
      <c r="C22" s="1328"/>
      <c r="D22" s="1329"/>
      <c r="E22" s="14"/>
      <c r="F22" s="44"/>
      <c r="G22" s="1340"/>
      <c r="H22" s="1341"/>
      <c r="I22" s="39"/>
      <c r="J22" s="1014"/>
      <c r="K22" s="1015"/>
      <c r="L22" s="272"/>
      <c r="M22" s="53"/>
      <c r="N22" s="48"/>
      <c r="O22" s="1019"/>
      <c r="P22" s="1015"/>
      <c r="Q22" s="272"/>
      <c r="R22" s="430"/>
      <c r="S22" s="48"/>
      <c r="T22" s="1019"/>
      <c r="U22" s="1015"/>
      <c r="V22" s="272"/>
      <c r="W22" s="430"/>
      <c r="X22" s="52"/>
      <c r="Y22" s="284"/>
      <c r="Z22" s="32"/>
      <c r="AA22" s="1111"/>
      <c r="AB22" s="1112"/>
      <c r="AC22" s="1112"/>
      <c r="AD22" s="1112"/>
      <c r="AE22" s="1112"/>
      <c r="AF22" s="1112"/>
      <c r="AG22" s="1112"/>
      <c r="AH22" s="1112"/>
      <c r="AI22" s="1113"/>
    </row>
    <row r="23" spans="1:35" ht="15.75" x14ac:dyDescent="0.25">
      <c r="A23" s="13"/>
      <c r="B23" s="42"/>
      <c r="C23" s="1328"/>
      <c r="D23" s="1329"/>
      <c r="E23" s="14"/>
      <c r="F23" s="44"/>
      <c r="G23" s="1340"/>
      <c r="H23" s="1341"/>
      <c r="I23" s="39"/>
      <c r="J23" s="1014"/>
      <c r="K23" s="1015"/>
      <c r="L23" s="272"/>
      <c r="M23" s="53"/>
      <c r="N23" s="48"/>
      <c r="O23" s="1019"/>
      <c r="P23" s="1015"/>
      <c r="Q23" s="272"/>
      <c r="R23" s="433"/>
      <c r="S23" s="48"/>
      <c r="T23" s="1019"/>
      <c r="U23" s="1015"/>
      <c r="V23" s="272"/>
      <c r="W23" s="430"/>
      <c r="X23" s="52"/>
      <c r="Y23" s="284"/>
      <c r="Z23" s="32"/>
      <c r="AA23" s="1111"/>
      <c r="AB23" s="1112"/>
      <c r="AC23" s="1112"/>
      <c r="AD23" s="1112"/>
      <c r="AE23" s="1112"/>
      <c r="AF23" s="1112"/>
      <c r="AG23" s="1112"/>
      <c r="AH23" s="1112"/>
      <c r="AI23" s="1113"/>
    </row>
    <row r="24" spans="1:35" ht="15.75" x14ac:dyDescent="0.25">
      <c r="A24" s="13"/>
      <c r="B24" s="42"/>
      <c r="C24" s="1328"/>
      <c r="D24" s="1329"/>
      <c r="E24" s="14"/>
      <c r="F24" s="44"/>
      <c r="G24" s="1340"/>
      <c r="H24" s="1341"/>
      <c r="I24" s="39"/>
      <c r="J24" s="1014"/>
      <c r="K24" s="1015"/>
      <c r="L24" s="272"/>
      <c r="M24" s="53"/>
      <c r="N24" s="48"/>
      <c r="O24" s="1019"/>
      <c r="P24" s="1015"/>
      <c r="Q24" s="272"/>
      <c r="R24" s="430"/>
      <c r="S24" s="48"/>
      <c r="T24" s="1019"/>
      <c r="U24" s="1015"/>
      <c r="V24" s="272"/>
      <c r="W24" s="430"/>
      <c r="X24" s="52"/>
      <c r="Y24" s="284"/>
      <c r="Z24" s="32"/>
      <c r="AA24" s="1111"/>
      <c r="AB24" s="1112"/>
      <c r="AC24" s="1112"/>
      <c r="AD24" s="1112"/>
      <c r="AE24" s="1112"/>
      <c r="AF24" s="1112"/>
      <c r="AG24" s="1112"/>
      <c r="AH24" s="1112"/>
      <c r="AI24" s="1113"/>
    </row>
    <row r="25" spans="1:35" ht="15.75" x14ac:dyDescent="0.25">
      <c r="A25" s="13"/>
      <c r="B25" s="42"/>
      <c r="C25" s="1328"/>
      <c r="D25" s="1329"/>
      <c r="E25" s="14"/>
      <c r="F25" s="44"/>
      <c r="G25" s="1340"/>
      <c r="H25" s="1341"/>
      <c r="I25" s="39"/>
      <c r="J25" s="1014"/>
      <c r="K25" s="1015"/>
      <c r="L25" s="272"/>
      <c r="M25" s="53"/>
      <c r="N25" s="48"/>
      <c r="O25" s="1019"/>
      <c r="P25" s="1015"/>
      <c r="Q25" s="272"/>
      <c r="R25" s="430"/>
      <c r="S25" s="48"/>
      <c r="T25" s="1019"/>
      <c r="U25" s="1015"/>
      <c r="V25" s="272"/>
      <c r="W25" s="430"/>
      <c r="X25" s="52"/>
      <c r="Y25" s="648"/>
      <c r="Z25" s="32"/>
      <c r="AA25" s="1111"/>
      <c r="AB25" s="1112"/>
      <c r="AC25" s="1112"/>
      <c r="AD25" s="1112"/>
      <c r="AE25" s="1112"/>
      <c r="AF25" s="1112"/>
      <c r="AG25" s="1112"/>
      <c r="AH25" s="1112"/>
      <c r="AI25" s="1113"/>
    </row>
    <row r="26" spans="1:35" ht="15.75" x14ac:dyDescent="0.25">
      <c r="A26" s="13"/>
      <c r="B26" s="42"/>
      <c r="C26" s="1328"/>
      <c r="D26" s="1329"/>
      <c r="E26" s="14"/>
      <c r="F26" s="44"/>
      <c r="G26" s="1340"/>
      <c r="H26" s="1341"/>
      <c r="I26" s="39"/>
      <c r="J26" s="1014"/>
      <c r="K26" s="1015"/>
      <c r="L26" s="272"/>
      <c r="M26" s="53"/>
      <c r="N26" s="48"/>
      <c r="O26" s="1019"/>
      <c r="P26" s="1015"/>
      <c r="Q26" s="272"/>
      <c r="R26" s="430"/>
      <c r="S26" s="48"/>
      <c r="T26" s="1019"/>
      <c r="U26" s="1015"/>
      <c r="V26" s="272"/>
      <c r="W26" s="430"/>
      <c r="X26" s="52"/>
      <c r="Y26" s="647"/>
      <c r="Z26" s="32"/>
      <c r="AA26" s="1111"/>
      <c r="AB26" s="1112"/>
      <c r="AC26" s="1112"/>
      <c r="AD26" s="1112"/>
      <c r="AE26" s="1112"/>
      <c r="AF26" s="1112"/>
      <c r="AG26" s="1112"/>
      <c r="AH26" s="1112"/>
      <c r="AI26" s="1113"/>
    </row>
    <row r="27" spans="1:35" ht="15.75" x14ac:dyDescent="0.25">
      <c r="A27" s="13"/>
      <c r="B27" s="42"/>
      <c r="C27" s="1328"/>
      <c r="D27" s="1329"/>
      <c r="E27" s="14"/>
      <c r="F27" s="44"/>
      <c r="G27" s="1340"/>
      <c r="H27" s="1341"/>
      <c r="I27" s="39"/>
      <c r="J27" s="1014"/>
      <c r="K27" s="1015"/>
      <c r="L27" s="272"/>
      <c r="M27" s="53"/>
      <c r="N27" s="48"/>
      <c r="O27" s="1019"/>
      <c r="P27" s="1015"/>
      <c r="Q27" s="272"/>
      <c r="R27" s="430"/>
      <c r="S27" s="48"/>
      <c r="T27" s="1019"/>
      <c r="U27" s="1015"/>
      <c r="V27" s="272"/>
      <c r="W27" s="430"/>
      <c r="X27" s="52"/>
      <c r="Y27" s="284"/>
      <c r="Z27" s="32"/>
      <c r="AA27" s="1111"/>
      <c r="AB27" s="1112"/>
      <c r="AC27" s="1112"/>
      <c r="AD27" s="1112"/>
      <c r="AE27" s="1112"/>
      <c r="AF27" s="1112"/>
      <c r="AG27" s="1112"/>
      <c r="AH27" s="1112"/>
      <c r="AI27" s="1113"/>
    </row>
    <row r="28" spans="1:35" ht="15.75" x14ac:dyDescent="0.25">
      <c r="A28" s="13"/>
      <c r="B28" s="42"/>
      <c r="C28" s="1328"/>
      <c r="D28" s="1329"/>
      <c r="E28" s="14"/>
      <c r="F28" s="44"/>
      <c r="G28" s="1340"/>
      <c r="H28" s="1341"/>
      <c r="I28" s="39"/>
      <c r="J28" s="1014"/>
      <c r="K28" s="1015"/>
      <c r="L28" s="272"/>
      <c r="M28" s="53"/>
      <c r="N28" s="48"/>
      <c r="O28" s="1019"/>
      <c r="P28" s="1015"/>
      <c r="Q28" s="272"/>
      <c r="R28" s="430"/>
      <c r="S28" s="48"/>
      <c r="T28" s="1019"/>
      <c r="U28" s="1015"/>
      <c r="V28" s="272"/>
      <c r="W28" s="430"/>
      <c r="X28" s="52"/>
      <c r="Y28" s="284"/>
      <c r="Z28" s="32"/>
      <c r="AA28" s="1111"/>
      <c r="AB28" s="1112"/>
      <c r="AC28" s="1112"/>
      <c r="AD28" s="1112"/>
      <c r="AE28" s="1112"/>
      <c r="AF28" s="1112"/>
      <c r="AG28" s="1112"/>
      <c r="AH28" s="1112"/>
      <c r="AI28" s="1113"/>
    </row>
    <row r="29" spans="1:35" ht="15.75" x14ac:dyDescent="0.25">
      <c r="A29" s="13"/>
      <c r="B29" s="42"/>
      <c r="C29" s="1328"/>
      <c r="D29" s="1329"/>
      <c r="E29" s="14"/>
      <c r="F29" s="44"/>
      <c r="G29" s="1340"/>
      <c r="H29" s="1341"/>
      <c r="I29" s="39"/>
      <c r="J29" s="1014"/>
      <c r="K29" s="1015"/>
      <c r="L29" s="272"/>
      <c r="M29" s="53"/>
      <c r="N29" s="48"/>
      <c r="O29" s="1019"/>
      <c r="P29" s="1015"/>
      <c r="Q29" s="272"/>
      <c r="R29" s="430"/>
      <c r="S29" s="48"/>
      <c r="T29" s="1019"/>
      <c r="U29" s="1015"/>
      <c r="V29" s="272"/>
      <c r="W29" s="430"/>
      <c r="X29" s="52"/>
      <c r="Y29" s="284"/>
      <c r="Z29" s="32"/>
      <c r="AA29" s="1111"/>
      <c r="AB29" s="1112"/>
      <c r="AC29" s="1112"/>
      <c r="AD29" s="1112"/>
      <c r="AE29" s="1112"/>
      <c r="AF29" s="1112"/>
      <c r="AG29" s="1112"/>
      <c r="AH29" s="1112"/>
      <c r="AI29" s="1113"/>
    </row>
    <row r="30" spans="1:35" ht="15.75" x14ac:dyDescent="0.25">
      <c r="A30" s="13"/>
      <c r="B30" s="42"/>
      <c r="C30" s="1328"/>
      <c r="D30" s="1329"/>
      <c r="E30" s="14"/>
      <c r="F30" s="44"/>
      <c r="G30" s="1340"/>
      <c r="H30" s="1341"/>
      <c r="I30" s="39"/>
      <c r="J30" s="1014"/>
      <c r="K30" s="1015"/>
      <c r="L30" s="272"/>
      <c r="M30" s="53"/>
      <c r="N30" s="48"/>
      <c r="O30" s="1019"/>
      <c r="P30" s="1015"/>
      <c r="Q30" s="272"/>
      <c r="R30" s="430"/>
      <c r="S30" s="48"/>
      <c r="T30" s="1019"/>
      <c r="U30" s="1015"/>
      <c r="V30" s="272"/>
      <c r="W30" s="430"/>
      <c r="X30" s="52"/>
      <c r="Y30" s="284"/>
      <c r="Z30" s="32"/>
      <c r="AA30" s="1111"/>
      <c r="AB30" s="1112"/>
      <c r="AC30" s="1112"/>
      <c r="AD30" s="1112"/>
      <c r="AE30" s="1112"/>
      <c r="AF30" s="1112"/>
      <c r="AG30" s="1112"/>
      <c r="AH30" s="1112"/>
      <c r="AI30" s="1113"/>
    </row>
    <row r="31" spans="1:35" ht="15.75" x14ac:dyDescent="0.25">
      <c r="A31" s="13"/>
      <c r="B31" s="42"/>
      <c r="C31" s="1328"/>
      <c r="D31" s="1329"/>
      <c r="E31" s="14"/>
      <c r="F31" s="44"/>
      <c r="G31" s="1340"/>
      <c r="H31" s="1341"/>
      <c r="I31" s="39"/>
      <c r="J31" s="1014"/>
      <c r="K31" s="1015"/>
      <c r="L31" s="272"/>
      <c r="M31" s="53"/>
      <c r="N31" s="48"/>
      <c r="O31" s="1019"/>
      <c r="P31" s="1015"/>
      <c r="Q31" s="272"/>
      <c r="R31" s="430"/>
      <c r="S31" s="48"/>
      <c r="T31" s="1019"/>
      <c r="U31" s="1015"/>
      <c r="V31" s="272"/>
      <c r="W31" s="430"/>
      <c r="X31" s="52"/>
      <c r="Y31" s="284"/>
      <c r="Z31" s="32"/>
      <c r="AA31" s="1111"/>
      <c r="AB31" s="1112"/>
      <c r="AC31" s="1112"/>
      <c r="AD31" s="1112"/>
      <c r="AE31" s="1112"/>
      <c r="AF31" s="1112"/>
      <c r="AG31" s="1112"/>
      <c r="AH31" s="1112"/>
      <c r="AI31" s="1113"/>
    </row>
    <row r="32" spans="1:35" ht="15.75" x14ac:dyDescent="0.25">
      <c r="A32" s="13"/>
      <c r="B32" s="42"/>
      <c r="C32" s="1328"/>
      <c r="D32" s="1329"/>
      <c r="E32" s="14"/>
      <c r="F32" s="44"/>
      <c r="G32" s="1340"/>
      <c r="H32" s="1341"/>
      <c r="I32" s="39"/>
      <c r="J32" s="1014"/>
      <c r="K32" s="1015"/>
      <c r="L32" s="272"/>
      <c r="M32" s="53"/>
      <c r="N32" s="48"/>
      <c r="O32" s="1019"/>
      <c r="P32" s="1015"/>
      <c r="Q32" s="272"/>
      <c r="R32" s="430"/>
      <c r="S32" s="48"/>
      <c r="T32" s="1019"/>
      <c r="U32" s="1015"/>
      <c r="V32" s="272"/>
      <c r="W32" s="430"/>
      <c r="X32" s="52"/>
      <c r="Y32" s="284"/>
      <c r="Z32" s="32"/>
      <c r="AA32" s="1111"/>
      <c r="AB32" s="1112"/>
      <c r="AC32" s="1112"/>
      <c r="AD32" s="1112"/>
      <c r="AE32" s="1112"/>
      <c r="AF32" s="1112"/>
      <c r="AG32" s="1112"/>
      <c r="AH32" s="1112"/>
      <c r="AI32" s="1113"/>
    </row>
    <row r="33" spans="1:36" ht="15.75" x14ac:dyDescent="0.25">
      <c r="A33" s="13"/>
      <c r="B33" s="42"/>
      <c r="C33" s="1328"/>
      <c r="D33" s="1329"/>
      <c r="E33" s="14"/>
      <c r="F33" s="44"/>
      <c r="G33" s="1340"/>
      <c r="H33" s="1341"/>
      <c r="I33" s="39"/>
      <c r="J33" s="1014"/>
      <c r="K33" s="1015"/>
      <c r="L33" s="272"/>
      <c r="M33" s="53"/>
      <c r="N33" s="48"/>
      <c r="O33" s="1019"/>
      <c r="P33" s="1015"/>
      <c r="Q33" s="272"/>
      <c r="R33" s="430"/>
      <c r="S33" s="48"/>
      <c r="T33" s="1019"/>
      <c r="U33" s="1015"/>
      <c r="V33" s="272"/>
      <c r="W33" s="430"/>
      <c r="X33" s="52"/>
      <c r="Y33" s="284"/>
      <c r="Z33" s="32"/>
      <c r="AA33" s="1111"/>
      <c r="AB33" s="1112"/>
      <c r="AC33" s="1112"/>
      <c r="AD33" s="1112"/>
      <c r="AE33" s="1112"/>
      <c r="AF33" s="1112"/>
      <c r="AG33" s="1112"/>
      <c r="AH33" s="1112"/>
      <c r="AI33" s="1113"/>
    </row>
    <row r="34" spans="1:36" ht="16.5" thickBot="1" x14ac:dyDescent="0.3">
      <c r="A34" s="13"/>
      <c r="B34" s="56"/>
      <c r="C34" s="1328"/>
      <c r="D34" s="1329"/>
      <c r="E34" s="14"/>
      <c r="F34" s="44"/>
      <c r="G34" s="1340"/>
      <c r="H34" s="1341"/>
      <c r="I34" s="39"/>
      <c r="J34" s="1014"/>
      <c r="K34" s="1015"/>
      <c r="L34" s="272"/>
      <c r="M34" s="53"/>
      <c r="N34" s="58"/>
      <c r="O34" s="1020"/>
      <c r="P34" s="1021"/>
      <c r="Q34" s="279"/>
      <c r="R34" s="431"/>
      <c r="S34" s="64"/>
      <c r="T34" s="1281"/>
      <c r="U34" s="1282"/>
      <c r="V34" s="278"/>
      <c r="W34" s="431"/>
      <c r="X34" s="537"/>
      <c r="Y34" s="539"/>
      <c r="Z34" s="32"/>
      <c r="AA34" s="1128"/>
      <c r="AB34" s="1129"/>
      <c r="AC34" s="1129"/>
      <c r="AD34" s="1129"/>
      <c r="AE34" s="1129"/>
      <c r="AF34" s="1129"/>
      <c r="AG34" s="1129"/>
      <c r="AH34" s="1129"/>
      <c r="AI34" s="1130"/>
    </row>
    <row r="35" spans="1:36" ht="16.5" thickTop="1" x14ac:dyDescent="0.25">
      <c r="A35" s="13"/>
      <c r="B35" s="56"/>
      <c r="C35" s="1328"/>
      <c r="D35" s="1329"/>
      <c r="E35" s="14"/>
      <c r="F35" s="61"/>
      <c r="G35" s="1340"/>
      <c r="H35" s="1341"/>
      <c r="I35" s="39"/>
      <c r="J35" s="1014"/>
      <c r="K35" s="1015"/>
      <c r="L35" s="272"/>
      <c r="M35" s="53"/>
      <c r="N35" s="58"/>
      <c r="O35" s="1135" t="s">
        <v>213</v>
      </c>
      <c r="P35" s="1136"/>
      <c r="Q35" s="1136"/>
      <c r="R35" s="1136"/>
      <c r="S35" s="1136"/>
      <c r="T35" s="1136"/>
      <c r="U35" s="1136"/>
      <c r="V35" s="1137"/>
      <c r="W35" s="535"/>
      <c r="X35" s="536"/>
      <c r="Y35" s="541"/>
      <c r="Z35" s="1146" t="s">
        <v>177</v>
      </c>
      <c r="AA35" s="1146"/>
      <c r="AB35" s="1146"/>
      <c r="AC35" s="1146"/>
      <c r="AD35" s="1146"/>
      <c r="AE35" s="1146"/>
      <c r="AF35" s="1146"/>
      <c r="AG35" s="1146"/>
      <c r="AH35" s="1146"/>
      <c r="AI35" s="1147"/>
      <c r="AJ35" s="561"/>
    </row>
    <row r="36" spans="1:36" ht="16.5" thickBot="1" x14ac:dyDescent="0.3">
      <c r="A36" s="13"/>
      <c r="B36" s="56"/>
      <c r="C36" s="1328"/>
      <c r="D36" s="1329"/>
      <c r="E36" s="14"/>
      <c r="F36" s="61"/>
      <c r="G36" s="1340"/>
      <c r="H36" s="1341"/>
      <c r="I36" s="39"/>
      <c r="J36" s="1014"/>
      <c r="K36" s="1015"/>
      <c r="L36" s="272"/>
      <c r="M36" s="53"/>
      <c r="N36" s="411"/>
      <c r="O36" s="1138"/>
      <c r="P36" s="1139"/>
      <c r="Q36" s="1139"/>
      <c r="R36" s="1139"/>
      <c r="S36" s="1139"/>
      <c r="T36" s="1139"/>
      <c r="U36" s="1139"/>
      <c r="V36" s="1140"/>
      <c r="W36" s="435"/>
      <c r="X36" s="553"/>
      <c r="Y36" s="557"/>
      <c r="Z36" s="1148" t="s">
        <v>176</v>
      </c>
      <c r="AA36" s="1148"/>
      <c r="AB36" s="1148"/>
      <c r="AC36" s="1148"/>
      <c r="AD36" s="1148"/>
      <c r="AE36" s="1148"/>
      <c r="AF36" s="1148"/>
      <c r="AG36" s="1148"/>
      <c r="AH36" s="1148"/>
      <c r="AI36" s="1149"/>
      <c r="AJ36" s="561"/>
    </row>
    <row r="37" spans="1:36" ht="16.5" thickTop="1" x14ac:dyDescent="0.25">
      <c r="A37" s="13"/>
      <c r="B37" s="56"/>
      <c r="C37" s="1328"/>
      <c r="D37" s="1329"/>
      <c r="E37" s="14"/>
      <c r="F37" s="44"/>
      <c r="G37" s="1340"/>
      <c r="H37" s="1341"/>
      <c r="I37" s="39"/>
      <c r="J37" s="1014"/>
      <c r="K37" s="1015"/>
      <c r="L37" s="272"/>
      <c r="M37" s="53"/>
      <c r="N37" s="411"/>
      <c r="O37" s="1022"/>
      <c r="P37" s="1023"/>
      <c r="Q37" s="544"/>
      <c r="R37" s="545"/>
      <c r="S37" s="546"/>
      <c r="T37" s="1022"/>
      <c r="U37" s="1023"/>
      <c r="V37" s="547"/>
      <c r="W37" s="552"/>
      <c r="X37" s="555"/>
      <c r="Y37" s="558"/>
      <c r="Z37" s="560"/>
      <c r="AA37" s="1131"/>
      <c r="AB37" s="1132"/>
      <c r="AC37" s="1132"/>
      <c r="AD37" s="1132"/>
      <c r="AE37" s="1132"/>
      <c r="AF37" s="1132"/>
      <c r="AG37" s="1132"/>
      <c r="AH37" s="1132"/>
      <c r="AI37" s="1133"/>
      <c r="AJ37" s="408"/>
    </row>
    <row r="38" spans="1:36" ht="18" customHeight="1" x14ac:dyDescent="0.25">
      <c r="A38" s="122"/>
      <c r="B38" s="163" t="s">
        <v>15</v>
      </c>
      <c r="C38" s="1362">
        <f>SUM(C20:C37)</f>
        <v>0</v>
      </c>
      <c r="D38" s="1362"/>
      <c r="E38" s="123"/>
      <c r="F38" s="165" t="s">
        <v>14</v>
      </c>
      <c r="G38" s="1361">
        <f>SUM(G20:G37)</f>
        <v>0</v>
      </c>
      <c r="H38" s="1361"/>
      <c r="I38" s="741"/>
      <c r="J38" s="1016" t="s">
        <v>14</v>
      </c>
      <c r="K38" s="1017"/>
      <c r="L38" s="1018"/>
      <c r="M38" s="1151">
        <f>SUM(M20:M37,R20:R37,W20:W37)</f>
        <v>0</v>
      </c>
      <c r="N38" s="1152"/>
      <c r="O38" s="167"/>
      <c r="P38" s="167"/>
      <c r="Q38" s="168"/>
      <c r="R38" s="925"/>
      <c r="S38" s="926"/>
      <c r="T38" s="927"/>
      <c r="U38" s="927"/>
      <c r="V38" s="169"/>
      <c r="W38" s="1153" t="s">
        <v>61</v>
      </c>
      <c r="X38" s="1154"/>
      <c r="Y38" s="432">
        <f>SUM(Y20:Y37)</f>
        <v>0</v>
      </c>
      <c r="Z38" s="171"/>
      <c r="AA38" s="1111"/>
      <c r="AB38" s="1112"/>
      <c r="AC38" s="1112"/>
      <c r="AD38" s="1112"/>
      <c r="AE38" s="1112"/>
      <c r="AF38" s="1112"/>
      <c r="AG38" s="1112"/>
      <c r="AH38" s="1112"/>
      <c r="AI38" s="1113"/>
    </row>
    <row r="39" spans="1:36" ht="29.1" customHeight="1" x14ac:dyDescent="0.3">
      <c r="A39" s="122"/>
      <c r="B39" s="916" t="s">
        <v>7</v>
      </c>
      <c r="C39" s="1363">
        <f>SUM(C17+C38)</f>
        <v>0</v>
      </c>
      <c r="D39" s="1363"/>
      <c r="E39" s="123"/>
      <c r="F39" s="915" t="s">
        <v>8</v>
      </c>
      <c r="G39" s="1364">
        <f>SUM(G17+G38)</f>
        <v>0</v>
      </c>
      <c r="H39" s="1364"/>
      <c r="I39" s="741"/>
      <c r="J39" s="1173" t="s">
        <v>51</v>
      </c>
      <c r="K39" s="1174"/>
      <c r="L39" s="1174"/>
      <c r="M39" s="1175"/>
      <c r="N39" s="1144">
        <f>SUM(N17+M38)</f>
        <v>0</v>
      </c>
      <c r="O39" s="1144"/>
      <c r="P39" s="1145"/>
      <c r="Q39" s="1145"/>
      <c r="R39" s="176"/>
      <c r="S39" s="177"/>
      <c r="T39" s="1134" t="s">
        <v>49</v>
      </c>
      <c r="U39" s="1134"/>
      <c r="V39" s="1134"/>
      <c r="W39" s="1134"/>
      <c r="X39" s="1134"/>
      <c r="Y39" s="928">
        <f>SUM(Y17+Y38)</f>
        <v>0</v>
      </c>
      <c r="Z39" s="178"/>
      <c r="AA39" s="1111"/>
      <c r="AB39" s="1112"/>
      <c r="AC39" s="1112"/>
      <c r="AD39" s="1112"/>
      <c r="AE39" s="1112"/>
      <c r="AF39" s="1112"/>
      <c r="AG39" s="1112"/>
      <c r="AH39" s="1112"/>
      <c r="AI39" s="1113"/>
    </row>
    <row r="40" spans="1:36" ht="16.899999999999999" customHeight="1" thickBot="1" x14ac:dyDescent="0.3">
      <c r="A40" s="122"/>
      <c r="B40" s="179"/>
      <c r="C40" s="180"/>
      <c r="D40" s="180"/>
      <c r="E40" s="181"/>
      <c r="F40" s="182"/>
      <c r="G40" s="183"/>
      <c r="H40" s="183"/>
      <c r="I40" s="72"/>
      <c r="J40" s="1158"/>
      <c r="K40" s="1158"/>
      <c r="L40" s="1158"/>
      <c r="M40" s="1158"/>
      <c r="N40" s="1159"/>
      <c r="O40" s="1158"/>
      <c r="P40" s="1160"/>
      <c r="Q40" s="1160"/>
      <c r="R40" s="1160"/>
      <c r="S40" s="184"/>
      <c r="T40" s="184"/>
      <c r="U40" s="184"/>
      <c r="V40" s="1150" t="s">
        <v>80</v>
      </c>
      <c r="W40" s="1150"/>
      <c r="X40" s="1150"/>
      <c r="Y40" s="838">
        <f>SUM('אלול-אוקטובר.10'!Y40+Y39+N39)</f>
        <v>0</v>
      </c>
      <c r="Z40" s="178"/>
      <c r="AA40" s="1141"/>
      <c r="AB40" s="1142"/>
      <c r="AC40" s="1142"/>
      <c r="AD40" s="1142"/>
      <c r="AE40" s="1142"/>
      <c r="AF40" s="1142"/>
      <c r="AG40" s="1142"/>
      <c r="AH40" s="1142"/>
      <c r="AI40" s="1143"/>
    </row>
    <row r="41" spans="1:36" ht="19.899999999999999" customHeight="1" x14ac:dyDescent="0.3">
      <c r="A41" s="221"/>
      <c r="B41" s="1124"/>
      <c r="C41" s="1124"/>
      <c r="D41" s="1124"/>
      <c r="E41" s="1124"/>
      <c r="F41" s="1124"/>
      <c r="G41" s="1124"/>
      <c r="H41" s="504"/>
      <c r="I41" s="124"/>
      <c r="J41" s="148"/>
      <c r="K41" s="148"/>
      <c r="L41" s="148"/>
      <c r="M41" s="148"/>
      <c r="N41" s="148"/>
      <c r="O41" s="148"/>
      <c r="P41" s="148"/>
      <c r="Q41" s="148"/>
      <c r="R41" s="148"/>
      <c r="S41" s="1125" t="s">
        <v>134</v>
      </c>
      <c r="T41" s="1126"/>
      <c r="U41" s="1126"/>
      <c r="V41" s="1126"/>
      <c r="W41" s="1126"/>
      <c r="X41" s="1126"/>
      <c r="Y41" s="1126"/>
      <c r="Z41" s="162"/>
      <c r="AA41" s="1111"/>
      <c r="AB41" s="1112"/>
      <c r="AC41" s="1112"/>
      <c r="AD41" s="1112"/>
      <c r="AE41" s="1112"/>
      <c r="AF41" s="1112"/>
      <c r="AG41" s="1112"/>
      <c r="AH41" s="1112"/>
      <c r="AI41" s="1113"/>
    </row>
    <row r="42" spans="1:36" ht="24" customHeight="1" x14ac:dyDescent="0.2">
      <c r="A42" s="122"/>
      <c r="B42" s="1122" t="s">
        <v>89</v>
      </c>
      <c r="C42" s="1122"/>
      <c r="D42" s="1122"/>
      <c r="E42" s="1122"/>
      <c r="F42" s="1122"/>
      <c r="G42" s="1203">
        <f>SUM(C39-G39)</f>
        <v>0</v>
      </c>
      <c r="H42" s="1203"/>
      <c r="I42" s="124"/>
      <c r="J42" s="124"/>
      <c r="K42" s="148"/>
      <c r="L42" s="148"/>
      <c r="M42" s="1170" t="s">
        <v>262</v>
      </c>
      <c r="N42" s="1284"/>
      <c r="O42" s="1284"/>
      <c r="P42" s="1284"/>
      <c r="Q42" s="1284"/>
      <c r="R42" s="499"/>
      <c r="S42" s="1127"/>
      <c r="T42" s="1127"/>
      <c r="U42" s="1127"/>
      <c r="V42" s="1127"/>
      <c r="W42" s="1127"/>
      <c r="X42" s="1127"/>
      <c r="Y42" s="1127"/>
      <c r="Z42" s="162"/>
      <c r="AA42" s="1111"/>
      <c r="AB42" s="1112"/>
      <c r="AC42" s="1112"/>
      <c r="AD42" s="1112"/>
      <c r="AE42" s="1112"/>
      <c r="AF42" s="1112"/>
      <c r="AG42" s="1112"/>
      <c r="AH42" s="1112"/>
      <c r="AI42" s="1113"/>
    </row>
    <row r="43" spans="1:36" ht="17.25" customHeight="1" x14ac:dyDescent="0.2">
      <c r="A43" s="122"/>
      <c r="B43" s="1122"/>
      <c r="C43" s="1122"/>
      <c r="D43" s="1122"/>
      <c r="E43" s="1122"/>
      <c r="F43" s="1122"/>
      <c r="G43" s="1203"/>
      <c r="H43" s="1203"/>
      <c r="I43" s="124"/>
      <c r="J43" s="124"/>
      <c r="K43" s="148"/>
      <c r="L43" s="124"/>
      <c r="M43" s="148"/>
      <c r="N43" s="148"/>
      <c r="O43" s="148"/>
      <c r="P43" s="148"/>
      <c r="Q43" s="148"/>
      <c r="R43" s="186"/>
      <c r="S43" s="1105"/>
      <c r="T43" s="1106"/>
      <c r="U43" s="1123">
        <v>0</v>
      </c>
      <c r="V43" s="1123"/>
      <c r="W43" s="1109"/>
      <c r="X43" s="1110"/>
      <c r="Y43" s="73">
        <v>0</v>
      </c>
      <c r="Z43" s="41"/>
      <c r="AA43" s="1111"/>
      <c r="AB43" s="1112"/>
      <c r="AC43" s="1112"/>
      <c r="AD43" s="1112"/>
      <c r="AE43" s="1112"/>
      <c r="AF43" s="1112"/>
      <c r="AG43" s="1112"/>
      <c r="AH43" s="1112"/>
      <c r="AI43" s="1113"/>
    </row>
    <row r="44" spans="1:36" ht="16.5" customHeight="1" thickBot="1" x14ac:dyDescent="0.3">
      <c r="A44" s="122"/>
      <c r="B44" s="828" t="s">
        <v>93</v>
      </c>
      <c r="C44" s="829">
        <f>SUM(U43,U44,U45,Y43,Y44,Y45)</f>
        <v>0</v>
      </c>
      <c r="D44" s="385"/>
      <c r="E44" s="1161" t="s">
        <v>90</v>
      </c>
      <c r="F44" s="1161"/>
      <c r="G44" s="1204">
        <f>SUM(G42+C44)</f>
        <v>0</v>
      </c>
      <c r="H44" s="1204"/>
      <c r="I44" s="124"/>
      <c r="J44" s="148"/>
      <c r="K44" s="148"/>
      <c r="L44" s="148"/>
      <c r="M44" s="148"/>
      <c r="N44" s="148"/>
      <c r="O44" s="148"/>
      <c r="P44" s="148"/>
      <c r="Q44" s="148"/>
      <c r="R44" s="186"/>
      <c r="S44" s="1105"/>
      <c r="T44" s="1106"/>
      <c r="U44" s="1107">
        <v>0</v>
      </c>
      <c r="V44" s="1108"/>
      <c r="W44" s="1109"/>
      <c r="X44" s="1110"/>
      <c r="Y44" s="73">
        <v>0</v>
      </c>
      <c r="Z44" s="41"/>
      <c r="AA44" s="1111"/>
      <c r="AB44" s="1112"/>
      <c r="AC44" s="1112"/>
      <c r="AD44" s="1112"/>
      <c r="AE44" s="1112"/>
      <c r="AF44" s="1112"/>
      <c r="AG44" s="1112"/>
      <c r="AH44" s="1112"/>
      <c r="AI44" s="1113"/>
    </row>
    <row r="45" spans="1:36" ht="16.149999999999999" customHeight="1" thickTop="1" thickBot="1" x14ac:dyDescent="0.3">
      <c r="A45" s="221"/>
      <c r="B45" s="181"/>
      <c r="C45" s="181"/>
      <c r="D45" s="181"/>
      <c r="E45" s="181"/>
      <c r="F45" s="148"/>
      <c r="G45" s="148"/>
      <c r="H45" s="503"/>
      <c r="I45" s="124"/>
      <c r="J45" s="124"/>
      <c r="K45" s="148"/>
      <c r="L45" s="638"/>
      <c r="M45" s="1120" t="s">
        <v>261</v>
      </c>
      <c r="N45" s="1121"/>
      <c r="O45" s="1121"/>
      <c r="P45" s="1121"/>
      <c r="Q45" s="148"/>
      <c r="R45" s="186"/>
      <c r="S45" s="1105"/>
      <c r="T45" s="1106"/>
      <c r="U45" s="1107">
        <v>0</v>
      </c>
      <c r="V45" s="1108"/>
      <c r="W45" s="1109"/>
      <c r="X45" s="1110"/>
      <c r="Y45" s="73">
        <v>0</v>
      </c>
      <c r="Z45" s="74"/>
      <c r="AA45" s="1111"/>
      <c r="AB45" s="1112"/>
      <c r="AC45" s="1112"/>
      <c r="AD45" s="1112"/>
      <c r="AE45" s="1112"/>
      <c r="AF45" s="1112"/>
      <c r="AG45" s="1112"/>
      <c r="AH45" s="1112"/>
      <c r="AI45" s="1113"/>
    </row>
    <row r="46" spans="1:36" ht="16.149999999999999" customHeight="1" thickTop="1" thickBot="1" x14ac:dyDescent="0.3">
      <c r="A46" s="221"/>
      <c r="B46" s="189"/>
      <c r="C46" s="190"/>
      <c r="D46" s="124"/>
      <c r="E46" s="191"/>
      <c r="F46" s="192"/>
      <c r="G46" s="1114"/>
      <c r="H46" s="1114"/>
      <c r="I46" s="1114"/>
      <c r="J46" s="193"/>
      <c r="K46" s="193"/>
      <c r="L46" s="526"/>
      <c r="M46" s="1119" t="s">
        <v>173</v>
      </c>
      <c r="N46" s="1119"/>
      <c r="O46" s="1119"/>
      <c r="P46" s="193"/>
      <c r="Q46" s="193"/>
      <c r="R46" s="193"/>
      <c r="S46" s="1115"/>
      <c r="T46" s="1115"/>
      <c r="U46" s="1283"/>
      <c r="V46" s="1283"/>
      <c r="W46" s="1283"/>
      <c r="X46" s="1283"/>
      <c r="Y46" s="384"/>
      <c r="Z46" s="74"/>
      <c r="AA46" s="1111"/>
      <c r="AB46" s="1112"/>
      <c r="AC46" s="1112"/>
      <c r="AD46" s="1112"/>
      <c r="AE46" s="1112"/>
      <c r="AF46" s="1112"/>
      <c r="AG46" s="1112"/>
      <c r="AH46" s="1112"/>
      <c r="AI46" s="1113"/>
    </row>
    <row r="47" spans="1:36" ht="16.149999999999999" customHeight="1" thickTop="1" x14ac:dyDescent="0.25">
      <c r="A47" s="122"/>
      <c r="B47" s="194"/>
      <c r="C47" s="195"/>
      <c r="D47" s="195"/>
      <c r="E47" s="196"/>
      <c r="F47" s="197"/>
      <c r="G47" s="1285">
        <f>IF(C44&gt;0,S144,)</f>
        <v>0</v>
      </c>
      <c r="H47" s="1285"/>
      <c r="I47" s="1285"/>
      <c r="J47" s="198"/>
      <c r="K47" s="199"/>
      <c r="L47" s="194"/>
      <c r="M47" s="194"/>
      <c r="N47" s="197"/>
      <c r="O47" s="197"/>
      <c r="P47" s="197"/>
      <c r="Q47" s="200"/>
      <c r="R47" s="201"/>
      <c r="S47" s="201"/>
      <c r="T47" s="201"/>
      <c r="U47" s="201"/>
      <c r="V47" s="202"/>
      <c r="W47" s="1285">
        <f>IF(C44&gt;0,S144,)</f>
        <v>0</v>
      </c>
      <c r="X47" s="1285"/>
      <c r="Y47" s="202"/>
      <c r="Z47" s="203"/>
      <c r="AA47" s="1095"/>
      <c r="AB47" s="1096"/>
      <c r="AC47" s="1096"/>
      <c r="AD47" s="1096"/>
      <c r="AE47" s="1096"/>
      <c r="AF47" s="1096"/>
      <c r="AG47" s="1096"/>
      <c r="AH47" s="1096"/>
      <c r="AI47" s="1097"/>
    </row>
    <row r="48" spans="1:36" ht="29.45" customHeight="1" x14ac:dyDescent="0.4">
      <c r="A48" s="122"/>
      <c r="B48" s="1098" t="s">
        <v>87</v>
      </c>
      <c r="C48" s="1098"/>
      <c r="D48" s="1098"/>
      <c r="E48" s="1098"/>
      <c r="F48" s="1098"/>
      <c r="G48" s="1099">
        <f>SUM(G42+C44)/10</f>
        <v>0</v>
      </c>
      <c r="H48" s="1099"/>
      <c r="I48" s="1099"/>
      <c r="J48" s="1100" t="s">
        <v>22</v>
      </c>
      <c r="K48" s="1100"/>
      <c r="L48" s="1100"/>
      <c r="M48" s="1100"/>
      <c r="N48" s="1100"/>
      <c r="O48" s="1101">
        <f>SUM('אלול-אוקטובר.10'!W48)</f>
        <v>0</v>
      </c>
      <c r="P48" s="1102"/>
      <c r="Q48" s="1103" t="s">
        <v>269</v>
      </c>
      <c r="R48" s="1103"/>
      <c r="S48" s="1103"/>
      <c r="T48" s="1103"/>
      <c r="U48" s="1103"/>
      <c r="V48" s="1103"/>
      <c r="W48" s="1104">
        <f>SUM(G48-N39+O48)</f>
        <v>0</v>
      </c>
      <c r="X48" s="1104"/>
      <c r="Y48" s="204">
        <f>IF(W48&gt;-1,,"זכות")</f>
        <v>0</v>
      </c>
      <c r="Z48" s="205"/>
      <c r="AA48" s="1286"/>
      <c r="AB48" s="1287"/>
      <c r="AC48" s="1287"/>
      <c r="AD48" s="1287"/>
      <c r="AE48" s="1287"/>
      <c r="AF48" s="1287"/>
      <c r="AG48" s="1287"/>
      <c r="AH48" s="1287"/>
      <c r="AI48" s="1288"/>
    </row>
    <row r="49" spans="1:36" ht="19.899999999999999" customHeight="1" x14ac:dyDescent="0.25">
      <c r="A49" s="122"/>
      <c r="B49" s="1083" t="s">
        <v>170</v>
      </c>
      <c r="C49" s="1083"/>
      <c r="D49" s="1083"/>
      <c r="E49" s="1083"/>
      <c r="F49" s="1083"/>
      <c r="G49" s="1290">
        <f>SUM(G42/5)</f>
        <v>0</v>
      </c>
      <c r="H49" s="1290"/>
      <c r="I49" s="1290"/>
      <c r="J49" s="1085" t="s">
        <v>169</v>
      </c>
      <c r="K49" s="1085"/>
      <c r="L49" s="1085"/>
      <c r="M49" s="1085"/>
      <c r="N49" s="1085"/>
      <c r="O49" s="1086">
        <f>SUM('אלול-אוקטובר.10'!W49)</f>
        <v>0</v>
      </c>
      <c r="P49" s="1086"/>
      <c r="Q49" s="636" t="str">
        <f>IF(O49&lt;0,"זכות","")</f>
        <v/>
      </c>
      <c r="R49" s="1091" t="s">
        <v>268</v>
      </c>
      <c r="S49" s="1091"/>
      <c r="T49" s="1091"/>
      <c r="U49" s="1091"/>
      <c r="V49" s="1091"/>
      <c r="W49" s="1087">
        <f>SUM(G49-N39+O49)</f>
        <v>0</v>
      </c>
      <c r="X49" s="1087"/>
      <c r="Y49" s="944" t="str">
        <f>IF(W49&lt;0,"זכות","")</f>
        <v/>
      </c>
      <c r="Z49" s="208"/>
      <c r="AA49" s="1286"/>
      <c r="AB49" s="1287"/>
      <c r="AC49" s="1287"/>
      <c r="AD49" s="1287"/>
      <c r="AE49" s="1287"/>
      <c r="AF49" s="1287"/>
      <c r="AG49" s="1287"/>
      <c r="AH49" s="1287"/>
      <c r="AI49" s="1288"/>
    </row>
    <row r="50" spans="1:36" ht="41.45" customHeight="1" x14ac:dyDescent="0.35">
      <c r="A50" s="122"/>
      <c r="B50" s="1092" t="s">
        <v>264</v>
      </c>
      <c r="C50" s="1093"/>
      <c r="D50" s="1093"/>
      <c r="E50" s="1093"/>
      <c r="F50" s="210"/>
      <c r="G50" s="211"/>
      <c r="H50" s="211"/>
      <c r="I50" s="194"/>
      <c r="J50" s="1291" t="s">
        <v>270</v>
      </c>
      <c r="K50" s="1094"/>
      <c r="L50" s="194"/>
      <c r="M50" s="194"/>
      <c r="N50" s="194"/>
      <c r="O50" s="194"/>
      <c r="P50" s="194"/>
      <c r="Q50" s="194"/>
      <c r="R50" s="213"/>
      <c r="S50" s="500"/>
      <c r="T50" s="214"/>
      <c r="U50" s="214"/>
      <c r="V50" s="214"/>
      <c r="W50" s="214"/>
      <c r="X50" s="214"/>
      <c r="Y50" s="214"/>
      <c r="Z50" s="215"/>
      <c r="AA50" s="1078"/>
      <c r="AB50" s="1078"/>
      <c r="AC50" s="1078"/>
      <c r="AD50" s="1078"/>
      <c r="AE50" s="1078"/>
      <c r="AF50" s="1078"/>
      <c r="AG50" s="1078"/>
      <c r="AH50" s="1078"/>
      <c r="AI50" s="1079"/>
    </row>
    <row r="51" spans="1:36" ht="9.75" customHeight="1" x14ac:dyDescent="0.25">
      <c r="A51" s="122"/>
      <c r="B51" s="1080"/>
      <c r="C51" s="1080"/>
      <c r="D51" s="1080"/>
      <c r="E51" s="1080"/>
      <c r="F51" s="1080"/>
      <c r="G51" s="1080"/>
      <c r="H51" s="1080"/>
      <c r="I51" s="1080"/>
      <c r="J51" s="1080"/>
      <c r="K51" s="1080"/>
      <c r="L51" s="1080"/>
      <c r="M51" s="1080"/>
      <c r="N51" s="1080"/>
      <c r="O51" s="1080"/>
      <c r="P51" s="1080"/>
      <c r="Q51" s="1080"/>
      <c r="R51" s="1080"/>
      <c r="S51" s="1080"/>
      <c r="T51" s="1080"/>
      <c r="U51" s="1080"/>
      <c r="V51" s="1080"/>
      <c r="W51" s="1080"/>
      <c r="X51" s="1080"/>
      <c r="Y51" s="1080"/>
      <c r="Z51" s="215"/>
      <c r="AA51" s="1078"/>
      <c r="AB51" s="1078"/>
      <c r="AC51" s="1078"/>
      <c r="AD51" s="1078"/>
      <c r="AE51" s="1078"/>
      <c r="AF51" s="1078"/>
      <c r="AG51" s="1078"/>
      <c r="AH51" s="1078"/>
      <c r="AI51" s="1079"/>
    </row>
    <row r="52" spans="1:36" ht="33" customHeight="1" x14ac:dyDescent="0.2">
      <c r="A52" s="216"/>
      <c r="B52" s="217"/>
      <c r="C52" s="1089" t="s">
        <v>167</v>
      </c>
      <c r="D52" s="1089"/>
      <c r="E52" s="1088"/>
      <c r="F52" s="1088"/>
      <c r="G52" s="1088"/>
      <c r="H52" s="1088"/>
      <c r="I52" s="1088"/>
      <c r="J52" s="1088"/>
      <c r="K52" s="1088"/>
      <c r="L52" s="1088"/>
      <c r="M52" s="1088"/>
      <c r="N52" s="1088"/>
      <c r="O52" s="1088"/>
      <c r="P52" s="1088"/>
      <c r="Q52" s="1088"/>
      <c r="R52" s="1289" t="s">
        <v>214</v>
      </c>
      <c r="S52" s="1289"/>
      <c r="T52" s="1289"/>
      <c r="U52" s="1289"/>
      <c r="V52" s="1289"/>
      <c r="W52" s="1289"/>
      <c r="X52" s="1289"/>
      <c r="Y52" s="1289"/>
      <c r="Z52" s="220"/>
      <c r="AA52" s="1081"/>
      <c r="AB52" s="1081"/>
      <c r="AC52" s="1081"/>
      <c r="AD52" s="1081"/>
      <c r="AE52" s="1081"/>
      <c r="AF52" s="1081"/>
      <c r="AG52" s="1081"/>
      <c r="AH52" s="1081"/>
      <c r="AI52" s="1082"/>
    </row>
    <row r="53" spans="1:36" ht="15" x14ac:dyDescent="0.25">
      <c r="A53" s="76"/>
      <c r="B53" s="77"/>
      <c r="C53" s="12"/>
      <c r="D53" s="412"/>
      <c r="E53" s="78"/>
      <c r="AA53" s="1077"/>
      <c r="AB53" s="1077"/>
      <c r="AC53" s="1077"/>
      <c r="AD53" s="1077"/>
      <c r="AE53" s="1077"/>
      <c r="AF53" s="1077"/>
      <c r="AG53" s="1077"/>
      <c r="AH53" s="1077"/>
      <c r="AI53" s="1077"/>
      <c r="AJ53" s="335"/>
    </row>
    <row r="54" spans="1:36" ht="14.25" x14ac:dyDescent="0.2">
      <c r="A54" s="80"/>
      <c r="B54" s="81"/>
      <c r="C54" s="12"/>
      <c r="D54" s="412"/>
      <c r="AA54" s="1073"/>
      <c r="AB54" s="1073"/>
      <c r="AC54" s="1073"/>
      <c r="AD54" s="1073"/>
      <c r="AE54" s="1073"/>
      <c r="AF54" s="1073"/>
      <c r="AG54" s="1073"/>
      <c r="AH54" s="1073"/>
      <c r="AI54" s="1073"/>
    </row>
    <row r="55" spans="1:36" ht="14.25" x14ac:dyDescent="0.2">
      <c r="A55" s="83"/>
      <c r="B55" s="84"/>
      <c r="C55" s="335"/>
      <c r="E55" s="78"/>
      <c r="F55" s="335"/>
      <c r="G55" s="84"/>
      <c r="H55" s="84"/>
      <c r="J55" s="85"/>
      <c r="K55" s="85"/>
      <c r="L55" s="335"/>
      <c r="M55" s="335"/>
      <c r="N55" s="335"/>
      <c r="AA55" s="1073"/>
      <c r="AB55" s="1073"/>
      <c r="AC55" s="1073"/>
      <c r="AD55" s="1073"/>
      <c r="AE55" s="1073"/>
      <c r="AF55" s="1073"/>
      <c r="AG55" s="1073"/>
      <c r="AH55" s="1073"/>
      <c r="AI55" s="1073"/>
    </row>
    <row r="56" spans="1:36" ht="15" x14ac:dyDescent="0.25">
      <c r="A56" s="76"/>
      <c r="B56" s="84"/>
      <c r="C56" s="335"/>
      <c r="E56" s="78"/>
      <c r="F56" s="84"/>
      <c r="G56" s="335"/>
      <c r="H56" s="505"/>
      <c r="J56" s="335"/>
      <c r="K56" s="335"/>
      <c r="L56" s="335"/>
      <c r="M56" s="335"/>
      <c r="N56" s="335"/>
      <c r="AA56" s="1073"/>
      <c r="AB56" s="1073"/>
      <c r="AC56" s="1073"/>
      <c r="AD56" s="1073"/>
      <c r="AE56" s="1073"/>
      <c r="AF56" s="1073"/>
      <c r="AG56" s="1073"/>
      <c r="AH56" s="1073"/>
      <c r="AI56" s="1073"/>
    </row>
    <row r="57" spans="1:36" ht="14.25" x14ac:dyDescent="0.2">
      <c r="A57" s="80"/>
      <c r="B57" s="84"/>
      <c r="C57" s="335"/>
      <c r="E57" s="78"/>
      <c r="F57" s="335"/>
      <c r="G57" s="335"/>
      <c r="H57" s="505"/>
      <c r="J57" s="335"/>
      <c r="K57" s="335"/>
      <c r="L57" s="335"/>
      <c r="M57" s="335"/>
      <c r="N57" s="335"/>
      <c r="AA57" s="1073"/>
      <c r="AB57" s="1073"/>
      <c r="AC57" s="1073"/>
      <c r="AD57" s="1073"/>
      <c r="AE57" s="1073"/>
      <c r="AF57" s="1073"/>
      <c r="AG57" s="1073"/>
      <c r="AH57" s="1073"/>
      <c r="AI57" s="1073"/>
    </row>
    <row r="58" spans="1:36" ht="14.25" x14ac:dyDescent="0.2">
      <c r="C58" s="335"/>
      <c r="E58" s="78"/>
      <c r="F58" s="335"/>
      <c r="G58" s="335"/>
      <c r="H58" s="505"/>
      <c r="J58" s="335"/>
      <c r="K58" s="335"/>
      <c r="L58" s="335"/>
      <c r="M58" s="335"/>
      <c r="N58" s="335"/>
      <c r="AA58" s="1073"/>
      <c r="AB58" s="1073"/>
      <c r="AC58" s="1073"/>
      <c r="AD58" s="1073"/>
      <c r="AE58" s="1073"/>
      <c r="AF58" s="1073"/>
      <c r="AG58" s="1073"/>
      <c r="AH58" s="1073"/>
      <c r="AI58" s="1073"/>
    </row>
    <row r="59" spans="1:36" ht="14.25" x14ac:dyDescent="0.2">
      <c r="C59" s="335"/>
      <c r="E59" s="78"/>
      <c r="F59" s="335"/>
      <c r="G59" s="335"/>
      <c r="H59" s="505"/>
      <c r="J59" s="335"/>
      <c r="K59" s="335"/>
      <c r="L59" s="335"/>
      <c r="M59" s="335"/>
      <c r="N59" s="335"/>
      <c r="AA59" s="1073"/>
      <c r="AB59" s="1073"/>
      <c r="AC59" s="1073"/>
      <c r="AD59" s="1073"/>
      <c r="AE59" s="1073"/>
      <c r="AF59" s="1073"/>
      <c r="AG59" s="1073"/>
      <c r="AH59" s="1073"/>
      <c r="AI59" s="1073"/>
    </row>
    <row r="60" spans="1:36" ht="14.25" x14ac:dyDescent="0.2">
      <c r="C60" s="335"/>
      <c r="E60" s="78"/>
      <c r="F60" s="335"/>
      <c r="G60" s="335"/>
      <c r="H60" s="505"/>
      <c r="J60" s="335"/>
      <c r="K60" s="335"/>
      <c r="L60" s="335"/>
      <c r="M60" s="335"/>
      <c r="N60" s="335"/>
      <c r="AA60" s="1073"/>
      <c r="AB60" s="1073"/>
      <c r="AC60" s="1073"/>
      <c r="AD60" s="1073"/>
      <c r="AE60" s="1073"/>
      <c r="AF60" s="1073"/>
      <c r="AG60" s="1073"/>
      <c r="AH60" s="1073"/>
      <c r="AI60" s="1073"/>
    </row>
    <row r="61" spans="1:36" ht="14.25" x14ac:dyDescent="0.2">
      <c r="C61" s="335"/>
      <c r="E61" s="78"/>
      <c r="F61" s="335"/>
      <c r="G61" s="335"/>
      <c r="H61" s="505"/>
      <c r="J61" s="335"/>
      <c r="K61" s="335"/>
      <c r="L61" s="335"/>
      <c r="M61" s="335"/>
      <c r="N61" s="335"/>
      <c r="AA61" s="1073"/>
      <c r="AB61" s="1073"/>
      <c r="AC61" s="1073"/>
      <c r="AD61" s="1073"/>
      <c r="AE61" s="1073"/>
      <c r="AF61" s="1073"/>
      <c r="AG61" s="1073"/>
      <c r="AH61" s="1073"/>
      <c r="AI61" s="1073"/>
    </row>
    <row r="62" spans="1:36" ht="14.25" x14ac:dyDescent="0.2">
      <c r="C62" s="335"/>
      <c r="E62" s="78"/>
      <c r="F62" s="335"/>
      <c r="G62" s="80"/>
      <c r="H62" s="80"/>
      <c r="J62" s="335"/>
      <c r="K62" s="335"/>
      <c r="L62" s="335"/>
      <c r="M62" s="335"/>
      <c r="N62" s="335"/>
      <c r="AA62" s="1073"/>
      <c r="AB62" s="1073"/>
      <c r="AC62" s="1073"/>
      <c r="AD62" s="1073"/>
      <c r="AE62" s="1073"/>
      <c r="AF62" s="1073"/>
      <c r="AG62" s="1073"/>
      <c r="AH62" s="1073"/>
      <c r="AI62" s="1073"/>
    </row>
    <row r="63" spans="1:36" ht="14.25" x14ac:dyDescent="0.2">
      <c r="A63" s="677"/>
      <c r="B63" s="226"/>
      <c r="C63" s="370"/>
      <c r="D63" s="370"/>
      <c r="E63" s="678"/>
      <c r="F63" s="370"/>
      <c r="G63" s="370"/>
      <c r="H63" s="370"/>
      <c r="J63" s="335"/>
      <c r="K63" s="335"/>
      <c r="L63" s="335"/>
      <c r="M63" s="335"/>
      <c r="N63" s="335"/>
    </row>
    <row r="64" spans="1:36" ht="14.25" x14ac:dyDescent="0.2">
      <c r="A64" s="677"/>
      <c r="B64" s="226"/>
      <c r="C64" s="370"/>
      <c r="D64" s="370"/>
      <c r="E64" s="678"/>
      <c r="F64" s="370"/>
      <c r="G64" s="370"/>
      <c r="H64" s="370"/>
      <c r="J64" s="335"/>
      <c r="K64" s="335"/>
      <c r="L64" s="335"/>
      <c r="M64" s="335"/>
      <c r="N64" s="335"/>
    </row>
    <row r="65" spans="1:14" ht="14.25" customHeight="1" x14ac:dyDescent="0.3">
      <c r="A65" s="1322" t="s">
        <v>196</v>
      </c>
      <c r="B65" s="1322"/>
      <c r="C65" s="1322"/>
      <c r="D65" s="1322"/>
      <c r="E65" s="1322"/>
      <c r="F65" s="1322"/>
      <c r="G65" s="1322"/>
      <c r="H65" s="1322"/>
      <c r="I65" s="833"/>
      <c r="J65" s="671"/>
      <c r="K65" s="671"/>
      <c r="L65" s="671"/>
      <c r="M65" s="671"/>
      <c r="N65" s="335"/>
    </row>
    <row r="66" spans="1:14" ht="14.25" customHeight="1" x14ac:dyDescent="0.3">
      <c r="A66" s="1322"/>
      <c r="B66" s="1322"/>
      <c r="C66" s="1322"/>
      <c r="D66" s="1322"/>
      <c r="E66" s="1322"/>
      <c r="F66" s="1322"/>
      <c r="G66" s="1322"/>
      <c r="H66" s="1322"/>
      <c r="I66" s="833"/>
      <c r="J66" s="671"/>
      <c r="K66" s="671"/>
      <c r="L66" s="671"/>
      <c r="M66" s="671"/>
      <c r="N66" s="335"/>
    </row>
    <row r="67" spans="1:14" ht="20.25" customHeight="1" x14ac:dyDescent="0.2">
      <c r="A67" s="1323" t="s">
        <v>197</v>
      </c>
      <c r="B67" s="1373"/>
      <c r="C67" s="1373"/>
      <c r="D67" s="1373"/>
      <c r="E67" s="1373"/>
      <c r="F67" s="1373"/>
      <c r="G67" s="1373"/>
      <c r="H67" s="1373"/>
      <c r="I67" s="834"/>
      <c r="J67" s="657"/>
      <c r="K67" s="657"/>
      <c r="L67" s="657"/>
      <c r="M67" s="1220"/>
      <c r="N67" s="335"/>
    </row>
    <row r="68" spans="1:14" ht="20.25" customHeight="1" x14ac:dyDescent="0.2">
      <c r="A68" s="1373"/>
      <c r="B68" s="1373"/>
      <c r="C68" s="1373"/>
      <c r="D68" s="1373"/>
      <c r="E68" s="1373"/>
      <c r="F68" s="1373"/>
      <c r="G68" s="1373"/>
      <c r="H68" s="1373"/>
      <c r="I68" s="834"/>
      <c r="J68" s="657"/>
      <c r="K68" s="657"/>
      <c r="L68" s="657"/>
      <c r="M68" s="1220"/>
      <c r="N68" s="335"/>
    </row>
    <row r="69" spans="1:14" ht="15" x14ac:dyDescent="0.25">
      <c r="A69" s="679"/>
      <c r="B69" s="1348" t="s">
        <v>190</v>
      </c>
      <c r="C69" s="1366" t="s">
        <v>6</v>
      </c>
      <c r="D69" s="1366"/>
      <c r="E69" s="680"/>
      <c r="F69" s="1349" t="s">
        <v>189</v>
      </c>
      <c r="G69" s="1349" t="s">
        <v>6</v>
      </c>
      <c r="H69" s="681"/>
      <c r="I69" s="1350"/>
      <c r="J69" s="1351"/>
      <c r="K69" s="1351"/>
      <c r="L69" s="1351"/>
      <c r="M69" s="1220"/>
      <c r="N69" s="335"/>
    </row>
    <row r="70" spans="1:14" ht="15" x14ac:dyDescent="0.25">
      <c r="A70" s="679"/>
      <c r="B70" s="1348"/>
      <c r="C70" s="1366"/>
      <c r="D70" s="1366"/>
      <c r="E70" s="680"/>
      <c r="F70" s="1349"/>
      <c r="G70" s="1349"/>
      <c r="H70" s="681"/>
      <c r="I70" s="1350"/>
      <c r="J70" s="1351"/>
      <c r="K70" s="1351"/>
      <c r="L70" s="1351"/>
      <c r="M70" s="1220"/>
      <c r="N70" s="335"/>
    </row>
    <row r="71" spans="1:14" ht="14.25" x14ac:dyDescent="0.2">
      <c r="A71" s="679"/>
      <c r="B71" s="675"/>
      <c r="C71" s="1352"/>
      <c r="D71" s="1352"/>
      <c r="E71" s="123"/>
      <c r="F71" s="674"/>
      <c r="G71" s="673"/>
      <c r="H71" s="15"/>
      <c r="I71" s="1315"/>
      <c r="J71" s="1068"/>
      <c r="K71" s="1068"/>
      <c r="L71" s="1068"/>
      <c r="M71" s="1220"/>
      <c r="N71" s="335"/>
    </row>
    <row r="72" spans="1:14" ht="14.25" x14ac:dyDescent="0.2">
      <c r="A72" s="679"/>
      <c r="B72" s="675"/>
      <c r="C72" s="1352"/>
      <c r="D72" s="1352"/>
      <c r="E72" s="123"/>
      <c r="F72" s="674"/>
      <c r="G72" s="673"/>
      <c r="H72" s="15"/>
      <c r="I72" s="1315"/>
      <c r="J72" s="1068"/>
      <c r="K72" s="1068"/>
      <c r="L72" s="1068"/>
      <c r="M72" s="1220"/>
      <c r="N72" s="335"/>
    </row>
    <row r="73" spans="1:14" ht="14.25" x14ac:dyDescent="0.2">
      <c r="A73" s="679"/>
      <c r="B73" s="675"/>
      <c r="C73" s="1352"/>
      <c r="D73" s="1352"/>
      <c r="E73" s="123"/>
      <c r="F73" s="674"/>
      <c r="G73" s="673"/>
      <c r="H73" s="15"/>
      <c r="I73" s="1315"/>
      <c r="J73" s="1068"/>
      <c r="K73" s="1068"/>
      <c r="L73" s="1068"/>
      <c r="M73" s="1220"/>
      <c r="N73" s="335"/>
    </row>
    <row r="74" spans="1:14" s="412" customFormat="1" ht="14.25" x14ac:dyDescent="0.2">
      <c r="A74" s="679"/>
      <c r="B74" s="675"/>
      <c r="C74" s="1368"/>
      <c r="D74" s="1369"/>
      <c r="E74" s="123"/>
      <c r="F74" s="674"/>
      <c r="G74" s="673"/>
      <c r="H74" s="15"/>
      <c r="I74" s="836"/>
      <c r="J74" s="775"/>
      <c r="K74" s="775"/>
      <c r="L74" s="775"/>
      <c r="M74" s="1220"/>
      <c r="N74" s="778"/>
    </row>
    <row r="75" spans="1:14" s="412" customFormat="1" ht="14.25" x14ac:dyDescent="0.2">
      <c r="A75" s="679"/>
      <c r="B75" s="675"/>
      <c r="C75" s="1368"/>
      <c r="D75" s="1369"/>
      <c r="E75" s="123"/>
      <c r="F75" s="674"/>
      <c r="G75" s="673"/>
      <c r="H75" s="15"/>
      <c r="I75" s="836"/>
      <c r="J75" s="775"/>
      <c r="K75" s="775"/>
      <c r="L75" s="775"/>
      <c r="M75" s="1220"/>
      <c r="N75" s="778"/>
    </row>
    <row r="76" spans="1:14" s="412" customFormat="1" ht="14.25" x14ac:dyDescent="0.2">
      <c r="A76" s="679"/>
      <c r="B76" s="675"/>
      <c r="C76" s="1368"/>
      <c r="D76" s="1369"/>
      <c r="E76" s="123"/>
      <c r="F76" s="674"/>
      <c r="G76" s="673"/>
      <c r="H76" s="15"/>
      <c r="I76" s="836"/>
      <c r="J76" s="775"/>
      <c r="K76" s="775"/>
      <c r="L76" s="775"/>
      <c r="M76" s="1220"/>
      <c r="N76" s="778"/>
    </row>
    <row r="77" spans="1:14" s="412" customFormat="1" ht="14.25" x14ac:dyDescent="0.2">
      <c r="A77" s="679"/>
      <c r="B77" s="675"/>
      <c r="C77" s="1368"/>
      <c r="D77" s="1369"/>
      <c r="E77" s="123"/>
      <c r="F77" s="674"/>
      <c r="G77" s="673"/>
      <c r="H77" s="15"/>
      <c r="I77" s="836"/>
      <c r="J77" s="775"/>
      <c r="K77" s="775"/>
      <c r="L77" s="775"/>
      <c r="M77" s="1220"/>
      <c r="N77" s="778"/>
    </row>
    <row r="78" spans="1:14" s="412" customFormat="1" ht="14.25" x14ac:dyDescent="0.2">
      <c r="A78" s="679"/>
      <c r="B78" s="675">
        <v>555</v>
      </c>
      <c r="C78" s="1368"/>
      <c r="D78" s="1369"/>
      <c r="E78" s="123"/>
      <c r="F78" s="674"/>
      <c r="G78" s="673"/>
      <c r="H78" s="15"/>
      <c r="I78" s="836"/>
      <c r="J78" s="775"/>
      <c r="K78" s="775"/>
      <c r="L78" s="775"/>
      <c r="M78" s="1220"/>
      <c r="N78" s="778"/>
    </row>
    <row r="79" spans="1:14" s="412" customFormat="1" ht="14.25" x14ac:dyDescent="0.2">
      <c r="A79" s="679"/>
      <c r="B79" s="675"/>
      <c r="C79" s="1368"/>
      <c r="D79" s="1369"/>
      <c r="E79" s="123"/>
      <c r="F79" s="674"/>
      <c r="G79" s="673"/>
      <c r="H79" s="15"/>
      <c r="I79" s="836"/>
      <c r="J79" s="775"/>
      <c r="K79" s="775"/>
      <c r="L79" s="775"/>
      <c r="M79" s="1220"/>
      <c r="N79" s="778"/>
    </row>
    <row r="80" spans="1:14" ht="14.25" x14ac:dyDescent="0.2">
      <c r="A80" s="679"/>
      <c r="B80" s="675"/>
      <c r="C80" s="1352"/>
      <c r="D80" s="1352"/>
      <c r="E80" s="123"/>
      <c r="F80" s="674"/>
      <c r="G80" s="673"/>
      <c r="H80" s="15"/>
      <c r="I80" s="1315"/>
      <c r="J80" s="1068"/>
      <c r="K80" s="1068"/>
      <c r="L80" s="1068"/>
      <c r="M80" s="1220"/>
      <c r="N80" s="335"/>
    </row>
    <row r="81" spans="1:14" ht="14.25" x14ac:dyDescent="0.2">
      <c r="A81" s="679"/>
      <c r="B81" s="675"/>
      <c r="C81" s="1352"/>
      <c r="D81" s="1352"/>
      <c r="E81" s="123"/>
      <c r="F81" s="674"/>
      <c r="G81" s="673"/>
      <c r="H81" s="15"/>
      <c r="I81" s="1315"/>
      <c r="J81" s="1068"/>
      <c r="K81" s="1068"/>
      <c r="L81" s="1068"/>
      <c r="M81" s="1220"/>
      <c r="N81" s="335"/>
    </row>
    <row r="82" spans="1:14" ht="14.25" x14ac:dyDescent="0.2">
      <c r="A82" s="679"/>
      <c r="B82" s="675"/>
      <c r="C82" s="1352"/>
      <c r="D82" s="1352"/>
      <c r="E82" s="123"/>
      <c r="F82" s="674"/>
      <c r="G82" s="673"/>
      <c r="H82" s="15"/>
      <c r="I82" s="1315"/>
      <c r="J82" s="1068"/>
      <c r="K82" s="1068"/>
      <c r="L82" s="1068"/>
      <c r="M82" s="1220"/>
      <c r="N82" s="335"/>
    </row>
    <row r="83" spans="1:14" ht="14.25" x14ac:dyDescent="0.2">
      <c r="A83" s="679"/>
      <c r="B83" s="675"/>
      <c r="C83" s="1352"/>
      <c r="D83" s="1352"/>
      <c r="E83" s="123"/>
      <c r="F83" s="674"/>
      <c r="G83" s="673"/>
      <c r="H83" s="15"/>
      <c r="I83" s="1315"/>
      <c r="J83" s="1068"/>
      <c r="K83" s="1068"/>
      <c r="L83" s="1068"/>
      <c r="M83" s="1220"/>
      <c r="N83" s="335"/>
    </row>
    <row r="84" spans="1:14" ht="14.25" x14ac:dyDescent="0.2">
      <c r="A84" s="679"/>
      <c r="B84" s="675"/>
      <c r="C84" s="1352"/>
      <c r="D84" s="1352"/>
      <c r="E84" s="123"/>
      <c r="F84" s="674"/>
      <c r="G84" s="673"/>
      <c r="H84" s="15"/>
      <c r="I84" s="1315"/>
      <c r="J84" s="1068"/>
      <c r="K84" s="1068"/>
      <c r="L84" s="1068"/>
      <c r="M84" s="1220"/>
      <c r="N84" s="335"/>
    </row>
    <row r="85" spans="1:14" ht="14.25" x14ac:dyDescent="0.2">
      <c r="A85" s="679"/>
      <c r="B85" s="676"/>
      <c r="C85" s="1324"/>
      <c r="D85" s="1324"/>
      <c r="E85" s="123"/>
      <c r="F85" s="674"/>
      <c r="G85" s="673"/>
      <c r="H85" s="15"/>
      <c r="I85" s="1315"/>
      <c r="J85" s="1068"/>
      <c r="K85" s="1068"/>
      <c r="L85" s="1068"/>
      <c r="M85" s="1220"/>
      <c r="N85" s="335"/>
    </row>
    <row r="86" spans="1:14" ht="14.25" x14ac:dyDescent="0.2">
      <c r="A86" s="679"/>
      <c r="B86" s="683" t="s">
        <v>191</v>
      </c>
      <c r="C86" s="1326">
        <f>SUM(C71:C85)</f>
        <v>0</v>
      </c>
      <c r="D86" s="1326"/>
      <c r="E86" s="123"/>
      <c r="F86" s="674"/>
      <c r="G86" s="673"/>
      <c r="H86" s="15"/>
      <c r="I86" s="1315"/>
      <c r="J86" s="1068"/>
      <c r="K86" s="1068"/>
      <c r="L86" s="1068"/>
      <c r="M86" s="1220"/>
      <c r="N86" s="335"/>
    </row>
    <row r="87" spans="1:14" ht="14.25" x14ac:dyDescent="0.2">
      <c r="A87" s="679"/>
      <c r="B87" s="1325" t="s">
        <v>193</v>
      </c>
      <c r="C87" s="1327">
        <f>SUM(C86+C39)</f>
        <v>0</v>
      </c>
      <c r="D87" s="1327"/>
      <c r="E87" s="123"/>
      <c r="F87" s="674"/>
      <c r="G87" s="673"/>
      <c r="H87" s="15"/>
      <c r="I87" s="1315"/>
      <c r="J87" s="1068"/>
      <c r="K87" s="1068"/>
      <c r="L87" s="1068"/>
      <c r="M87" s="1220"/>
      <c r="N87" s="335"/>
    </row>
    <row r="88" spans="1:14" ht="14.25" x14ac:dyDescent="0.2">
      <c r="A88" s="679"/>
      <c r="B88" s="1370"/>
      <c r="C88" s="1327"/>
      <c r="D88" s="1327"/>
      <c r="E88" s="123"/>
      <c r="F88" s="674"/>
      <c r="G88" s="673"/>
      <c r="H88" s="15"/>
      <c r="I88" s="1315"/>
      <c r="J88" s="1068"/>
      <c r="K88" s="1068"/>
      <c r="L88" s="1068"/>
      <c r="M88" s="1220"/>
      <c r="N88" s="335"/>
    </row>
    <row r="89" spans="1:14" ht="15.75" customHeight="1" thickBot="1" x14ac:dyDescent="0.25">
      <c r="A89" s="679"/>
      <c r="B89" s="830" t="s">
        <v>212</v>
      </c>
      <c r="C89" s="1312">
        <f>SUM(C87+'אלול-אוקטובר.10'!C89)</f>
        <v>0</v>
      </c>
      <c r="D89" s="1312"/>
      <c r="E89" s="123"/>
      <c r="F89" s="674"/>
      <c r="G89" s="673"/>
      <c r="H89" s="15"/>
      <c r="I89" s="1315"/>
      <c r="J89" s="1068"/>
      <c r="K89" s="1068"/>
      <c r="L89" s="1068"/>
      <c r="M89" s="1220"/>
      <c r="N89" s="335"/>
    </row>
    <row r="90" spans="1:14" ht="15" x14ac:dyDescent="0.2">
      <c r="A90" s="834"/>
      <c r="B90" s="835"/>
      <c r="C90" s="1313"/>
      <c r="D90" s="1314"/>
      <c r="E90" s="123"/>
      <c r="F90" s="674"/>
      <c r="G90" s="673"/>
      <c r="H90" s="15"/>
      <c r="I90" s="1315"/>
      <c r="J90" s="1068"/>
      <c r="K90" s="1068"/>
      <c r="L90" s="1068"/>
      <c r="M90" s="1220"/>
      <c r="N90" s="335"/>
    </row>
    <row r="91" spans="1:14" ht="14.25" x14ac:dyDescent="0.2">
      <c r="A91" s="834"/>
      <c r="B91" s="835"/>
      <c r="C91"/>
      <c r="D91" s="836"/>
      <c r="E91" s="123"/>
      <c r="F91" s="674"/>
      <c r="G91" s="673"/>
      <c r="H91" s="15"/>
      <c r="I91" s="1315"/>
      <c r="J91" s="1068"/>
      <c r="K91" s="1068"/>
      <c r="L91" s="1068"/>
      <c r="M91" s="1220"/>
      <c r="N91" s="335"/>
    </row>
    <row r="92" spans="1:14" ht="14.25" x14ac:dyDescent="0.2">
      <c r="A92" s="834"/>
      <c r="B92" s="835"/>
      <c r="C92"/>
      <c r="D92" s="836"/>
      <c r="E92" s="123"/>
      <c r="F92" s="674"/>
      <c r="G92" s="673"/>
      <c r="H92" s="15"/>
      <c r="I92" s="1315"/>
      <c r="J92" s="1068"/>
      <c r="K92" s="1068"/>
      <c r="L92" s="1068"/>
      <c r="M92" s="1220"/>
      <c r="N92" s="335"/>
    </row>
    <row r="93" spans="1:14" ht="14.25" x14ac:dyDescent="0.2">
      <c r="A93" s="657"/>
      <c r="B93" s="672"/>
      <c r="C93" s="1068"/>
      <c r="D93" s="1068"/>
      <c r="E93" s="123"/>
      <c r="F93" s="674"/>
      <c r="G93" s="673"/>
      <c r="H93" s="15"/>
      <c r="I93" s="1315"/>
      <c r="J93" s="1068"/>
      <c r="K93" s="1068"/>
      <c r="L93" s="1068"/>
      <c r="M93" s="1220"/>
      <c r="N93" s="335"/>
    </row>
    <row r="94" spans="1:14" ht="14.25" x14ac:dyDescent="0.2">
      <c r="A94" s="657"/>
      <c r="B94" s="672"/>
      <c r="C94" s="1068"/>
      <c r="D94" s="1068"/>
      <c r="E94" s="123"/>
      <c r="F94" s="674"/>
      <c r="G94" s="673"/>
      <c r="H94" s="15"/>
      <c r="I94" s="1315"/>
      <c r="J94" s="1068"/>
      <c r="K94" s="1068"/>
      <c r="L94" s="1068"/>
      <c r="M94" s="1220"/>
      <c r="N94" s="335"/>
    </row>
    <row r="95" spans="1:14" ht="14.25" x14ac:dyDescent="0.2">
      <c r="A95" s="657"/>
      <c r="B95" s="672"/>
      <c r="C95" s="1068"/>
      <c r="D95" s="1068"/>
      <c r="E95" s="123"/>
      <c r="F95" s="674"/>
      <c r="G95" s="673"/>
      <c r="H95" s="39"/>
      <c r="I95" s="1315"/>
      <c r="J95" s="1068"/>
      <c r="K95" s="1068"/>
      <c r="L95" s="1068"/>
      <c r="M95" s="1220"/>
      <c r="N95" s="335"/>
    </row>
    <row r="96" spans="1:14" ht="14.25" x14ac:dyDescent="0.2">
      <c r="A96" s="657"/>
      <c r="B96" s="672"/>
      <c r="C96" s="1068"/>
      <c r="D96" s="1068"/>
      <c r="E96" s="123"/>
      <c r="F96" s="674"/>
      <c r="G96" s="80"/>
      <c r="H96" s="15"/>
      <c r="I96" s="1315"/>
      <c r="J96" s="1068"/>
      <c r="K96" s="1068"/>
      <c r="L96" s="1068"/>
      <c r="M96" s="1220"/>
      <c r="N96" s="335"/>
    </row>
    <row r="97" spans="1:14" ht="14.25" x14ac:dyDescent="0.2">
      <c r="A97" s="657"/>
      <c r="B97" s="672"/>
      <c r="C97" s="1068"/>
      <c r="D97" s="1068"/>
      <c r="E97" s="123"/>
      <c r="F97" s="674"/>
      <c r="G97" s="673"/>
      <c r="H97" s="15"/>
      <c r="I97" s="1315"/>
      <c r="J97" s="1068"/>
      <c r="K97" s="1068"/>
      <c r="L97" s="1068"/>
      <c r="M97" s="1220"/>
      <c r="N97" s="335"/>
    </row>
    <row r="98" spans="1:14" ht="14.25" customHeight="1" x14ac:dyDescent="0.2">
      <c r="A98" s="657"/>
      <c r="B98" s="1066" t="s">
        <v>230</v>
      </c>
      <c r="C98" s="1066"/>
      <c r="D98" s="1066"/>
      <c r="E98" s="123"/>
      <c r="F98" s="674"/>
      <c r="G98" s="673"/>
      <c r="H98" s="15"/>
      <c r="I98" s="1315"/>
      <c r="J98" s="1068"/>
      <c r="K98" s="1068"/>
      <c r="L98" s="1068"/>
      <c r="M98" s="1220"/>
      <c r="N98" s="335"/>
    </row>
    <row r="99" spans="1:14" ht="14.25" customHeight="1" x14ac:dyDescent="0.2">
      <c r="A99" s="657"/>
      <c r="B99" s="1066"/>
      <c r="C99" s="1066"/>
      <c r="D99" s="1066"/>
      <c r="E99" s="123"/>
      <c r="F99" s="674"/>
      <c r="G99" s="673"/>
      <c r="H99" s="15"/>
      <c r="I99" s="1315"/>
      <c r="J99" s="1068"/>
      <c r="K99" s="1068"/>
      <c r="L99" s="1068"/>
      <c r="M99" s="1220"/>
      <c r="N99" s="335"/>
    </row>
    <row r="100" spans="1:14" ht="14.25" customHeight="1" x14ac:dyDescent="0.2">
      <c r="A100" s="657"/>
      <c r="B100" s="1066"/>
      <c r="C100" s="1066"/>
      <c r="D100" s="1066"/>
      <c r="E100" s="191"/>
      <c r="F100" s="674"/>
      <c r="G100" s="673"/>
      <c r="H100" s="39"/>
      <c r="I100" s="1315"/>
      <c r="J100" s="1068"/>
      <c r="K100" s="1068"/>
      <c r="L100" s="1068"/>
      <c r="M100" s="1220"/>
    </row>
    <row r="101" spans="1:14" ht="14.45" customHeight="1" x14ac:dyDescent="0.2">
      <c r="A101" s="657"/>
      <c r="B101" s="1066"/>
      <c r="C101" s="1066"/>
      <c r="D101" s="1066"/>
      <c r="E101" s="191"/>
      <c r="F101" s="674"/>
      <c r="G101" s="673"/>
      <c r="H101" s="39"/>
      <c r="I101" s="1315"/>
      <c r="J101" s="1068"/>
      <c r="K101" s="1068"/>
      <c r="L101" s="1068"/>
      <c r="M101" s="1220"/>
    </row>
    <row r="102" spans="1:14" ht="14.25" x14ac:dyDescent="0.2">
      <c r="A102" s="657"/>
      <c r="B102" s="672"/>
      <c r="C102" s="1068"/>
      <c r="D102" s="1068"/>
      <c r="E102" s="191"/>
      <c r="F102" s="674"/>
      <c r="G102" s="673"/>
      <c r="H102" s="39"/>
      <c r="I102" s="1315"/>
      <c r="J102" s="1068"/>
      <c r="K102" s="1068"/>
      <c r="L102" s="1068"/>
      <c r="M102" s="1220"/>
    </row>
    <row r="103" spans="1:14" ht="14.25" x14ac:dyDescent="0.2">
      <c r="A103" s="657"/>
      <c r="B103" s="672"/>
      <c r="C103" s="1068"/>
      <c r="D103" s="1068"/>
      <c r="E103" s="191"/>
      <c r="F103" s="674"/>
      <c r="G103" s="673"/>
      <c r="H103" s="39"/>
      <c r="I103" s="1315"/>
      <c r="J103" s="1068"/>
      <c r="K103" s="1068"/>
      <c r="L103" s="1068"/>
      <c r="M103" s="1220"/>
    </row>
    <row r="104" spans="1:14" ht="14.25" x14ac:dyDescent="0.2">
      <c r="A104" s="657"/>
      <c r="C104" s="660"/>
      <c r="E104" s="191"/>
      <c r="F104" s="686" t="s">
        <v>192</v>
      </c>
      <c r="G104" s="685">
        <f>SUM(G71:G103)</f>
        <v>0</v>
      </c>
      <c r="H104" s="827"/>
      <c r="I104" s="1380"/>
      <c r="J104" s="1381"/>
      <c r="K104" s="1068"/>
      <c r="L104" s="1068"/>
      <c r="M104" s="1220"/>
    </row>
    <row r="105" spans="1:14" ht="14.25" x14ac:dyDescent="0.2">
      <c r="A105" s="657"/>
      <c r="C105" s="660"/>
      <c r="E105" s="191"/>
      <c r="F105" s="1316" t="s">
        <v>188</v>
      </c>
      <c r="G105" s="1317">
        <f>SUM(G104+G39)</f>
        <v>0</v>
      </c>
      <c r="H105" s="827"/>
      <c r="I105" s="1318"/>
      <c r="J105" s="1383"/>
      <c r="K105" s="1365"/>
      <c r="L105" s="1365"/>
      <c r="M105" s="1220"/>
    </row>
    <row r="106" spans="1:14" ht="14.45" customHeight="1" x14ac:dyDescent="0.2">
      <c r="A106" s="657"/>
      <c r="C106" s="660"/>
      <c r="E106" s="123"/>
      <c r="F106" s="1382"/>
      <c r="G106" s="1317"/>
      <c r="H106" s="827"/>
      <c r="I106" s="1384"/>
      <c r="J106" s="1383"/>
      <c r="K106" s="1365"/>
      <c r="L106" s="1365"/>
      <c r="M106" s="1220"/>
    </row>
    <row r="107" spans="1:14" ht="14.45" customHeight="1" x14ac:dyDescent="0.2">
      <c r="A107" s="657"/>
      <c r="B107" s="657"/>
      <c r="C107" s="657"/>
      <c r="D107" s="657"/>
      <c r="E107" s="679"/>
      <c r="F107" s="1206" t="s">
        <v>211</v>
      </c>
      <c r="G107" s="1210">
        <f>SUM(G105+'אלול-אוקטובר.10'!G107)</f>
        <v>0</v>
      </c>
      <c r="H107" s="679"/>
      <c r="I107" s="834"/>
      <c r="J107" s="657"/>
      <c r="K107" s="657"/>
      <c r="L107" s="657"/>
      <c r="M107" s="657"/>
    </row>
    <row r="108" spans="1:14" ht="14.25" customHeight="1" thickBot="1" x14ac:dyDescent="0.25">
      <c r="A108" s="657"/>
      <c r="B108" s="657"/>
      <c r="C108" s="657"/>
      <c r="D108" s="657"/>
      <c r="E108" s="679"/>
      <c r="F108" s="1206"/>
      <c r="G108" s="1211"/>
      <c r="H108" s="679"/>
      <c r="I108" s="834"/>
      <c r="J108" s="657"/>
      <c r="K108" s="657"/>
      <c r="L108" s="657"/>
      <c r="M108" s="657"/>
    </row>
    <row r="109" spans="1:14" ht="14.25" customHeight="1" x14ac:dyDescent="0.4">
      <c r="A109" s="80"/>
      <c r="C109" s="335"/>
      <c r="F109" s="1074"/>
      <c r="G109" s="1074"/>
      <c r="H109" s="1074"/>
      <c r="I109" s="1074"/>
      <c r="J109" s="1074"/>
      <c r="K109" s="1074"/>
      <c r="L109" s="1074"/>
      <c r="M109" s="1074"/>
      <c r="N109" s="1074"/>
    </row>
    <row r="110" spans="1:14" ht="14.25" customHeight="1" x14ac:dyDescent="0.4">
      <c r="A110" s="80"/>
      <c r="C110" s="388"/>
      <c r="F110" s="387"/>
      <c r="G110" s="387"/>
      <c r="H110" s="502"/>
      <c r="I110" s="387"/>
      <c r="J110" s="387"/>
      <c r="K110" s="387"/>
      <c r="L110" s="387"/>
      <c r="M110" s="387"/>
      <c r="N110" s="387"/>
    </row>
    <row r="111" spans="1:14" ht="14.25" customHeight="1" x14ac:dyDescent="0.4">
      <c r="A111" s="80"/>
      <c r="C111" s="388"/>
      <c r="F111" s="387"/>
      <c r="G111" s="387"/>
      <c r="H111" s="502"/>
      <c r="I111" s="387"/>
      <c r="J111" s="387"/>
      <c r="K111" s="387"/>
      <c r="L111" s="387"/>
      <c r="M111" s="387"/>
      <c r="N111" s="387"/>
    </row>
    <row r="112" spans="1:14" ht="14.25" customHeight="1" x14ac:dyDescent="0.4">
      <c r="A112" s="80"/>
      <c r="C112" s="388"/>
      <c r="F112" s="387"/>
      <c r="G112" s="387"/>
      <c r="H112" s="502"/>
      <c r="I112" s="387"/>
      <c r="J112" s="387"/>
      <c r="K112" s="387"/>
      <c r="L112" s="387"/>
      <c r="M112" s="387"/>
      <c r="N112" s="387"/>
    </row>
    <row r="113" spans="1:14" ht="14.25" customHeight="1" x14ac:dyDescent="0.4">
      <c r="A113" s="80"/>
      <c r="C113" s="388"/>
      <c r="F113" s="387"/>
      <c r="G113" s="387"/>
      <c r="H113" s="502"/>
      <c r="I113" s="387"/>
      <c r="J113" s="387"/>
      <c r="K113" s="387"/>
      <c r="L113" s="387"/>
      <c r="M113" s="387"/>
      <c r="N113" s="387"/>
    </row>
    <row r="114" spans="1:14" ht="14.25" customHeight="1" x14ac:dyDescent="0.4">
      <c r="A114" s="80"/>
      <c r="C114" s="388"/>
      <c r="F114" s="387"/>
      <c r="G114" s="387"/>
      <c r="H114" s="502"/>
      <c r="I114" s="387"/>
      <c r="J114" s="387"/>
      <c r="K114" s="387"/>
      <c r="L114" s="387"/>
      <c r="M114" s="387"/>
      <c r="N114" s="387"/>
    </row>
    <row r="115" spans="1:14" ht="14.25" customHeight="1" x14ac:dyDescent="0.4">
      <c r="A115" s="80"/>
      <c r="C115" s="388"/>
      <c r="F115" s="387"/>
      <c r="G115" s="387"/>
      <c r="H115" s="502"/>
      <c r="I115" s="387"/>
      <c r="J115" s="387"/>
      <c r="K115" s="387"/>
      <c r="L115" s="387"/>
      <c r="M115" s="387"/>
      <c r="N115" s="387"/>
    </row>
    <row r="116" spans="1:14" ht="14.25" customHeight="1" x14ac:dyDescent="0.4">
      <c r="A116" s="80"/>
      <c r="C116" s="388"/>
      <c r="F116" s="387"/>
      <c r="G116" s="387"/>
      <c r="H116" s="502"/>
      <c r="I116" s="387"/>
      <c r="J116" s="387"/>
      <c r="K116" s="387"/>
      <c r="L116" s="387"/>
      <c r="M116" s="387"/>
      <c r="N116" s="387"/>
    </row>
    <row r="117" spans="1:14" ht="14.25" customHeight="1" x14ac:dyDescent="0.4">
      <c r="A117" s="80"/>
      <c r="C117" s="388"/>
      <c r="F117" s="387"/>
      <c r="G117" s="387"/>
      <c r="H117" s="502"/>
      <c r="I117" s="387"/>
      <c r="J117" s="387"/>
      <c r="K117" s="387"/>
      <c r="L117" s="387"/>
      <c r="M117" s="387"/>
      <c r="N117" s="387"/>
    </row>
    <row r="118" spans="1:14" ht="14.25" customHeight="1" x14ac:dyDescent="0.4">
      <c r="A118" s="80"/>
      <c r="C118" s="388"/>
      <c r="F118" s="387"/>
      <c r="G118" s="387"/>
      <c r="H118" s="502"/>
      <c r="I118" s="387"/>
      <c r="J118" s="387"/>
      <c r="K118" s="387"/>
      <c r="L118" s="387"/>
      <c r="M118" s="387"/>
      <c r="N118" s="387"/>
    </row>
    <row r="119" spans="1:14" ht="14.25" customHeight="1" x14ac:dyDescent="0.4">
      <c r="A119" s="80"/>
      <c r="C119" s="388"/>
      <c r="F119" s="387"/>
      <c r="G119" s="387"/>
      <c r="H119" s="502"/>
      <c r="I119" s="387"/>
      <c r="J119" s="387"/>
      <c r="K119" s="387"/>
      <c r="L119" s="387"/>
      <c r="M119" s="387"/>
      <c r="N119" s="387"/>
    </row>
    <row r="120" spans="1:14" ht="14.25" customHeight="1" x14ac:dyDescent="0.4">
      <c r="A120" s="80"/>
      <c r="C120" s="388"/>
      <c r="F120" s="387"/>
      <c r="G120" s="387"/>
      <c r="H120" s="502"/>
      <c r="I120" s="387"/>
      <c r="J120" s="387"/>
      <c r="K120" s="387"/>
      <c r="L120" s="387"/>
      <c r="M120" s="387"/>
      <c r="N120" s="387"/>
    </row>
    <row r="121" spans="1:14" ht="14.25" customHeight="1" x14ac:dyDescent="0.4">
      <c r="A121" s="80"/>
      <c r="C121" s="388"/>
      <c r="F121" s="387"/>
      <c r="G121" s="387"/>
      <c r="H121" s="502"/>
      <c r="I121" s="387"/>
      <c r="J121" s="387"/>
      <c r="K121" s="387"/>
      <c r="L121" s="387"/>
      <c r="M121" s="387"/>
      <c r="N121" s="387"/>
    </row>
    <row r="122" spans="1:14" ht="14.25" customHeight="1" x14ac:dyDescent="0.4">
      <c r="A122" s="80"/>
      <c r="C122" s="388"/>
      <c r="F122" s="387"/>
      <c r="G122" s="387"/>
      <c r="H122" s="502"/>
      <c r="I122" s="387"/>
      <c r="J122" s="387"/>
      <c r="K122" s="387"/>
      <c r="L122" s="387"/>
      <c r="M122" s="387"/>
      <c r="N122" s="387"/>
    </row>
    <row r="123" spans="1:14" ht="14.25" customHeight="1" x14ac:dyDescent="0.4">
      <c r="A123" s="80"/>
      <c r="C123" s="388"/>
      <c r="F123" s="387"/>
      <c r="G123" s="387"/>
      <c r="H123" s="502"/>
      <c r="I123" s="387"/>
      <c r="J123" s="387"/>
      <c r="K123" s="387"/>
      <c r="L123" s="387"/>
      <c r="M123" s="387"/>
      <c r="N123" s="387"/>
    </row>
    <row r="124" spans="1:14" ht="14.25" customHeight="1" x14ac:dyDescent="0.4">
      <c r="A124" s="80"/>
      <c r="C124" s="388"/>
      <c r="F124" s="387"/>
      <c r="G124" s="387"/>
      <c r="H124" s="502"/>
      <c r="I124" s="387"/>
      <c r="J124" s="387"/>
      <c r="K124" s="387"/>
      <c r="L124" s="387"/>
      <c r="M124" s="387"/>
      <c r="N124" s="387"/>
    </row>
    <row r="125" spans="1:14" ht="14.25" customHeight="1" x14ac:dyDescent="0.4">
      <c r="A125" s="80"/>
      <c r="C125" s="388"/>
      <c r="F125" s="387"/>
      <c r="G125" s="387"/>
      <c r="H125" s="502"/>
      <c r="I125" s="387"/>
      <c r="J125" s="387"/>
      <c r="K125" s="387"/>
      <c r="L125" s="387"/>
      <c r="M125" s="387"/>
      <c r="N125" s="387"/>
    </row>
    <row r="126" spans="1:14" ht="14.25" customHeight="1" x14ac:dyDescent="0.4">
      <c r="A126" s="80"/>
      <c r="C126" s="388"/>
      <c r="F126" s="387"/>
      <c r="G126" s="387"/>
      <c r="H126" s="502"/>
      <c r="I126" s="387"/>
      <c r="J126" s="387"/>
      <c r="K126" s="387"/>
      <c r="L126" s="387"/>
      <c r="M126" s="387"/>
      <c r="N126" s="387"/>
    </row>
    <row r="127" spans="1:14" ht="14.25" customHeight="1" x14ac:dyDescent="0.4">
      <c r="A127" s="80"/>
      <c r="C127" s="388"/>
      <c r="F127" s="387"/>
      <c r="G127" s="387"/>
      <c r="H127" s="502"/>
      <c r="I127" s="387"/>
      <c r="J127" s="387"/>
      <c r="K127" s="387"/>
      <c r="L127" s="387"/>
      <c r="M127" s="387"/>
      <c r="N127" s="387"/>
    </row>
    <row r="128" spans="1:14" ht="14.25" customHeight="1" x14ac:dyDescent="0.4">
      <c r="A128" s="80"/>
      <c r="C128" s="388"/>
      <c r="F128" s="387"/>
      <c r="G128" s="387"/>
      <c r="H128" s="502"/>
      <c r="I128" s="387"/>
      <c r="J128" s="387"/>
      <c r="K128" s="387"/>
      <c r="L128" s="387"/>
      <c r="M128" s="387"/>
      <c r="N128" s="387"/>
    </row>
    <row r="129" spans="1:20" ht="14.25" customHeight="1" x14ac:dyDescent="0.4">
      <c r="A129" s="80"/>
      <c r="C129" s="388"/>
      <c r="F129" s="387"/>
      <c r="G129" s="387"/>
      <c r="H129" s="502"/>
      <c r="I129" s="387"/>
      <c r="J129" s="387"/>
      <c r="K129" s="387"/>
      <c r="L129" s="387"/>
      <c r="M129" s="387"/>
      <c r="N129" s="387"/>
    </row>
    <row r="130" spans="1:20" ht="14.25" customHeight="1" x14ac:dyDescent="0.4">
      <c r="A130" s="80"/>
      <c r="C130" s="388"/>
      <c r="F130" s="387"/>
      <c r="G130" s="387"/>
      <c r="H130" s="502"/>
      <c r="I130" s="387"/>
      <c r="J130" s="387"/>
      <c r="K130" s="387"/>
      <c r="L130" s="387"/>
      <c r="M130" s="387"/>
      <c r="N130" s="387"/>
    </row>
    <row r="131" spans="1:20" ht="14.25" customHeight="1" x14ac:dyDescent="0.4">
      <c r="A131" s="80"/>
      <c r="C131" s="388"/>
      <c r="F131" s="387"/>
      <c r="G131" s="387"/>
      <c r="H131" s="502"/>
      <c r="I131" s="387"/>
      <c r="J131" s="387"/>
      <c r="K131" s="387"/>
      <c r="L131" s="387"/>
      <c r="M131" s="387"/>
      <c r="N131" s="387"/>
    </row>
    <row r="132" spans="1:20" ht="14.25" customHeight="1" x14ac:dyDescent="0.4">
      <c r="A132" s="80"/>
      <c r="C132" s="388"/>
      <c r="F132" s="387"/>
      <c r="G132" s="387"/>
      <c r="H132" s="502"/>
      <c r="I132" s="387"/>
      <c r="J132" s="387"/>
      <c r="K132" s="387"/>
      <c r="L132" s="387"/>
      <c r="M132" s="387"/>
      <c r="N132" s="387"/>
    </row>
    <row r="133" spans="1:20" ht="14.25" customHeight="1" x14ac:dyDescent="0.4">
      <c r="A133" s="80"/>
      <c r="C133" s="388"/>
      <c r="F133" s="387"/>
      <c r="G133" s="387"/>
      <c r="H133" s="502"/>
      <c r="I133" s="387"/>
      <c r="J133" s="387"/>
      <c r="K133" s="387"/>
      <c r="L133" s="387"/>
      <c r="M133" s="387"/>
      <c r="N133" s="387"/>
    </row>
    <row r="134" spans="1:20" ht="14.25" customHeight="1" x14ac:dyDescent="0.4">
      <c r="A134" s="80"/>
      <c r="C134" s="388"/>
      <c r="F134" s="387"/>
      <c r="G134" s="387"/>
      <c r="H134" s="502"/>
      <c r="I134" s="387"/>
      <c r="J134" s="387"/>
      <c r="K134" s="387"/>
      <c r="L134" s="387"/>
      <c r="M134" s="387"/>
      <c r="N134" s="387"/>
    </row>
    <row r="135" spans="1:20" ht="14.25" customHeight="1" x14ac:dyDescent="0.4">
      <c r="A135" s="80"/>
      <c r="C135" s="388"/>
      <c r="F135" s="387"/>
      <c r="G135" s="387"/>
      <c r="H135" s="502"/>
      <c r="I135" s="387"/>
      <c r="J135" s="387"/>
      <c r="K135" s="387"/>
      <c r="L135" s="387"/>
      <c r="M135" s="387"/>
      <c r="N135" s="387"/>
    </row>
    <row r="136" spans="1:20" ht="14.25" customHeight="1" x14ac:dyDescent="0.4">
      <c r="A136" s="80"/>
      <c r="C136" s="388"/>
      <c r="F136" s="387"/>
      <c r="G136" s="387"/>
      <c r="H136" s="502"/>
      <c r="I136" s="387"/>
      <c r="J136" s="387"/>
      <c r="K136" s="387"/>
      <c r="L136" s="387"/>
      <c r="M136" s="387"/>
      <c r="N136" s="387"/>
    </row>
    <row r="137" spans="1:20" ht="14.25" customHeight="1" x14ac:dyDescent="0.4">
      <c r="A137" s="80"/>
      <c r="C137" s="388"/>
      <c r="F137" s="387"/>
      <c r="G137" s="387"/>
      <c r="H137" s="502"/>
      <c r="I137" s="387"/>
      <c r="J137" s="387"/>
      <c r="K137" s="387"/>
      <c r="L137" s="387"/>
      <c r="M137" s="387"/>
      <c r="N137" s="387"/>
    </row>
    <row r="138" spans="1:20" ht="14.25" customHeight="1" x14ac:dyDescent="0.4">
      <c r="A138" s="80"/>
      <c r="C138" s="388"/>
      <c r="F138" s="387"/>
      <c r="G138" s="387"/>
      <c r="H138" s="502"/>
      <c r="I138" s="387"/>
      <c r="J138" s="387"/>
      <c r="K138" s="387"/>
      <c r="L138" s="387"/>
      <c r="M138" s="387"/>
      <c r="N138" s="387"/>
    </row>
    <row r="139" spans="1:20" ht="14.25" customHeight="1" x14ac:dyDescent="0.4">
      <c r="A139" s="80"/>
      <c r="C139" s="388"/>
      <c r="F139" s="387"/>
      <c r="G139" s="387"/>
      <c r="H139" s="502"/>
      <c r="I139" s="387"/>
      <c r="J139" s="387"/>
      <c r="K139" s="387"/>
      <c r="L139" s="387"/>
      <c r="M139" s="387"/>
      <c r="N139" s="387"/>
    </row>
    <row r="140" spans="1:20" ht="14.25" customHeight="1" x14ac:dyDescent="0.4">
      <c r="A140" s="80"/>
      <c r="C140" s="388"/>
      <c r="F140" s="387"/>
      <c r="G140" s="387"/>
      <c r="H140" s="502"/>
      <c r="I140" s="387"/>
      <c r="J140" s="387"/>
      <c r="K140" s="387"/>
      <c r="L140" s="387"/>
      <c r="M140" s="387"/>
      <c r="N140" s="387"/>
    </row>
    <row r="141" spans="1:20" ht="14.25" customHeight="1" x14ac:dyDescent="0.4">
      <c r="A141" s="80"/>
      <c r="C141" s="388"/>
      <c r="F141" s="387"/>
      <c r="G141" s="387"/>
      <c r="H141" s="502"/>
      <c r="I141" s="387"/>
      <c r="J141" s="387"/>
      <c r="K141" s="387"/>
      <c r="L141" s="387"/>
      <c r="M141" s="387"/>
      <c r="N141" s="387"/>
    </row>
    <row r="142" spans="1:20" ht="14.25" customHeight="1" x14ac:dyDescent="0.4">
      <c r="A142" s="80"/>
      <c r="C142" s="388"/>
      <c r="F142" s="387"/>
      <c r="G142" s="387"/>
      <c r="H142" s="502"/>
      <c r="I142" s="387"/>
      <c r="J142" s="387"/>
      <c r="K142" s="387"/>
      <c r="L142" s="387"/>
      <c r="M142" s="387"/>
      <c r="N142" s="387"/>
    </row>
    <row r="143" spans="1:20" ht="14.25" customHeight="1" x14ac:dyDescent="0.4">
      <c r="A143" s="80"/>
      <c r="C143" s="388"/>
      <c r="F143" s="387"/>
      <c r="G143" s="387"/>
      <c r="H143" s="502"/>
      <c r="I143" s="387"/>
      <c r="J143" s="387"/>
      <c r="K143" s="387"/>
      <c r="L143" s="387"/>
      <c r="M143" s="387"/>
      <c r="N143" s="387"/>
    </row>
    <row r="144" spans="1:20" ht="15.6" customHeight="1" x14ac:dyDescent="0.4">
      <c r="A144" s="80"/>
      <c r="B144" s="12"/>
      <c r="C144" s="335"/>
      <c r="E144" s="12"/>
      <c r="F144" s="1074"/>
      <c r="G144" s="1074"/>
      <c r="H144" s="1074"/>
      <c r="I144" s="1074"/>
      <c r="J144" s="1074"/>
      <c r="K144" s="1074"/>
      <c r="L144" s="1074"/>
      <c r="M144" s="1074"/>
      <c r="N144" s="1074"/>
      <c r="S144" s="1075" t="s">
        <v>125</v>
      </c>
      <c r="T144" s="1075"/>
    </row>
    <row r="145" spans="1:20" ht="11.25" customHeight="1" x14ac:dyDescent="0.2">
      <c r="A145" s="80"/>
      <c r="C145" s="1076" t="s">
        <v>238</v>
      </c>
      <c r="D145" s="1076"/>
      <c r="E145" s="1076"/>
      <c r="F145" s="1076"/>
      <c r="G145" s="1076"/>
      <c r="H145" s="1076"/>
      <c r="I145" s="1076"/>
      <c r="J145" s="1076"/>
      <c r="K145" s="1076"/>
      <c r="L145" s="1076"/>
      <c r="M145" s="1076"/>
      <c r="N145" s="1076"/>
      <c r="O145" s="1076"/>
    </row>
    <row r="146" spans="1:20" ht="36" customHeight="1" x14ac:dyDescent="0.2">
      <c r="A146" s="80"/>
      <c r="B146" s="12"/>
      <c r="C146" s="1076"/>
      <c r="D146" s="1076"/>
      <c r="E146" s="1076"/>
      <c r="F146" s="1076"/>
      <c r="G146" s="1076"/>
      <c r="H146" s="1076"/>
      <c r="I146" s="1076"/>
      <c r="J146" s="1076"/>
      <c r="K146" s="1076"/>
      <c r="L146" s="1076"/>
      <c r="M146" s="1076"/>
      <c r="N146" s="1076"/>
      <c r="O146" s="1076"/>
      <c r="P146" s="389"/>
    </row>
    <row r="147" spans="1:20" ht="3" customHeight="1" x14ac:dyDescent="0.4">
      <c r="A147" s="80"/>
      <c r="C147" s="335"/>
      <c r="F147" s="1216"/>
      <c r="G147" s="1216"/>
      <c r="H147" s="1216"/>
      <c r="I147" s="1216"/>
      <c r="J147" s="1216"/>
      <c r="K147" s="1216"/>
      <c r="L147" s="1216"/>
      <c r="M147" s="1216"/>
      <c r="N147" s="1216"/>
      <c r="R147" s="12" t="s">
        <v>114</v>
      </c>
    </row>
    <row r="148" spans="1:20" ht="14.25" x14ac:dyDescent="0.2">
      <c r="A148" s="80"/>
      <c r="C148" s="335"/>
      <c r="J148" s="1217"/>
      <c r="K148" s="1217"/>
      <c r="L148" s="1217"/>
      <c r="M148" s="1217"/>
    </row>
    <row r="149" spans="1:20" ht="14.25" x14ac:dyDescent="0.2">
      <c r="A149" s="80"/>
      <c r="C149" s="335"/>
    </row>
    <row r="150" spans="1:20" ht="13.15" customHeight="1" x14ac:dyDescent="0.2">
      <c r="S150" s="291"/>
    </row>
    <row r="151" spans="1:20" ht="22.15" customHeight="1" x14ac:dyDescent="0.2">
      <c r="B151" s="292"/>
      <c r="C151" s="80"/>
      <c r="D151" s="80"/>
      <c r="E151" s="91"/>
      <c r="F151" s="86"/>
      <c r="G151" s="86"/>
      <c r="H151" s="86"/>
      <c r="I151" s="86"/>
      <c r="J151" s="86"/>
      <c r="K151" s="86"/>
      <c r="L151" s="86"/>
      <c r="M151" s="86"/>
      <c r="N151" s="86"/>
      <c r="O151" s="1227"/>
      <c r="P151" s="1227"/>
      <c r="Q151" s="1227"/>
      <c r="R151" s="92"/>
    </row>
    <row r="152" spans="1:20" ht="19.899999999999999" customHeight="1" thickBot="1" x14ac:dyDescent="0.25">
      <c r="B152" s="292"/>
      <c r="C152" s="93"/>
      <c r="D152" s="80"/>
      <c r="E152" s="91"/>
      <c r="F152" s="86"/>
      <c r="G152" s="86"/>
      <c r="H152" s="86"/>
      <c r="I152" s="86"/>
      <c r="J152" s="86"/>
      <c r="K152" s="86"/>
      <c r="L152" s="86"/>
      <c r="M152" s="86"/>
      <c r="N152" s="86"/>
      <c r="O152" s="86"/>
      <c r="P152" s="86"/>
      <c r="Q152" s="86"/>
      <c r="R152" s="86"/>
    </row>
    <row r="153" spans="1:20" ht="15" thickTop="1" x14ac:dyDescent="0.2">
      <c r="B153" s="1228" t="s">
        <v>242</v>
      </c>
      <c r="C153" s="1229"/>
      <c r="D153" s="1229"/>
      <c r="E153" s="1229"/>
      <c r="F153" s="1229"/>
      <c r="G153" s="1229"/>
      <c r="H153" s="1229"/>
      <c r="I153" s="1229"/>
      <c r="J153" s="1229"/>
      <c r="K153" s="1229"/>
      <c r="L153" s="1229"/>
      <c r="M153" s="1229"/>
      <c r="N153" s="1229"/>
      <c r="O153" s="1229"/>
      <c r="P153" s="1229"/>
      <c r="Q153" s="1229"/>
      <c r="R153" s="1230"/>
    </row>
    <row r="154" spans="1:20" ht="14.25" x14ac:dyDescent="0.2">
      <c r="B154" s="1231"/>
      <c r="C154" s="1232"/>
      <c r="D154" s="1232"/>
      <c r="E154" s="1232"/>
      <c r="F154" s="1232"/>
      <c r="G154" s="1232"/>
      <c r="H154" s="1232"/>
      <c r="I154" s="1232"/>
      <c r="J154" s="1232"/>
      <c r="K154" s="1232"/>
      <c r="L154" s="1232"/>
      <c r="M154" s="1232"/>
      <c r="N154" s="1232"/>
      <c r="O154" s="1232"/>
      <c r="P154" s="1232"/>
      <c r="Q154" s="1232"/>
      <c r="R154" s="1233"/>
    </row>
    <row r="155" spans="1:20" ht="15" thickBot="1" x14ac:dyDescent="0.25">
      <c r="B155" s="1234"/>
      <c r="C155" s="1235"/>
      <c r="D155" s="1235"/>
      <c r="E155" s="1235"/>
      <c r="F155" s="1235"/>
      <c r="G155" s="1235"/>
      <c r="H155" s="1235"/>
      <c r="I155" s="1235"/>
      <c r="J155" s="1235"/>
      <c r="K155" s="1235"/>
      <c r="L155" s="1235"/>
      <c r="M155" s="1235"/>
      <c r="N155" s="1235"/>
      <c r="O155" s="1235"/>
      <c r="P155" s="1235"/>
      <c r="Q155" s="1235"/>
      <c r="R155" s="1236"/>
    </row>
    <row r="156" spans="1:20" ht="22.5" customHeight="1" thickTop="1" x14ac:dyDescent="0.2">
      <c r="A156" s="94"/>
      <c r="B156" s="1237" t="s">
        <v>260</v>
      </c>
      <c r="C156" s="1238"/>
      <c r="D156" s="1238"/>
      <c r="E156" s="1238"/>
      <c r="F156" s="1239"/>
      <c r="G156" s="1240" t="s">
        <v>271</v>
      </c>
      <c r="H156" s="1241"/>
      <c r="I156" s="1242"/>
      <c r="J156" s="1242"/>
      <c r="K156" s="1242"/>
      <c r="L156" s="1242"/>
      <c r="M156" s="1243"/>
      <c r="N156" s="1244" t="s">
        <v>272</v>
      </c>
      <c r="O156" s="1245"/>
      <c r="P156" s="1245"/>
      <c r="Q156" s="1245"/>
      <c r="R156" s="1246"/>
    </row>
    <row r="157" spans="1:20" ht="20.25" customHeight="1" thickBot="1" x14ac:dyDescent="0.3">
      <c r="B157" s="1251" t="s">
        <v>23</v>
      </c>
      <c r="C157" s="1252"/>
      <c r="D157" s="1253"/>
      <c r="E157" s="1253"/>
      <c r="F157" s="895" t="s">
        <v>53</v>
      </c>
      <c r="G157" s="1247" t="s">
        <v>24</v>
      </c>
      <c r="H157" s="1248"/>
      <c r="I157" s="1249"/>
      <c r="J157" s="1250"/>
      <c r="K157" s="1254" t="s">
        <v>53</v>
      </c>
      <c r="L157" s="1222"/>
      <c r="M157" s="1255"/>
      <c r="N157" s="1221" t="s">
        <v>81</v>
      </c>
      <c r="O157" s="1222"/>
      <c r="P157" s="1222"/>
      <c r="Q157" s="1223"/>
      <c r="R157" s="896" t="s">
        <v>53</v>
      </c>
    </row>
    <row r="158" spans="1:20" s="917" customFormat="1" ht="15" hidden="1" thickTop="1" x14ac:dyDescent="0.2">
      <c r="A158" s="780"/>
      <c r="B158" s="776"/>
      <c r="C158" s="920"/>
      <c r="D158" s="920"/>
      <c r="E158" s="82"/>
      <c r="S158" s="920"/>
      <c r="T158" s="920"/>
    </row>
    <row r="159" spans="1:20" ht="15" thickTop="1" x14ac:dyDescent="0.2">
      <c r="A159" s="94"/>
      <c r="B159" s="1045"/>
      <c r="C159" s="1046"/>
      <c r="D159" s="1046"/>
      <c r="E159" s="1047"/>
      <c r="F159" s="102"/>
      <c r="G159" s="1048"/>
      <c r="H159" s="1049"/>
      <c r="I159" s="1049"/>
      <c r="J159" s="1050"/>
      <c r="K159" s="1051"/>
      <c r="L159" s="1051"/>
      <c r="M159" s="1052"/>
      <c r="N159" s="954"/>
      <c r="O159" s="1259"/>
      <c r="P159" s="1259"/>
      <c r="Q159" s="1259"/>
      <c r="R159" s="394"/>
      <c r="S159" s="335"/>
      <c r="T159" s="335"/>
    </row>
    <row r="160" spans="1:20" s="412" customFormat="1" ht="14.25" x14ac:dyDescent="0.2">
      <c r="A160" s="94"/>
      <c r="B160" s="1061"/>
      <c r="C160" s="1062"/>
      <c r="D160" s="1062"/>
      <c r="E160" s="1063"/>
      <c r="F160" s="102"/>
      <c r="G160" s="1224"/>
      <c r="H160" s="1225"/>
      <c r="I160" s="1225"/>
      <c r="J160" s="1226"/>
      <c r="K160" s="949"/>
      <c r="L160" s="950"/>
      <c r="M160" s="951"/>
      <c r="N160" s="952"/>
      <c r="O160" s="953"/>
      <c r="P160" s="953"/>
      <c r="Q160" s="954"/>
      <c r="R160" s="394"/>
      <c r="S160" s="778"/>
      <c r="T160" s="778"/>
    </row>
    <row r="161" spans="1:20" s="412" customFormat="1" ht="14.25" x14ac:dyDescent="0.2">
      <c r="A161" s="94"/>
      <c r="B161" s="1061"/>
      <c r="C161" s="1062"/>
      <c r="D161" s="1062"/>
      <c r="E161" s="1063"/>
      <c r="F161" s="102"/>
      <c r="G161" s="1224"/>
      <c r="H161" s="1225"/>
      <c r="I161" s="1225"/>
      <c r="J161" s="1226"/>
      <c r="K161" s="949"/>
      <c r="L161" s="950"/>
      <c r="M161" s="951"/>
      <c r="N161" s="952"/>
      <c r="O161" s="953"/>
      <c r="P161" s="953"/>
      <c r="Q161" s="954"/>
      <c r="R161" s="394"/>
      <c r="S161" s="797"/>
      <c r="T161" s="887"/>
    </row>
    <row r="162" spans="1:20" s="412" customFormat="1" ht="14.25" x14ac:dyDescent="0.2">
      <c r="A162" s="94"/>
      <c r="B162" s="1061"/>
      <c r="C162" s="1062"/>
      <c r="D162" s="1062"/>
      <c r="E162" s="1063"/>
      <c r="F162" s="102"/>
      <c r="G162" s="1224"/>
      <c r="H162" s="1225"/>
      <c r="I162" s="1225"/>
      <c r="J162" s="1226"/>
      <c r="K162" s="949"/>
      <c r="L162" s="950"/>
      <c r="M162" s="951"/>
      <c r="N162" s="952"/>
      <c r="O162" s="953"/>
      <c r="P162" s="953"/>
      <c r="Q162" s="954"/>
      <c r="R162" s="394"/>
      <c r="S162" s="797"/>
      <c r="T162" s="887"/>
    </row>
    <row r="163" spans="1:20" s="412" customFormat="1" ht="14.25" x14ac:dyDescent="0.2">
      <c r="A163" s="94"/>
      <c r="B163" s="1061"/>
      <c r="C163" s="1062"/>
      <c r="D163" s="1062"/>
      <c r="E163" s="1063"/>
      <c r="F163" s="102"/>
      <c r="G163" s="1224"/>
      <c r="H163" s="1225"/>
      <c r="I163" s="1225"/>
      <c r="J163" s="1226"/>
      <c r="K163" s="949"/>
      <c r="L163" s="950"/>
      <c r="M163" s="951"/>
      <c r="N163" s="952"/>
      <c r="O163" s="953"/>
      <c r="P163" s="953"/>
      <c r="Q163" s="954"/>
      <c r="R163" s="394"/>
      <c r="S163" s="887"/>
      <c r="T163" s="887"/>
    </row>
    <row r="164" spans="1:20" s="412" customFormat="1" ht="14.25" x14ac:dyDescent="0.2">
      <c r="A164" s="94"/>
      <c r="B164" s="1061"/>
      <c r="C164" s="1062"/>
      <c r="D164" s="1062"/>
      <c r="E164" s="1063"/>
      <c r="F164" s="102"/>
      <c r="G164" s="1224"/>
      <c r="H164" s="1225"/>
      <c r="I164" s="1225"/>
      <c r="J164" s="1226"/>
      <c r="K164" s="949"/>
      <c r="L164" s="950"/>
      <c r="M164" s="951"/>
      <c r="N164" s="952"/>
      <c r="O164" s="953"/>
      <c r="P164" s="953"/>
      <c r="Q164" s="954"/>
      <c r="R164" s="394"/>
      <c r="S164" s="887"/>
      <c r="T164" s="887"/>
    </row>
    <row r="165" spans="1:20" s="945" customFormat="1" ht="14.25" x14ac:dyDescent="0.2">
      <c r="A165" s="94"/>
      <c r="B165" s="1061"/>
      <c r="C165" s="1062"/>
      <c r="D165" s="1062"/>
      <c r="E165" s="1063"/>
      <c r="F165" s="102"/>
      <c r="G165" s="1224"/>
      <c r="H165" s="1225"/>
      <c r="I165" s="1225"/>
      <c r="J165" s="1226"/>
      <c r="K165" s="949"/>
      <c r="L165" s="950"/>
      <c r="M165" s="951"/>
      <c r="N165" s="952"/>
      <c r="O165" s="953"/>
      <c r="P165" s="953"/>
      <c r="Q165" s="954"/>
      <c r="R165" s="394"/>
      <c r="S165" s="946"/>
      <c r="T165" s="946"/>
    </row>
    <row r="166" spans="1:20" s="412" customFormat="1" ht="14.25" x14ac:dyDescent="0.2">
      <c r="A166" s="94"/>
      <c r="B166" s="1061"/>
      <c r="C166" s="1062"/>
      <c r="D166" s="1062"/>
      <c r="E166" s="1063"/>
      <c r="F166" s="102"/>
      <c r="G166" s="1224"/>
      <c r="H166" s="1225"/>
      <c r="I166" s="1225"/>
      <c r="J166" s="1226"/>
      <c r="K166" s="949"/>
      <c r="L166" s="950"/>
      <c r="M166" s="951"/>
      <c r="N166" s="952"/>
      <c r="O166" s="953"/>
      <c r="P166" s="953"/>
      <c r="Q166" s="954"/>
      <c r="R166" s="394"/>
      <c r="S166" s="778"/>
      <c r="T166" s="778"/>
    </row>
    <row r="167" spans="1:20" s="412" customFormat="1" ht="14.25" x14ac:dyDescent="0.2">
      <c r="A167" s="94"/>
      <c r="B167" s="1061"/>
      <c r="C167" s="1062"/>
      <c r="D167" s="1062"/>
      <c r="E167" s="1063"/>
      <c r="F167" s="102"/>
      <c r="G167" s="1224"/>
      <c r="H167" s="1225"/>
      <c r="I167" s="1225"/>
      <c r="J167" s="1226"/>
      <c r="K167" s="949"/>
      <c r="L167" s="950"/>
      <c r="M167" s="951"/>
      <c r="N167" s="952"/>
      <c r="O167" s="953"/>
      <c r="P167" s="953"/>
      <c r="Q167" s="954"/>
      <c r="R167" s="394"/>
      <c r="S167" s="778"/>
      <c r="T167" s="778"/>
    </row>
    <row r="168" spans="1:20" s="412" customFormat="1" ht="14.25" x14ac:dyDescent="0.2">
      <c r="A168" s="94"/>
      <c r="B168" s="1061"/>
      <c r="C168" s="1062"/>
      <c r="D168" s="1062"/>
      <c r="E168" s="1063"/>
      <c r="F168" s="102"/>
      <c r="G168" s="1224"/>
      <c r="H168" s="1225"/>
      <c r="I168" s="1225"/>
      <c r="J168" s="1226"/>
      <c r="K168" s="949"/>
      <c r="L168" s="950"/>
      <c r="M168" s="951"/>
      <c r="N168" s="952"/>
      <c r="O168" s="953"/>
      <c r="P168" s="953"/>
      <c r="Q168" s="954"/>
      <c r="R168" s="394"/>
      <c r="S168" s="778"/>
      <c r="T168" s="778"/>
    </row>
    <row r="169" spans="1:20" s="412" customFormat="1" ht="14.25" x14ac:dyDescent="0.2">
      <c r="A169" s="94"/>
      <c r="B169" s="1061"/>
      <c r="C169" s="1062"/>
      <c r="D169" s="1062"/>
      <c r="E169" s="1063"/>
      <c r="F169" s="102"/>
      <c r="G169" s="1224"/>
      <c r="H169" s="1225"/>
      <c r="I169" s="1225"/>
      <c r="J169" s="1226"/>
      <c r="K169" s="949"/>
      <c r="L169" s="950"/>
      <c r="M169" s="951"/>
      <c r="N169" s="952"/>
      <c r="O169" s="953"/>
      <c r="P169" s="953"/>
      <c r="Q169" s="954"/>
      <c r="R169" s="394"/>
      <c r="S169" s="778"/>
      <c r="T169" s="778"/>
    </row>
    <row r="170" spans="1:20" s="412" customFormat="1" ht="14.25" x14ac:dyDescent="0.2">
      <c r="A170" s="94"/>
      <c r="B170" s="1061"/>
      <c r="C170" s="1062"/>
      <c r="D170" s="1062"/>
      <c r="E170" s="1063"/>
      <c r="F170" s="102"/>
      <c r="G170" s="1224"/>
      <c r="H170" s="1225"/>
      <c r="I170" s="1225"/>
      <c r="J170" s="1226"/>
      <c r="K170" s="949"/>
      <c r="L170" s="950"/>
      <c r="M170" s="951"/>
      <c r="N170" s="952"/>
      <c r="O170" s="953"/>
      <c r="P170" s="953"/>
      <c r="Q170" s="954"/>
      <c r="R170" s="394"/>
      <c r="S170" s="778"/>
      <c r="T170" s="778"/>
    </row>
    <row r="171" spans="1:20" ht="14.25" x14ac:dyDescent="0.2">
      <c r="A171" s="94"/>
      <c r="B171" s="1045"/>
      <c r="C171" s="1046"/>
      <c r="D171" s="1046"/>
      <c r="E171" s="1047"/>
      <c r="F171" s="102"/>
      <c r="G171" s="1048"/>
      <c r="H171" s="1049"/>
      <c r="I171" s="1049"/>
      <c r="J171" s="1050"/>
      <c r="K171" s="1051"/>
      <c r="L171" s="1051"/>
      <c r="M171" s="1052"/>
      <c r="N171" s="1053"/>
      <c r="O171" s="1054"/>
      <c r="P171" s="1054"/>
      <c r="Q171" s="1054"/>
      <c r="R171" s="104"/>
    </row>
    <row r="172" spans="1:20" ht="14.25" x14ac:dyDescent="0.2">
      <c r="A172" s="94"/>
      <c r="B172" s="1058"/>
      <c r="C172" s="1059"/>
      <c r="D172" s="1059"/>
      <c r="E172" s="1060"/>
      <c r="F172" s="102"/>
      <c r="G172" s="1058"/>
      <c r="H172" s="1059"/>
      <c r="I172" s="1059"/>
      <c r="J172" s="1060"/>
      <c r="K172" s="1051"/>
      <c r="L172" s="1051"/>
      <c r="M172" s="1052"/>
      <c r="N172" s="954"/>
      <c r="O172" s="1259"/>
      <c r="P172" s="1259"/>
      <c r="Q172" s="1259"/>
      <c r="R172" s="104"/>
    </row>
    <row r="173" spans="1:20" ht="14.45" customHeight="1" x14ac:dyDescent="0.25">
      <c r="A173" s="94"/>
      <c r="B173" s="1260"/>
      <c r="C173" s="1261"/>
      <c r="D173" s="1261"/>
      <c r="E173" s="1262"/>
      <c r="F173" s="102"/>
      <c r="G173" s="1263"/>
      <c r="H173" s="1264"/>
      <c r="I173" s="1264"/>
      <c r="J173" s="1265"/>
      <c r="K173" s="1051"/>
      <c r="L173" s="1051"/>
      <c r="M173" s="1052"/>
      <c r="N173" s="954"/>
      <c r="O173" s="1259"/>
      <c r="P173" s="1259"/>
      <c r="Q173" s="1259"/>
      <c r="R173" s="104"/>
    </row>
    <row r="174" spans="1:20" ht="16.149999999999999" customHeight="1" thickBot="1" x14ac:dyDescent="0.3">
      <c r="A174" s="94"/>
      <c r="B174" s="1033" t="s">
        <v>82</v>
      </c>
      <c r="C174" s="1034"/>
      <c r="D174" s="1034"/>
      <c r="E174" s="1034"/>
      <c r="F174" s="224">
        <f>SUM(F159:F173)</f>
        <v>0</v>
      </c>
      <c r="G174" s="1055" t="s">
        <v>83</v>
      </c>
      <c r="H174" s="1056"/>
      <c r="I174" s="1057"/>
      <c r="J174" s="1057"/>
      <c r="K174" s="1030">
        <f>SUM(K159:M173)</f>
        <v>0</v>
      </c>
      <c r="L174" s="1031"/>
      <c r="M174" s="1032"/>
      <c r="N174" s="1033" t="s">
        <v>82</v>
      </c>
      <c r="O174" s="1034"/>
      <c r="P174" s="1034"/>
      <c r="Q174" s="1034"/>
      <c r="R174" s="225">
        <f>SUM(R159:R173)</f>
        <v>0</v>
      </c>
    </row>
    <row r="175" spans="1:20" ht="23.25" hidden="1" customHeight="1" thickTop="1" x14ac:dyDescent="0.2">
      <c r="B175" s="1273" t="s">
        <v>235</v>
      </c>
      <c r="C175" s="1273"/>
      <c r="D175" s="1273"/>
      <c r="E175" s="1273"/>
      <c r="F175" s="893">
        <f>SUM(O177-R178)</f>
        <v>0</v>
      </c>
      <c r="G175" s="1308" t="s">
        <v>229</v>
      </c>
      <c r="H175" s="1308"/>
      <c r="I175" s="1308"/>
      <c r="J175" s="1308"/>
      <c r="K175" s="1308"/>
      <c r="L175" s="1308"/>
      <c r="M175" s="1307">
        <f>((F174+K174)/10)+R174</f>
        <v>0</v>
      </c>
      <c r="N175" s="1307"/>
      <c r="O175" s="1273" t="s">
        <v>233</v>
      </c>
      <c r="P175" s="1273"/>
      <c r="Q175" s="1273"/>
      <c r="R175" s="924">
        <f>IF(F175&gt;0,F175,)</f>
        <v>0</v>
      </c>
    </row>
    <row r="176" spans="1:20" s="412" customFormat="1" ht="78.75" customHeight="1" thickTop="1" x14ac:dyDescent="0.2">
      <c r="A176" s="86"/>
      <c r="B176" s="822"/>
      <c r="C176" s="822"/>
      <c r="D176" s="822"/>
      <c r="E176" s="822"/>
      <c r="F176" s="816"/>
      <c r="G176" s="819"/>
      <c r="H176" s="819"/>
      <c r="I176" s="819"/>
      <c r="J176" s="819"/>
      <c r="K176" s="819"/>
      <c r="L176" s="819"/>
      <c r="M176" s="820"/>
      <c r="N176" s="820"/>
      <c r="O176" s="918"/>
      <c r="P176" s="918"/>
      <c r="Q176" s="918"/>
      <c r="R176" s="832"/>
    </row>
    <row r="177" spans="1:25" ht="27" hidden="1" customHeight="1" x14ac:dyDescent="0.25">
      <c r="B177" s="921"/>
      <c r="C177" s="888"/>
      <c r="D177" s="1305" t="s">
        <v>232</v>
      </c>
      <c r="E177" s="1305"/>
      <c r="F177" s="1305"/>
      <c r="G177" s="889">
        <f>'אלול-אוקטובר.10'!R175</f>
        <v>0</v>
      </c>
      <c r="H177" s="971" t="s">
        <v>236</v>
      </c>
      <c r="I177" s="971"/>
      <c r="J177" s="971"/>
      <c r="K177" s="971"/>
      <c r="L177" s="971"/>
      <c r="M177" s="971"/>
      <c r="N177" s="971"/>
      <c r="O177" s="891">
        <f>SUM(K178+G177)</f>
        <v>0</v>
      </c>
      <c r="P177" s="1298"/>
      <c r="Q177" s="1298"/>
      <c r="R177" s="1298"/>
    </row>
    <row r="178" spans="1:25" ht="30" hidden="1" customHeight="1" x14ac:dyDescent="0.25">
      <c r="B178" s="943" t="s">
        <v>231</v>
      </c>
      <c r="C178" s="906">
        <f>SUM((G42+F174)/5)-N39</f>
        <v>0</v>
      </c>
      <c r="D178" s="235"/>
      <c r="E178" s="236"/>
      <c r="F178" s="817" t="s">
        <v>207</v>
      </c>
      <c r="G178" s="890">
        <f>SUM(C178/2)</f>
        <v>0</v>
      </c>
      <c r="H178" s="238"/>
      <c r="I178" s="1299" t="s">
        <v>208</v>
      </c>
      <c r="J178" s="1299"/>
      <c r="K178" s="1306">
        <f>SUM(C178/2)</f>
        <v>0</v>
      </c>
      <c r="L178" s="1306"/>
      <c r="M178" s="1379" t="s">
        <v>258</v>
      </c>
      <c r="N178" s="1379"/>
      <c r="O178" s="1379"/>
      <c r="P178" s="1379"/>
      <c r="Q178" s="1379"/>
      <c r="R178" s="913">
        <f>M175-'אלול-אוקטובר.10'!Q181</f>
        <v>0</v>
      </c>
      <c r="T178" s="1258"/>
      <c r="U178" s="1258"/>
      <c r="V178" s="1258"/>
      <c r="W178" s="1258"/>
      <c r="X178" s="1258"/>
      <c r="Y178" s="105"/>
    </row>
    <row r="179" spans="1:25" s="901" customFormat="1" ht="30" hidden="1" customHeight="1" x14ac:dyDescent="0.25">
      <c r="A179" s="86"/>
      <c r="B179" s="905" t="s">
        <v>244</v>
      </c>
      <c r="C179" s="906">
        <f>G178+'אלול-אוקטובר.10'!C179</f>
        <v>0</v>
      </c>
      <c r="D179" s="235"/>
      <c r="E179" s="236"/>
      <c r="F179" s="903"/>
      <c r="G179" s="907"/>
      <c r="H179" s="238"/>
      <c r="I179" s="919"/>
      <c r="J179" s="1309"/>
      <c r="K179" s="1309"/>
      <c r="L179" s="1309"/>
      <c r="M179" s="910"/>
      <c r="N179" s="911"/>
      <c r="O179" s="911"/>
      <c r="P179" s="911"/>
      <c r="Q179" s="911"/>
      <c r="R179" s="913"/>
      <c r="T179" s="899"/>
      <c r="U179" s="899"/>
      <c r="V179" s="899"/>
      <c r="W179" s="899"/>
      <c r="X179" s="899"/>
      <c r="Y179" s="105"/>
    </row>
    <row r="180" spans="1:25" ht="36" customHeight="1" x14ac:dyDescent="0.2">
      <c r="B180" s="1374"/>
      <c r="C180" s="1374"/>
      <c r="D180" s="1374"/>
      <c r="E180" s="1374"/>
      <c r="F180" s="1375"/>
      <c r="G180" s="1376"/>
      <c r="H180" s="1377"/>
      <c r="I180" s="1378"/>
      <c r="J180" s="1297" t="s">
        <v>246</v>
      </c>
      <c r="K180" s="1266"/>
      <c r="L180" s="1266"/>
      <c r="M180" s="1266"/>
      <c r="N180" s="1266"/>
      <c r="O180" s="1266"/>
      <c r="P180" s="1266"/>
      <c r="Q180" s="947">
        <f>SUM(R175+C179)</f>
        <v>0</v>
      </c>
      <c r="R180" s="947"/>
      <c r="S180" s="914" t="str">
        <f>IF(Q180&gt;0,,"זכות")</f>
        <v>זכות</v>
      </c>
      <c r="T180" s="107"/>
      <c r="U180" s="107"/>
      <c r="V180" s="107"/>
      <c r="W180" s="107"/>
      <c r="X180" s="107"/>
    </row>
    <row r="181" spans="1:25" ht="24.6" customHeight="1" x14ac:dyDescent="0.2">
      <c r="B181" s="1300"/>
      <c r="C181" s="1301"/>
      <c r="D181" s="1301"/>
      <c r="E181" s="1301"/>
      <c r="F181" s="1301"/>
      <c r="G181" s="1302"/>
      <c r="H181" s="1302"/>
      <c r="I181" s="1302"/>
      <c r="J181" s="1304" t="s">
        <v>226</v>
      </c>
      <c r="K181" s="1028"/>
      <c r="L181" s="1028"/>
      <c r="M181" s="1028"/>
      <c r="N181" s="1028"/>
      <c r="O181" s="1028"/>
      <c r="P181" s="1028"/>
      <c r="Q181" s="1311">
        <f>IF(F175&lt;0,F175,)</f>
        <v>0</v>
      </c>
      <c r="R181" s="1311"/>
      <c r="S181" s="1310" t="s">
        <v>243</v>
      </c>
      <c r="T181" s="1310"/>
      <c r="U181" s="1310"/>
      <c r="V181" s="107"/>
      <c r="W181" s="107"/>
      <c r="X181" s="107"/>
    </row>
    <row r="182" spans="1:25" ht="14.25" x14ac:dyDescent="0.2">
      <c r="B182" s="1268" t="s">
        <v>240</v>
      </c>
      <c r="C182" s="1268"/>
      <c r="D182" s="1268"/>
      <c r="E182" s="1268"/>
      <c r="F182" s="1268"/>
      <c r="G182" s="1268"/>
      <c r="H182" s="1268"/>
      <c r="I182" s="1268"/>
      <c r="J182" s="1268"/>
      <c r="K182" s="1268"/>
      <c r="L182" s="1268"/>
      <c r="M182" s="1268"/>
      <c r="N182" s="1268"/>
      <c r="O182" s="1268"/>
      <c r="P182" s="1268"/>
      <c r="Q182" s="1268"/>
      <c r="R182" s="1268"/>
      <c r="S182" s="107"/>
      <c r="T182" s="107"/>
      <c r="U182" s="107"/>
      <c r="V182" s="107"/>
      <c r="W182" s="107"/>
      <c r="X182" s="107"/>
    </row>
    <row r="183" spans="1:25" ht="14.25" x14ac:dyDescent="0.2">
      <c r="B183" s="1217"/>
      <c r="C183" s="1217"/>
      <c r="D183" s="1217"/>
      <c r="E183" s="1217"/>
      <c r="F183" s="1217"/>
      <c r="G183" s="1217"/>
      <c r="H183" s="1217"/>
      <c r="I183" s="1217"/>
      <c r="J183" s="1217"/>
      <c r="K183" s="1217"/>
      <c r="L183" s="1217"/>
      <c r="M183" s="1217"/>
      <c r="N183" s="1217"/>
      <c r="O183" s="1217"/>
      <c r="P183" s="1217"/>
      <c r="Q183" s="1217"/>
      <c r="R183" s="1217"/>
      <c r="S183" s="1217"/>
      <c r="T183" s="1217"/>
      <c r="U183" s="1217"/>
      <c r="V183" s="1217"/>
    </row>
    <row r="184" spans="1:25" ht="15" hidden="1" x14ac:dyDescent="0.25">
      <c r="C184" s="108"/>
      <c r="D184" s="108"/>
      <c r="E184" s="108"/>
      <c r="F184" s="108"/>
      <c r="G184" s="108"/>
      <c r="H184" s="108"/>
      <c r="I184" s="108"/>
      <c r="J184" s="108"/>
      <c r="K184" s="108"/>
      <c r="L184" s="108"/>
      <c r="M184" s="108"/>
      <c r="N184" s="108"/>
      <c r="O184" s="108"/>
      <c r="P184" s="108"/>
      <c r="Q184" s="108"/>
      <c r="R184" s="108"/>
      <c r="S184" s="108"/>
    </row>
    <row r="185" spans="1:25" ht="14.25" hidden="1" x14ac:dyDescent="0.2">
      <c r="C185" s="1026"/>
      <c r="D185" s="1026"/>
      <c r="E185" s="1026"/>
      <c r="F185" s="1026"/>
      <c r="G185" s="1026"/>
      <c r="H185" s="1026"/>
      <c r="I185" s="1026"/>
      <c r="J185" s="1026"/>
      <c r="K185" s="1026"/>
      <c r="L185" s="335"/>
      <c r="M185" s="335"/>
      <c r="N185" s="335"/>
    </row>
    <row r="186" spans="1:25" ht="14.25" hidden="1" x14ac:dyDescent="0.2">
      <c r="C186" s="335"/>
      <c r="E186" s="78"/>
      <c r="F186" s="335"/>
      <c r="G186" s="335"/>
      <c r="H186" s="505"/>
      <c r="J186" s="335"/>
      <c r="K186" s="335"/>
      <c r="L186" s="335"/>
      <c r="M186" s="335"/>
      <c r="N186" s="335"/>
    </row>
    <row r="187" spans="1:25" ht="14.25" hidden="1" x14ac:dyDescent="0.2">
      <c r="C187" s="335"/>
      <c r="E187" s="78"/>
      <c r="F187" s="335"/>
      <c r="G187" s="335"/>
      <c r="H187" s="505"/>
      <c r="J187" s="335"/>
      <c r="K187" s="335"/>
      <c r="L187" s="335"/>
      <c r="M187" s="335"/>
      <c r="N187" s="335"/>
    </row>
    <row r="188" spans="1:25" ht="14.25" hidden="1" x14ac:dyDescent="0.2">
      <c r="C188" s="335"/>
      <c r="E188" s="78"/>
      <c r="F188" s="335"/>
      <c r="G188" s="335"/>
      <c r="H188" s="505"/>
      <c r="J188" s="335"/>
      <c r="K188" s="335"/>
      <c r="L188" s="335"/>
      <c r="M188" s="335"/>
      <c r="N188" s="335"/>
    </row>
    <row r="189" spans="1:25" ht="14.25" hidden="1" x14ac:dyDescent="0.2">
      <c r="C189" s="335"/>
      <c r="E189" s="78"/>
      <c r="F189" s="335"/>
      <c r="G189" s="335"/>
      <c r="H189" s="505"/>
      <c r="J189" s="335"/>
      <c r="K189" s="335"/>
      <c r="L189" s="335"/>
      <c r="M189" s="335"/>
      <c r="N189" s="335"/>
    </row>
    <row r="190" spans="1:25" ht="14.25" hidden="1" x14ac:dyDescent="0.2">
      <c r="C190" s="335"/>
      <c r="E190" s="78"/>
      <c r="F190" s="335"/>
      <c r="G190" s="335"/>
      <c r="H190" s="505"/>
      <c r="J190" s="335"/>
      <c r="K190" s="335"/>
      <c r="L190" s="335"/>
      <c r="M190" s="335"/>
      <c r="N190" s="335"/>
    </row>
    <row r="191" spans="1:25" ht="14.25" hidden="1" x14ac:dyDescent="0.2">
      <c r="C191" s="335"/>
      <c r="E191" s="78"/>
      <c r="F191" s="335"/>
      <c r="G191" s="335"/>
      <c r="H191" s="505"/>
      <c r="J191" s="335"/>
      <c r="K191" s="335"/>
      <c r="L191" s="335"/>
      <c r="M191" s="335"/>
      <c r="N191" s="335"/>
    </row>
    <row r="192" spans="1:25" ht="14.25" hidden="1" x14ac:dyDescent="0.2">
      <c r="C192" s="335"/>
      <c r="E192" s="78"/>
      <c r="F192" s="335"/>
      <c r="G192" s="335"/>
      <c r="H192" s="505"/>
      <c r="J192" s="335"/>
      <c r="K192" s="335"/>
      <c r="L192" s="335"/>
      <c r="M192" s="335"/>
      <c r="N192" s="335"/>
    </row>
    <row r="193" spans="3:14" ht="14.25" hidden="1" x14ac:dyDescent="0.2">
      <c r="C193" s="335"/>
      <c r="E193" s="78"/>
      <c r="F193" s="335"/>
      <c r="G193" s="335"/>
      <c r="H193" s="505"/>
      <c r="J193" s="335"/>
      <c r="K193" s="335"/>
      <c r="L193" s="335"/>
      <c r="M193" s="335"/>
      <c r="N193" s="335"/>
    </row>
    <row r="194" spans="3:14" ht="14.25" hidden="1" x14ac:dyDescent="0.2">
      <c r="C194" s="335"/>
      <c r="E194" s="78"/>
      <c r="F194" s="335"/>
      <c r="G194" s="335"/>
      <c r="H194" s="505"/>
      <c r="J194" s="335"/>
      <c r="K194" s="335"/>
      <c r="L194" s="335"/>
      <c r="M194" s="335"/>
      <c r="N194" s="335"/>
    </row>
    <row r="195" spans="3:14" ht="14.25" hidden="1" x14ac:dyDescent="0.2">
      <c r="C195" s="335"/>
      <c r="E195" s="78"/>
      <c r="F195" s="335"/>
      <c r="G195" s="335"/>
      <c r="H195" s="505"/>
      <c r="J195" s="335"/>
      <c r="K195" s="335"/>
      <c r="L195" s="335"/>
      <c r="M195" s="335"/>
      <c r="N195" s="335"/>
    </row>
    <row r="196" spans="3:14" ht="14.25" hidden="1" x14ac:dyDescent="0.2">
      <c r="C196" s="335"/>
      <c r="E196" s="78"/>
      <c r="F196" s="335"/>
      <c r="G196" s="335"/>
      <c r="H196" s="505"/>
      <c r="J196" s="335"/>
      <c r="K196" s="335"/>
      <c r="L196" s="335"/>
      <c r="M196" s="335"/>
      <c r="N196" s="335"/>
    </row>
    <row r="197" spans="3:14" ht="14.25" hidden="1" x14ac:dyDescent="0.2">
      <c r="C197" s="335"/>
      <c r="E197" s="78"/>
      <c r="F197" s="335"/>
      <c r="G197" s="335"/>
      <c r="H197" s="505"/>
      <c r="J197" s="335"/>
      <c r="K197" s="335"/>
      <c r="L197" s="335"/>
      <c r="M197" s="335"/>
      <c r="N197" s="335"/>
    </row>
    <row r="198" spans="3:14" ht="14.25" hidden="1" x14ac:dyDescent="0.2">
      <c r="C198" s="335"/>
      <c r="E198" s="78"/>
      <c r="F198" s="335"/>
      <c r="G198" s="335"/>
      <c r="H198" s="505"/>
      <c r="J198" s="335"/>
      <c r="K198" s="335"/>
      <c r="L198" s="335"/>
      <c r="M198" s="335"/>
      <c r="N198" s="335"/>
    </row>
    <row r="199" spans="3:14" ht="14.25" hidden="1" x14ac:dyDescent="0.2">
      <c r="C199" s="335"/>
      <c r="E199" s="78"/>
      <c r="F199" s="335"/>
      <c r="G199" s="335"/>
      <c r="H199" s="505"/>
      <c r="J199" s="335"/>
      <c r="K199" s="335"/>
      <c r="L199" s="335"/>
      <c r="M199" s="335"/>
      <c r="N199" s="335"/>
    </row>
    <row r="200" spans="3:14" ht="14.25" hidden="1" x14ac:dyDescent="0.2">
      <c r="C200" s="335"/>
      <c r="E200" s="78"/>
      <c r="F200" s="335"/>
      <c r="G200" s="335"/>
      <c r="H200" s="505"/>
      <c r="J200" s="335"/>
      <c r="K200" s="335"/>
      <c r="L200" s="335"/>
      <c r="M200" s="335"/>
      <c r="N200" s="335"/>
    </row>
    <row r="201" spans="3:14" ht="14.25" hidden="1" x14ac:dyDescent="0.2">
      <c r="C201" s="335"/>
      <c r="E201" s="78"/>
      <c r="F201" s="335"/>
      <c r="G201" s="335"/>
      <c r="H201" s="505"/>
      <c r="J201" s="335"/>
      <c r="K201" s="335"/>
      <c r="L201" s="335"/>
      <c r="M201" s="335"/>
      <c r="N201" s="335"/>
    </row>
    <row r="202" spans="3:14" ht="14.25" hidden="1" x14ac:dyDescent="0.2">
      <c r="C202" s="335"/>
      <c r="E202" s="78"/>
      <c r="F202" s="335"/>
      <c r="G202" s="335"/>
      <c r="H202" s="505"/>
      <c r="J202" s="335"/>
      <c r="K202" s="335"/>
      <c r="L202" s="335"/>
      <c r="M202" s="335"/>
      <c r="N202" s="335"/>
    </row>
    <row r="203" spans="3:14" ht="14.25" hidden="1" x14ac:dyDescent="0.2">
      <c r="C203" s="335"/>
      <c r="E203" s="78"/>
      <c r="F203" s="335"/>
      <c r="G203" s="335"/>
      <c r="H203" s="505"/>
      <c r="J203" s="335"/>
      <c r="K203" s="335"/>
      <c r="L203" s="335"/>
      <c r="M203" s="335"/>
      <c r="N203" s="335"/>
    </row>
    <row r="204" spans="3:14" ht="14.25" hidden="1" x14ac:dyDescent="0.2">
      <c r="C204" s="335"/>
      <c r="E204" s="78"/>
      <c r="F204" s="335"/>
      <c r="G204" s="335"/>
      <c r="H204" s="505"/>
      <c r="J204" s="335"/>
      <c r="K204" s="335"/>
      <c r="L204" s="335"/>
      <c r="M204" s="335"/>
      <c r="N204" s="335"/>
    </row>
    <row r="205" spans="3:14" ht="14.25" hidden="1" x14ac:dyDescent="0.2">
      <c r="C205" s="335"/>
      <c r="E205" s="78"/>
      <c r="F205" s="335"/>
      <c r="G205" s="335"/>
      <c r="H205" s="505"/>
      <c r="J205" s="335"/>
      <c r="K205" s="335"/>
      <c r="L205" s="335"/>
      <c r="M205" s="335"/>
      <c r="N205" s="335"/>
    </row>
    <row r="206" spans="3:14" ht="14.25" hidden="1" x14ac:dyDescent="0.2">
      <c r="C206" s="335"/>
      <c r="E206" s="78"/>
      <c r="F206" s="335"/>
      <c r="G206" s="335"/>
      <c r="H206" s="505"/>
      <c r="J206" s="335"/>
      <c r="K206" s="335"/>
      <c r="L206" s="335"/>
      <c r="M206" s="335"/>
      <c r="N206" s="335"/>
    </row>
    <row r="207" spans="3:14" ht="14.25" hidden="1" x14ac:dyDescent="0.2">
      <c r="C207" s="335"/>
      <c r="E207" s="78"/>
      <c r="F207" s="335"/>
      <c r="G207" s="335"/>
      <c r="H207" s="505"/>
      <c r="J207" s="335"/>
      <c r="K207" s="335"/>
      <c r="L207" s="335"/>
      <c r="M207" s="335"/>
      <c r="N207" s="335"/>
    </row>
    <row r="208" spans="3:14" ht="14.25" hidden="1" x14ac:dyDescent="0.2">
      <c r="C208" s="335"/>
      <c r="E208" s="78"/>
      <c r="F208" s="335"/>
      <c r="G208" s="335"/>
      <c r="H208" s="505"/>
      <c r="J208" s="335"/>
      <c r="K208" s="335"/>
      <c r="L208" s="335"/>
      <c r="M208" s="335"/>
      <c r="N208" s="335"/>
    </row>
    <row r="209" spans="3:16" ht="14.25" hidden="1" x14ac:dyDescent="0.2">
      <c r="C209" s="335"/>
      <c r="E209" s="78"/>
      <c r="F209" s="335"/>
      <c r="G209" s="335"/>
      <c r="H209" s="505"/>
      <c r="J209" s="335"/>
      <c r="K209" s="335"/>
      <c r="L209" s="335"/>
      <c r="M209" s="335"/>
      <c r="N209" s="335"/>
    </row>
    <row r="210" spans="3:16" ht="14.25" hidden="1" x14ac:dyDescent="0.2">
      <c r="C210" s="335"/>
      <c r="E210" s="78"/>
      <c r="F210" s="335"/>
      <c r="G210" s="335"/>
      <c r="H210" s="505"/>
      <c r="J210" s="335"/>
      <c r="K210" s="335"/>
      <c r="L210" s="335"/>
      <c r="M210" s="335"/>
      <c r="N210" s="335"/>
    </row>
    <row r="211" spans="3:16" ht="14.25" hidden="1" x14ac:dyDescent="0.2">
      <c r="C211" s="335"/>
      <c r="E211" s="78"/>
      <c r="F211" s="335"/>
      <c r="G211" s="335"/>
      <c r="H211" s="505"/>
      <c r="J211" s="335"/>
      <c r="K211" s="335"/>
      <c r="L211" s="335"/>
      <c r="M211" s="335"/>
      <c r="N211" s="335"/>
    </row>
    <row r="212" spans="3:16" ht="14.25" hidden="1" x14ac:dyDescent="0.2">
      <c r="C212" s="335"/>
      <c r="E212" s="78"/>
      <c r="F212" s="335"/>
      <c r="G212" s="335"/>
      <c r="H212" s="505"/>
      <c r="J212" s="335"/>
      <c r="K212" s="335"/>
      <c r="L212" s="335"/>
      <c r="M212" s="335"/>
      <c r="N212" s="335"/>
    </row>
    <row r="213" spans="3:16" ht="14.25" hidden="1" x14ac:dyDescent="0.2">
      <c r="C213" s="335"/>
      <c r="E213" s="78"/>
      <c r="F213" s="335"/>
      <c r="G213" s="335"/>
      <c r="H213" s="505"/>
      <c r="J213" s="335"/>
      <c r="K213" s="335"/>
      <c r="L213" s="335"/>
      <c r="M213" s="335"/>
      <c r="N213" s="335"/>
    </row>
    <row r="214" spans="3:16" ht="14.25" hidden="1" x14ac:dyDescent="0.2">
      <c r="C214" s="335"/>
      <c r="E214" s="78"/>
      <c r="F214" s="335"/>
      <c r="G214" s="335"/>
      <c r="H214" s="505"/>
      <c r="J214" s="335"/>
      <c r="K214" s="335"/>
      <c r="L214" s="335"/>
      <c r="M214" s="335"/>
      <c r="N214" s="335"/>
    </row>
    <row r="215" spans="3:16" ht="14.25" hidden="1" x14ac:dyDescent="0.2">
      <c r="C215" s="335"/>
      <c r="E215" s="78"/>
      <c r="F215" s="335"/>
      <c r="G215" s="335"/>
      <c r="H215" s="505"/>
      <c r="J215" s="335"/>
      <c r="K215" s="335"/>
      <c r="L215" s="335"/>
      <c r="M215" s="335"/>
      <c r="N215" s="335"/>
    </row>
    <row r="216" spans="3:16" ht="14.25" hidden="1" x14ac:dyDescent="0.2">
      <c r="C216" s="335"/>
      <c r="E216" s="78"/>
      <c r="F216" s="335"/>
      <c r="G216" s="335"/>
      <c r="H216" s="505"/>
      <c r="J216" s="335"/>
      <c r="K216" s="335"/>
      <c r="L216" s="335"/>
      <c r="M216" s="335"/>
      <c r="N216" s="335"/>
    </row>
    <row r="217" spans="3:16" ht="14.25" hidden="1" x14ac:dyDescent="0.2">
      <c r="C217" s="335"/>
      <c r="E217" s="78"/>
      <c r="F217" s="335"/>
      <c r="G217" s="335"/>
      <c r="H217" s="505"/>
      <c r="J217" s="335"/>
      <c r="K217" s="335"/>
      <c r="L217" s="335"/>
      <c r="M217" s="335"/>
      <c r="N217" s="335"/>
    </row>
    <row r="218" spans="3:16" ht="14.25" hidden="1" x14ac:dyDescent="0.2">
      <c r="C218" s="335"/>
      <c r="E218" s="78"/>
      <c r="F218" s="335"/>
      <c r="G218" s="335"/>
      <c r="H218" s="505"/>
      <c r="J218" s="335"/>
      <c r="K218" s="335"/>
      <c r="L218" s="335"/>
      <c r="M218" s="335"/>
      <c r="N218" s="335"/>
    </row>
    <row r="219" spans="3:16" ht="14.25" hidden="1" x14ac:dyDescent="0.2">
      <c r="C219" s="335"/>
      <c r="E219" s="78"/>
      <c r="F219" s="335"/>
      <c r="G219" s="335"/>
      <c r="H219" s="505"/>
      <c r="J219" s="335"/>
      <c r="K219" s="335"/>
      <c r="L219" s="335"/>
      <c r="M219" s="335"/>
      <c r="N219" s="335"/>
      <c r="O219" s="335"/>
      <c r="P219" s="335"/>
    </row>
    <row r="220" spans="3:16" ht="14.25" hidden="1" x14ac:dyDescent="0.2">
      <c r="C220" s="335"/>
      <c r="E220" s="78"/>
      <c r="F220" s="335"/>
      <c r="G220" s="335"/>
      <c r="H220" s="505"/>
      <c r="J220" s="335"/>
      <c r="K220" s="335"/>
      <c r="L220" s="335"/>
      <c r="M220" s="335"/>
      <c r="N220" s="335"/>
      <c r="O220" s="335"/>
      <c r="P220" s="335"/>
    </row>
    <row r="221" spans="3:16" ht="14.25" hidden="1" x14ac:dyDescent="0.2">
      <c r="C221" s="335"/>
      <c r="E221" s="78"/>
      <c r="F221" s="335"/>
      <c r="G221" s="335"/>
      <c r="H221" s="505"/>
      <c r="J221" s="335"/>
      <c r="K221" s="335"/>
      <c r="L221" s="335"/>
      <c r="M221" s="335"/>
      <c r="N221" s="335"/>
      <c r="O221" s="335"/>
      <c r="P221" s="335"/>
    </row>
    <row r="222" spans="3:16" ht="14.25" hidden="1" x14ac:dyDescent="0.2">
      <c r="C222" s="335"/>
      <c r="E222" s="78"/>
      <c r="F222" s="335"/>
      <c r="G222" s="335"/>
      <c r="H222" s="505"/>
      <c r="J222" s="335"/>
      <c r="K222" s="335"/>
      <c r="L222" s="335"/>
      <c r="M222" s="335"/>
      <c r="N222" s="335"/>
      <c r="O222" s="335"/>
      <c r="P222" s="335"/>
    </row>
    <row r="223" spans="3:16" ht="14.25" hidden="1" x14ac:dyDescent="0.2">
      <c r="C223" s="335"/>
      <c r="E223" s="78"/>
      <c r="F223" s="335"/>
      <c r="G223" s="335"/>
      <c r="H223" s="505"/>
      <c r="J223" s="335"/>
      <c r="K223" s="335"/>
      <c r="L223" s="335"/>
      <c r="M223" s="335"/>
      <c r="N223" s="335"/>
      <c r="O223" s="335"/>
      <c r="P223" s="335"/>
    </row>
    <row r="224" spans="3:16" ht="14.25" hidden="1" x14ac:dyDescent="0.2">
      <c r="C224" s="335"/>
      <c r="E224" s="78"/>
      <c r="F224" s="335"/>
      <c r="G224" s="335"/>
      <c r="H224" s="505"/>
      <c r="J224" s="335"/>
      <c r="K224" s="335"/>
      <c r="L224" s="335"/>
      <c r="M224" s="335"/>
      <c r="N224" s="335"/>
      <c r="O224" s="335"/>
      <c r="P224" s="335"/>
    </row>
    <row r="225" spans="3:16" ht="14.25" hidden="1" x14ac:dyDescent="0.2">
      <c r="C225" s="335"/>
      <c r="E225" s="78"/>
      <c r="F225" s="335"/>
      <c r="G225" s="335"/>
      <c r="H225" s="505"/>
      <c r="J225" s="335"/>
      <c r="K225" s="335"/>
      <c r="L225" s="335"/>
      <c r="M225" s="335"/>
      <c r="N225" s="335"/>
      <c r="O225" s="335"/>
      <c r="P225" s="335"/>
    </row>
    <row r="226" spans="3:16" ht="14.25" hidden="1" x14ac:dyDescent="0.2">
      <c r="C226" s="335"/>
      <c r="E226" s="78"/>
      <c r="F226" s="335"/>
      <c r="G226" s="335"/>
      <c r="H226" s="505"/>
      <c r="J226" s="335"/>
      <c r="K226" s="335"/>
      <c r="L226" s="335"/>
      <c r="M226" s="335"/>
      <c r="N226" s="335"/>
      <c r="O226" s="335"/>
      <c r="P226" s="335"/>
    </row>
    <row r="227" spans="3:16" ht="14.25" hidden="1" x14ac:dyDescent="0.2">
      <c r="C227" s="335"/>
      <c r="E227" s="78"/>
      <c r="F227" s="335"/>
      <c r="G227" s="335"/>
      <c r="H227" s="505"/>
      <c r="J227" s="335"/>
      <c r="K227" s="335"/>
      <c r="L227" s="335"/>
      <c r="M227" s="335"/>
      <c r="N227" s="335"/>
      <c r="O227" s="335"/>
      <c r="P227" s="335"/>
    </row>
    <row r="228" spans="3:16" ht="14.25" hidden="1" x14ac:dyDescent="0.2">
      <c r="C228" s="335"/>
      <c r="E228" s="78"/>
      <c r="F228" s="335"/>
      <c r="G228" s="335"/>
      <c r="H228" s="505"/>
      <c r="J228" s="335"/>
      <c r="K228" s="335"/>
      <c r="L228" s="335"/>
      <c r="M228" s="335"/>
      <c r="N228" s="335"/>
      <c r="O228" s="335"/>
      <c r="P228" s="335"/>
    </row>
    <row r="229" spans="3:16" ht="14.25" hidden="1" x14ac:dyDescent="0.2">
      <c r="C229" s="335"/>
      <c r="E229" s="78"/>
      <c r="F229" s="335"/>
      <c r="G229" s="335"/>
      <c r="H229" s="505"/>
      <c r="J229" s="335"/>
      <c r="K229" s="335"/>
      <c r="L229" s="335"/>
      <c r="M229" s="335"/>
      <c r="N229" s="335"/>
      <c r="O229" s="335"/>
      <c r="P229" s="335"/>
    </row>
    <row r="230" spans="3:16" ht="14.25" hidden="1" x14ac:dyDescent="0.2">
      <c r="C230" s="335"/>
      <c r="E230" s="78"/>
      <c r="F230" s="335"/>
      <c r="G230" s="335"/>
      <c r="H230" s="505"/>
      <c r="J230" s="335"/>
      <c r="K230" s="335"/>
      <c r="L230" s="335"/>
      <c r="M230" s="335"/>
      <c r="N230" s="335"/>
      <c r="O230" s="335"/>
      <c r="P230" s="335"/>
    </row>
    <row r="231" spans="3:16" ht="14.25" hidden="1" x14ac:dyDescent="0.2">
      <c r="C231" s="335"/>
      <c r="E231" s="78"/>
      <c r="F231" s="335"/>
      <c r="G231" s="335"/>
      <c r="H231" s="505"/>
      <c r="J231" s="335"/>
      <c r="K231" s="335"/>
      <c r="L231" s="335"/>
      <c r="M231" s="335"/>
      <c r="N231" s="335"/>
      <c r="O231" s="335"/>
      <c r="P231" s="335"/>
    </row>
    <row r="232" spans="3:16" ht="14.25" hidden="1" x14ac:dyDescent="0.2">
      <c r="C232" s="335"/>
      <c r="E232" s="78"/>
      <c r="F232" s="335"/>
      <c r="G232" s="335"/>
      <c r="H232" s="505"/>
      <c r="J232" s="335"/>
      <c r="K232" s="335"/>
      <c r="L232" s="335"/>
      <c r="M232" s="335"/>
      <c r="N232" s="335"/>
      <c r="O232" s="335"/>
      <c r="P232" s="335"/>
    </row>
    <row r="233" spans="3:16" ht="14.25" hidden="1" x14ac:dyDescent="0.2">
      <c r="C233" s="335"/>
      <c r="E233" s="78"/>
      <c r="F233" s="335"/>
      <c r="G233" s="335"/>
      <c r="H233" s="505"/>
      <c r="J233" s="335"/>
      <c r="K233" s="335"/>
      <c r="L233" s="335"/>
      <c r="M233" s="335"/>
      <c r="N233" s="335"/>
      <c r="O233" s="335"/>
      <c r="P233" s="335"/>
    </row>
    <row r="234" spans="3:16" ht="14.25" hidden="1" x14ac:dyDescent="0.2">
      <c r="C234" s="335"/>
      <c r="E234" s="78"/>
      <c r="F234" s="335"/>
      <c r="G234" s="335"/>
      <c r="H234" s="505"/>
      <c r="J234" s="335"/>
      <c r="K234" s="335"/>
      <c r="L234" s="335"/>
      <c r="M234" s="335"/>
      <c r="N234" s="335"/>
      <c r="O234" s="335"/>
      <c r="P234" s="335"/>
    </row>
    <row r="235" spans="3:16" ht="14.25" hidden="1" x14ac:dyDescent="0.2">
      <c r="C235" s="335"/>
      <c r="E235" s="78"/>
      <c r="F235" s="335"/>
      <c r="G235" s="335"/>
      <c r="H235" s="505"/>
      <c r="J235" s="335"/>
      <c r="K235" s="335"/>
      <c r="L235" s="335"/>
      <c r="M235" s="335"/>
      <c r="N235" s="335"/>
      <c r="O235" s="335"/>
      <c r="P235" s="335"/>
    </row>
    <row r="236" spans="3:16" ht="14.25" hidden="1" x14ac:dyDescent="0.2">
      <c r="C236" s="335"/>
      <c r="E236" s="78"/>
      <c r="F236" s="335"/>
      <c r="G236" s="335"/>
      <c r="H236" s="505"/>
      <c r="J236" s="335"/>
      <c r="K236" s="335"/>
      <c r="L236" s="335"/>
      <c r="M236" s="335"/>
      <c r="N236" s="335"/>
      <c r="O236" s="335"/>
      <c r="P236" s="335"/>
    </row>
    <row r="237" spans="3:16" ht="14.25" hidden="1" x14ac:dyDescent="0.2">
      <c r="C237" s="335"/>
      <c r="E237" s="78"/>
      <c r="F237" s="335"/>
      <c r="G237" s="335"/>
      <c r="H237" s="505"/>
      <c r="J237" s="335"/>
      <c r="K237" s="335"/>
      <c r="L237" s="335"/>
      <c r="M237" s="335"/>
      <c r="N237" s="335"/>
      <c r="O237" s="335"/>
      <c r="P237" s="335"/>
    </row>
    <row r="238" spans="3:16" ht="14.25" hidden="1" x14ac:dyDescent="0.2">
      <c r="C238" s="335"/>
      <c r="E238" s="78"/>
      <c r="F238" s="335"/>
      <c r="G238" s="335"/>
      <c r="H238" s="505"/>
      <c r="J238" s="335"/>
      <c r="K238" s="335"/>
      <c r="L238" s="335"/>
      <c r="M238" s="335"/>
      <c r="N238" s="335"/>
      <c r="O238" s="335"/>
      <c r="P238" s="335"/>
    </row>
    <row r="239" spans="3:16" ht="14.25" hidden="1" x14ac:dyDescent="0.2">
      <c r="C239" s="335"/>
      <c r="E239" s="78"/>
      <c r="F239" s="335"/>
      <c r="G239" s="335"/>
      <c r="H239" s="505"/>
      <c r="J239" s="335"/>
      <c r="K239" s="335"/>
      <c r="L239" s="335"/>
      <c r="M239" s="335"/>
      <c r="N239" s="335"/>
      <c r="O239" s="335"/>
      <c r="P239" s="335"/>
    </row>
    <row r="240" spans="3:16" ht="14.25" hidden="1" x14ac:dyDescent="0.2">
      <c r="C240" s="335"/>
      <c r="E240" s="78"/>
      <c r="F240" s="335"/>
      <c r="G240" s="335"/>
      <c r="H240" s="505"/>
      <c r="J240" s="335"/>
      <c r="K240" s="335"/>
      <c r="L240" s="335"/>
      <c r="M240" s="335"/>
      <c r="N240" s="335"/>
      <c r="O240" s="335"/>
      <c r="P240" s="335"/>
    </row>
    <row r="241" spans="3:16" ht="14.25" hidden="1" x14ac:dyDescent="0.2">
      <c r="C241" s="335"/>
      <c r="E241" s="78"/>
      <c r="F241" s="335"/>
      <c r="G241" s="335"/>
      <c r="H241" s="505"/>
      <c r="J241" s="335"/>
      <c r="K241" s="335"/>
      <c r="L241" s="335"/>
      <c r="M241" s="335"/>
      <c r="N241" s="335"/>
      <c r="O241" s="335"/>
      <c r="P241" s="335"/>
    </row>
    <row r="242" spans="3:16" ht="14.25" hidden="1" x14ac:dyDescent="0.2">
      <c r="C242" s="335"/>
      <c r="E242" s="78"/>
      <c r="F242" s="335"/>
      <c r="G242" s="335"/>
      <c r="H242" s="505"/>
      <c r="J242" s="335"/>
      <c r="K242" s="335"/>
      <c r="L242" s="335"/>
      <c r="M242" s="335"/>
      <c r="N242" s="335"/>
      <c r="O242" s="335"/>
      <c r="P242" s="335"/>
    </row>
    <row r="243" spans="3:16" ht="14.25" hidden="1" x14ac:dyDescent="0.2">
      <c r="C243" s="335"/>
      <c r="E243" s="78"/>
      <c r="F243" s="335"/>
      <c r="G243" s="335"/>
      <c r="H243" s="505"/>
      <c r="J243" s="335"/>
      <c r="K243" s="335"/>
      <c r="L243" s="335"/>
      <c r="M243" s="335"/>
      <c r="N243" s="335"/>
      <c r="O243" s="335"/>
      <c r="P243" s="335"/>
    </row>
    <row r="244" spans="3:16" ht="14.25" hidden="1" x14ac:dyDescent="0.2">
      <c r="C244" s="335"/>
      <c r="E244" s="78"/>
      <c r="F244" s="335"/>
      <c r="G244" s="335"/>
      <c r="H244" s="505"/>
      <c r="J244" s="335"/>
      <c r="K244" s="335"/>
      <c r="L244" s="335"/>
      <c r="M244" s="335"/>
      <c r="N244" s="335"/>
      <c r="O244" s="335"/>
      <c r="P244" s="335"/>
    </row>
    <row r="245" spans="3:16" ht="14.25" hidden="1" x14ac:dyDescent="0.2">
      <c r="C245" s="335"/>
      <c r="E245" s="78"/>
      <c r="F245" s="335"/>
      <c r="G245" s="335"/>
      <c r="H245" s="505"/>
      <c r="J245" s="335"/>
      <c r="K245" s="335"/>
      <c r="L245" s="335"/>
      <c r="M245" s="335"/>
      <c r="N245" s="335"/>
      <c r="O245" s="335"/>
      <c r="P245" s="335"/>
    </row>
    <row r="246" spans="3:16" ht="14.25" hidden="1" x14ac:dyDescent="0.2">
      <c r="C246" s="335"/>
      <c r="E246" s="78"/>
      <c r="F246" s="335"/>
      <c r="G246" s="335"/>
      <c r="H246" s="505"/>
      <c r="J246" s="335"/>
      <c r="K246" s="335"/>
      <c r="L246" s="335"/>
      <c r="M246" s="335"/>
      <c r="N246" s="335"/>
      <c r="O246" s="335"/>
      <c r="P246" s="335"/>
    </row>
    <row r="247" spans="3:16" ht="14.25" hidden="1" x14ac:dyDescent="0.2">
      <c r="C247" s="335"/>
      <c r="E247" s="78"/>
      <c r="F247" s="335"/>
      <c r="G247" s="335"/>
      <c r="H247" s="505"/>
      <c r="J247" s="335"/>
      <c r="K247" s="335"/>
      <c r="L247" s="335"/>
      <c r="M247" s="335"/>
      <c r="N247" s="335"/>
      <c r="O247" s="335"/>
      <c r="P247" s="335"/>
    </row>
    <row r="248" spans="3:16" ht="14.25" hidden="1" x14ac:dyDescent="0.2">
      <c r="C248" s="335"/>
      <c r="E248" s="78"/>
      <c r="F248" s="335"/>
      <c r="G248" s="335"/>
      <c r="H248" s="505"/>
      <c r="J248" s="335"/>
      <c r="K248" s="335"/>
      <c r="L248" s="335"/>
      <c r="M248" s="335"/>
      <c r="N248" s="335"/>
      <c r="O248" s="335"/>
      <c r="P248" s="335"/>
    </row>
    <row r="249" spans="3:16" ht="14.25" hidden="1" x14ac:dyDescent="0.2">
      <c r="C249" s="335"/>
      <c r="E249" s="78"/>
      <c r="F249" s="335"/>
      <c r="G249" s="335"/>
      <c r="H249" s="505"/>
      <c r="J249" s="335"/>
      <c r="K249" s="335"/>
      <c r="L249" s="335"/>
      <c r="M249" s="335"/>
      <c r="N249" s="335"/>
      <c r="O249" s="335"/>
      <c r="P249" s="335"/>
    </row>
    <row r="250" spans="3:16" ht="14.25" hidden="1" x14ac:dyDescent="0.2">
      <c r="C250" s="335"/>
      <c r="E250" s="78"/>
      <c r="F250" s="335"/>
      <c r="G250" s="335"/>
      <c r="H250" s="505"/>
      <c r="J250" s="335"/>
      <c r="K250" s="335"/>
      <c r="L250" s="335"/>
      <c r="M250" s="335"/>
      <c r="N250" s="335"/>
      <c r="O250" s="335"/>
      <c r="P250" s="335"/>
    </row>
    <row r="251" spans="3:16" ht="14.25" hidden="1" x14ac:dyDescent="0.2">
      <c r="C251" s="335"/>
      <c r="E251" s="78"/>
      <c r="F251" s="335"/>
      <c r="G251" s="335"/>
      <c r="H251" s="505"/>
      <c r="J251" s="335"/>
      <c r="K251" s="335"/>
      <c r="L251" s="335"/>
      <c r="M251" s="335"/>
      <c r="N251" s="335"/>
      <c r="O251" s="335"/>
      <c r="P251" s="335"/>
    </row>
    <row r="252" spans="3:16" ht="14.25" hidden="1" x14ac:dyDescent="0.2">
      <c r="C252" s="335"/>
      <c r="E252" s="78"/>
      <c r="F252" s="335"/>
      <c r="G252" s="335"/>
      <c r="H252" s="505"/>
      <c r="J252" s="335"/>
      <c r="K252" s="335"/>
      <c r="L252" s="335"/>
      <c r="M252" s="335"/>
      <c r="N252" s="335"/>
      <c r="O252" s="335"/>
      <c r="P252" s="335"/>
    </row>
    <row r="253" spans="3:16" ht="14.25" hidden="1" x14ac:dyDescent="0.2">
      <c r="C253" s="335"/>
      <c r="E253" s="78"/>
      <c r="F253" s="335"/>
      <c r="G253" s="335"/>
      <c r="H253" s="505"/>
      <c r="J253" s="335"/>
      <c r="K253" s="335"/>
      <c r="L253" s="335"/>
      <c r="M253" s="335"/>
      <c r="N253" s="335"/>
      <c r="O253" s="335"/>
      <c r="P253" s="335"/>
    </row>
    <row r="254" spans="3:16" ht="14.25" hidden="1" x14ac:dyDescent="0.2">
      <c r="C254" s="335"/>
      <c r="E254" s="78"/>
      <c r="F254" s="335"/>
      <c r="G254" s="335"/>
      <c r="H254" s="505"/>
      <c r="J254" s="335"/>
      <c r="K254" s="335"/>
      <c r="L254" s="335"/>
      <c r="M254" s="335"/>
      <c r="N254" s="335"/>
      <c r="O254" s="335"/>
      <c r="P254" s="335"/>
    </row>
    <row r="255" spans="3:16" ht="14.25" hidden="1" x14ac:dyDescent="0.2">
      <c r="C255" s="335"/>
      <c r="E255" s="78"/>
      <c r="F255" s="335"/>
      <c r="G255" s="335"/>
      <c r="H255" s="505"/>
      <c r="J255" s="335"/>
      <c r="K255" s="335"/>
      <c r="L255" s="335"/>
      <c r="M255" s="335"/>
      <c r="N255" s="335"/>
      <c r="O255" s="335"/>
      <c r="P255" s="335"/>
    </row>
    <row r="256" spans="3:16" ht="14.25" hidden="1" x14ac:dyDescent="0.2">
      <c r="C256" s="335"/>
      <c r="E256" s="78"/>
      <c r="F256" s="335"/>
      <c r="G256" s="335"/>
      <c r="H256" s="505"/>
      <c r="J256" s="335"/>
      <c r="K256" s="335"/>
      <c r="L256" s="335"/>
      <c r="M256" s="335"/>
      <c r="N256" s="335"/>
      <c r="O256" s="335"/>
      <c r="P256" s="335"/>
    </row>
    <row r="257" spans="3:16" ht="14.25" hidden="1" x14ac:dyDescent="0.2">
      <c r="C257" s="335"/>
      <c r="E257" s="78"/>
      <c r="F257" s="335"/>
      <c r="G257" s="335"/>
      <c r="H257" s="505"/>
      <c r="J257" s="335"/>
      <c r="K257" s="335"/>
      <c r="L257" s="335"/>
      <c r="M257" s="335"/>
      <c r="N257" s="335"/>
      <c r="O257" s="335"/>
      <c r="P257" s="335"/>
    </row>
    <row r="258" spans="3:16" ht="14.25" hidden="1" x14ac:dyDescent="0.2">
      <c r="C258" s="335"/>
      <c r="E258" s="78"/>
      <c r="F258" s="335"/>
      <c r="G258" s="335"/>
      <c r="H258" s="505"/>
      <c r="J258" s="335"/>
      <c r="K258" s="335"/>
      <c r="L258" s="335"/>
      <c r="M258" s="335"/>
      <c r="N258" s="335"/>
      <c r="O258" s="335"/>
      <c r="P258" s="335"/>
    </row>
    <row r="259" spans="3:16" ht="14.25" hidden="1" x14ac:dyDescent="0.2">
      <c r="C259" s="335"/>
      <c r="E259" s="78"/>
      <c r="F259" s="335"/>
      <c r="G259" s="335"/>
      <c r="H259" s="505"/>
      <c r="J259" s="335"/>
      <c r="K259" s="335"/>
      <c r="L259" s="335"/>
      <c r="M259" s="335"/>
      <c r="N259" s="335"/>
      <c r="O259" s="335"/>
      <c r="P259" s="335"/>
    </row>
    <row r="260" spans="3:16" ht="14.25" hidden="1" x14ac:dyDescent="0.2">
      <c r="C260" s="335"/>
      <c r="E260" s="78"/>
      <c r="F260" s="335"/>
      <c r="G260" s="335"/>
      <c r="H260" s="505"/>
      <c r="J260" s="335"/>
      <c r="K260" s="335"/>
      <c r="L260" s="335"/>
      <c r="M260" s="335"/>
      <c r="N260" s="335"/>
      <c r="O260" s="335"/>
      <c r="P260" s="335"/>
    </row>
    <row r="261" spans="3:16" ht="14.25" hidden="1" x14ac:dyDescent="0.2">
      <c r="C261" s="335"/>
      <c r="E261" s="78"/>
      <c r="F261" s="335"/>
      <c r="G261" s="335"/>
      <c r="H261" s="505"/>
      <c r="J261" s="335"/>
      <c r="K261" s="335"/>
      <c r="L261" s="335"/>
      <c r="M261" s="335"/>
      <c r="N261" s="335"/>
      <c r="O261" s="335"/>
      <c r="P261" s="335"/>
    </row>
    <row r="262" spans="3:16" ht="14.25" hidden="1" x14ac:dyDescent="0.2">
      <c r="C262" s="335"/>
      <c r="E262" s="78"/>
      <c r="F262" s="335"/>
      <c r="G262" s="335"/>
      <c r="H262" s="505"/>
      <c r="J262" s="335"/>
      <c r="K262" s="335"/>
      <c r="L262" s="335"/>
      <c r="M262" s="335"/>
      <c r="N262" s="335"/>
      <c r="O262" s="335"/>
      <c r="P262" s="335"/>
    </row>
    <row r="263" spans="3:16" ht="14.25" hidden="1" x14ac:dyDescent="0.2">
      <c r="C263" s="335"/>
      <c r="E263" s="78"/>
      <c r="F263" s="335"/>
      <c r="G263" s="335"/>
      <c r="H263" s="505"/>
      <c r="J263" s="335"/>
      <c r="K263" s="335"/>
      <c r="L263" s="335"/>
      <c r="M263" s="335"/>
      <c r="N263" s="335"/>
      <c r="O263" s="335"/>
      <c r="P263" s="335"/>
    </row>
    <row r="264" spans="3:16" ht="14.25" hidden="1" x14ac:dyDescent="0.2">
      <c r="C264" s="335"/>
      <c r="E264" s="78"/>
      <c r="F264" s="335"/>
      <c r="G264" s="335"/>
      <c r="H264" s="505"/>
      <c r="J264" s="335"/>
      <c r="K264" s="335"/>
      <c r="L264" s="335"/>
      <c r="M264" s="335"/>
      <c r="N264" s="335"/>
      <c r="O264" s="335"/>
      <c r="P264" s="335"/>
    </row>
    <row r="265" spans="3:16" ht="14.25" hidden="1" x14ac:dyDescent="0.2">
      <c r="C265" s="335"/>
      <c r="E265" s="78"/>
      <c r="F265" s="335"/>
      <c r="G265" s="335"/>
      <c r="H265" s="505"/>
      <c r="J265" s="335"/>
      <c r="K265" s="335"/>
      <c r="L265" s="335"/>
      <c r="M265" s="335"/>
      <c r="N265" s="335"/>
      <c r="O265" s="335"/>
      <c r="P265" s="335"/>
    </row>
    <row r="266" spans="3:16" ht="14.25" hidden="1" x14ac:dyDescent="0.2">
      <c r="C266" s="335"/>
      <c r="E266" s="78"/>
      <c r="F266" s="335"/>
      <c r="G266" s="335"/>
      <c r="H266" s="505"/>
      <c r="J266" s="335"/>
      <c r="K266" s="335"/>
      <c r="L266" s="335"/>
      <c r="M266" s="335"/>
      <c r="N266" s="335"/>
      <c r="O266" s="335"/>
      <c r="P266" s="335"/>
    </row>
    <row r="267" spans="3:16" ht="14.25" hidden="1" x14ac:dyDescent="0.2">
      <c r="C267" s="335"/>
      <c r="E267" s="78"/>
      <c r="F267" s="335"/>
      <c r="G267" s="335"/>
      <c r="H267" s="505"/>
      <c r="J267" s="335"/>
      <c r="K267" s="335"/>
      <c r="L267" s="335"/>
      <c r="M267" s="335"/>
      <c r="N267" s="335"/>
      <c r="O267" s="335"/>
      <c r="P267" s="335"/>
    </row>
    <row r="268" spans="3:16" ht="14.25" hidden="1" x14ac:dyDescent="0.2">
      <c r="C268" s="335"/>
      <c r="E268" s="78"/>
      <c r="F268" s="335"/>
      <c r="G268" s="335"/>
      <c r="H268" s="505"/>
      <c r="J268" s="335"/>
      <c r="K268" s="335"/>
      <c r="L268" s="335"/>
      <c r="M268" s="335"/>
      <c r="N268" s="335"/>
      <c r="O268" s="335"/>
      <c r="P268" s="335"/>
    </row>
    <row r="269" spans="3:16" ht="14.25" hidden="1" x14ac:dyDescent="0.2">
      <c r="C269" s="335"/>
      <c r="E269" s="78"/>
      <c r="F269" s="335"/>
      <c r="G269" s="335"/>
      <c r="H269" s="505"/>
      <c r="J269" s="335"/>
      <c r="K269" s="335"/>
      <c r="L269" s="335"/>
      <c r="M269" s="335"/>
      <c r="N269" s="335"/>
      <c r="O269" s="335"/>
      <c r="P269" s="335"/>
    </row>
    <row r="270" spans="3:16" ht="14.25" hidden="1" x14ac:dyDescent="0.2">
      <c r="C270" s="335"/>
      <c r="E270" s="78"/>
      <c r="F270" s="335"/>
      <c r="G270" s="335"/>
      <c r="H270" s="505"/>
      <c r="J270" s="335"/>
      <c r="K270" s="335"/>
      <c r="L270" s="335"/>
      <c r="M270" s="335"/>
      <c r="N270" s="335"/>
      <c r="O270" s="335"/>
      <c r="P270" s="335"/>
    </row>
    <row r="271" spans="3:16" ht="14.25" hidden="1" x14ac:dyDescent="0.2">
      <c r="C271" s="335"/>
      <c r="E271" s="78"/>
      <c r="F271" s="335"/>
      <c r="G271" s="335"/>
      <c r="H271" s="505"/>
      <c r="J271" s="335"/>
      <c r="K271" s="335"/>
      <c r="L271" s="335"/>
      <c r="M271" s="335"/>
      <c r="N271" s="335"/>
      <c r="O271" s="335"/>
      <c r="P271" s="335"/>
    </row>
    <row r="272" spans="3:16" ht="14.25" hidden="1" x14ac:dyDescent="0.2">
      <c r="C272" s="335"/>
      <c r="E272" s="78"/>
      <c r="F272" s="335"/>
      <c r="G272" s="335"/>
      <c r="H272" s="505"/>
      <c r="J272" s="335"/>
      <c r="K272" s="335"/>
      <c r="L272" s="335"/>
      <c r="M272" s="335"/>
      <c r="N272" s="335"/>
      <c r="O272" s="335"/>
      <c r="P272" s="335"/>
    </row>
    <row r="273" spans="3:16" ht="14.25" hidden="1" x14ac:dyDescent="0.2">
      <c r="C273" s="335"/>
      <c r="E273" s="78"/>
      <c r="F273" s="335"/>
      <c r="G273" s="335"/>
      <c r="H273" s="505"/>
      <c r="J273" s="335"/>
      <c r="K273" s="335"/>
      <c r="L273" s="335"/>
      <c r="M273" s="335"/>
      <c r="N273" s="335"/>
      <c r="O273" s="335"/>
      <c r="P273" s="335"/>
    </row>
    <row r="274" spans="3:16" ht="14.25" hidden="1" x14ac:dyDescent="0.2">
      <c r="C274" s="335"/>
      <c r="E274" s="78"/>
      <c r="F274" s="335"/>
      <c r="G274" s="335"/>
      <c r="H274" s="505"/>
      <c r="J274" s="335"/>
      <c r="K274" s="335"/>
      <c r="L274" s="335"/>
      <c r="M274" s="335"/>
      <c r="N274" s="335"/>
      <c r="O274" s="335"/>
      <c r="P274" s="335"/>
    </row>
    <row r="275" spans="3:16" ht="14.25" hidden="1" x14ac:dyDescent="0.2">
      <c r="C275" s="335"/>
      <c r="E275" s="78"/>
      <c r="F275" s="335"/>
      <c r="G275" s="335"/>
      <c r="H275" s="505"/>
      <c r="J275" s="335"/>
      <c r="K275" s="335"/>
      <c r="L275" s="335"/>
      <c r="M275" s="335"/>
      <c r="N275" s="335"/>
      <c r="O275" s="335"/>
      <c r="P275" s="335"/>
    </row>
    <row r="276" spans="3:16" ht="14.25" hidden="1" x14ac:dyDescent="0.2">
      <c r="C276" s="335"/>
      <c r="E276" s="78"/>
      <c r="F276" s="335"/>
      <c r="G276" s="335"/>
      <c r="H276" s="505"/>
      <c r="J276" s="335"/>
      <c r="K276" s="335"/>
      <c r="L276" s="335"/>
      <c r="M276" s="335"/>
      <c r="N276" s="335"/>
      <c r="O276" s="335"/>
      <c r="P276" s="335"/>
    </row>
    <row r="277" spans="3:16" ht="14.25" hidden="1" x14ac:dyDescent="0.2">
      <c r="C277" s="335"/>
      <c r="E277" s="78"/>
      <c r="F277" s="335"/>
      <c r="G277" s="335"/>
      <c r="H277" s="505"/>
      <c r="J277" s="335"/>
      <c r="K277" s="335"/>
      <c r="L277" s="335"/>
      <c r="M277" s="335"/>
      <c r="N277" s="335"/>
      <c r="O277" s="335"/>
      <c r="P277" s="335"/>
    </row>
    <row r="278" spans="3:16" ht="14.25" hidden="1" x14ac:dyDescent="0.2">
      <c r="C278" s="335"/>
      <c r="E278" s="78"/>
      <c r="F278" s="335"/>
      <c r="G278" s="335"/>
      <c r="H278" s="505"/>
      <c r="J278" s="335"/>
      <c r="K278" s="335"/>
      <c r="L278" s="335"/>
      <c r="M278" s="335"/>
      <c r="N278" s="335"/>
      <c r="O278" s="335"/>
      <c r="P278" s="335"/>
    </row>
    <row r="279" spans="3:16" ht="14.25" hidden="1" x14ac:dyDescent="0.2">
      <c r="C279" s="335"/>
      <c r="E279" s="78"/>
      <c r="F279" s="335"/>
      <c r="G279" s="335"/>
      <c r="H279" s="505"/>
      <c r="J279" s="335"/>
      <c r="K279" s="335"/>
      <c r="L279" s="335"/>
      <c r="M279" s="335"/>
      <c r="N279" s="335"/>
      <c r="O279" s="335"/>
      <c r="P279" s="335"/>
    </row>
    <row r="280" spans="3:16" ht="14.25" hidden="1" x14ac:dyDescent="0.2">
      <c r="C280" s="335"/>
      <c r="E280" s="78"/>
      <c r="F280" s="335"/>
      <c r="G280" s="335"/>
      <c r="H280" s="505"/>
      <c r="J280" s="335"/>
      <c r="K280" s="335"/>
      <c r="L280" s="335"/>
      <c r="M280" s="335"/>
      <c r="N280" s="335"/>
      <c r="O280" s="335"/>
      <c r="P280" s="335"/>
    </row>
    <row r="281" spans="3:16" ht="14.25" hidden="1" x14ac:dyDescent="0.2">
      <c r="C281" s="335"/>
      <c r="E281" s="78"/>
      <c r="F281" s="335"/>
      <c r="G281" s="335"/>
      <c r="H281" s="505"/>
      <c r="J281" s="335"/>
      <c r="K281" s="335"/>
      <c r="L281" s="335"/>
      <c r="M281" s="335"/>
      <c r="N281" s="335"/>
      <c r="O281" s="335"/>
      <c r="P281" s="335"/>
    </row>
    <row r="282" spans="3:16" ht="14.25" hidden="1" x14ac:dyDescent="0.2">
      <c r="C282" s="335"/>
      <c r="E282" s="78"/>
      <c r="F282" s="335"/>
      <c r="G282" s="335"/>
      <c r="H282" s="505"/>
      <c r="J282" s="335"/>
      <c r="K282" s="335"/>
      <c r="L282" s="335"/>
      <c r="M282" s="335"/>
      <c r="N282" s="335"/>
      <c r="O282" s="335"/>
      <c r="P282" s="335"/>
    </row>
    <row r="283" spans="3:16" ht="14.25" hidden="1" x14ac:dyDescent="0.2">
      <c r="C283" s="335"/>
      <c r="E283" s="78"/>
      <c r="F283" s="335"/>
      <c r="G283" s="335"/>
      <c r="H283" s="505"/>
      <c r="J283" s="335"/>
      <c r="K283" s="335"/>
      <c r="L283" s="335"/>
      <c r="M283" s="335"/>
      <c r="N283" s="335"/>
      <c r="O283" s="335"/>
      <c r="P283" s="335"/>
    </row>
    <row r="284" spans="3:16" ht="14.25" hidden="1" x14ac:dyDescent="0.2">
      <c r="C284" s="335"/>
      <c r="E284" s="78"/>
      <c r="F284" s="335"/>
      <c r="G284" s="335"/>
      <c r="H284" s="505"/>
      <c r="J284" s="335"/>
      <c r="K284" s="335"/>
      <c r="L284" s="335"/>
      <c r="M284" s="335"/>
      <c r="N284" s="335"/>
      <c r="O284" s="335"/>
      <c r="P284" s="335"/>
    </row>
    <row r="285" spans="3:16" ht="14.25" hidden="1" x14ac:dyDescent="0.2">
      <c r="C285" s="335"/>
      <c r="E285" s="78"/>
      <c r="F285" s="335"/>
      <c r="G285" s="335"/>
      <c r="H285" s="505"/>
      <c r="J285" s="335"/>
      <c r="K285" s="335"/>
      <c r="L285" s="335"/>
      <c r="M285" s="335"/>
      <c r="N285" s="335"/>
      <c r="O285" s="335"/>
      <c r="P285" s="335"/>
    </row>
    <row r="286" spans="3:16" ht="14.25" hidden="1" x14ac:dyDescent="0.2">
      <c r="C286" s="335"/>
      <c r="E286" s="78"/>
      <c r="F286" s="335"/>
      <c r="G286" s="335"/>
      <c r="H286" s="505"/>
      <c r="J286" s="335"/>
      <c r="K286" s="335"/>
      <c r="L286" s="335"/>
      <c r="M286" s="335"/>
      <c r="N286" s="335"/>
      <c r="O286" s="335"/>
      <c r="P286" s="335"/>
    </row>
    <row r="287" spans="3:16" ht="14.25" hidden="1" x14ac:dyDescent="0.2">
      <c r="C287" s="335"/>
      <c r="E287" s="78"/>
      <c r="F287" s="335"/>
      <c r="G287" s="335"/>
      <c r="H287" s="505"/>
      <c r="J287" s="335"/>
      <c r="K287" s="335"/>
      <c r="L287" s="335"/>
      <c r="M287" s="335"/>
      <c r="N287" s="335"/>
      <c r="O287" s="335"/>
      <c r="P287" s="335"/>
    </row>
    <row r="288" spans="3:16" ht="14.25" hidden="1" x14ac:dyDescent="0.2">
      <c r="C288" s="335"/>
      <c r="E288" s="78"/>
      <c r="F288" s="335"/>
      <c r="G288" s="335"/>
      <c r="H288" s="505"/>
      <c r="J288" s="335"/>
      <c r="K288" s="335"/>
      <c r="L288" s="335"/>
      <c r="M288" s="335"/>
      <c r="N288" s="335"/>
      <c r="O288" s="335"/>
      <c r="P288" s="335"/>
    </row>
    <row r="289" spans="3:16" ht="14.25" hidden="1" x14ac:dyDescent="0.2">
      <c r="C289" s="335"/>
      <c r="E289" s="78"/>
      <c r="F289" s="335"/>
      <c r="G289" s="335"/>
      <c r="H289" s="505"/>
      <c r="J289" s="335"/>
      <c r="K289" s="335"/>
      <c r="L289" s="335"/>
      <c r="M289" s="335"/>
      <c r="N289" s="335"/>
      <c r="O289" s="335"/>
      <c r="P289" s="335"/>
    </row>
    <row r="290" spans="3:16" ht="14.25" hidden="1" x14ac:dyDescent="0.2">
      <c r="C290" s="335"/>
      <c r="E290" s="78"/>
      <c r="F290" s="335"/>
      <c r="G290" s="335"/>
      <c r="H290" s="505"/>
      <c r="J290" s="335"/>
      <c r="K290" s="335"/>
      <c r="L290" s="335"/>
      <c r="M290" s="335"/>
      <c r="N290" s="335"/>
      <c r="O290" s="335"/>
      <c r="P290" s="335"/>
    </row>
    <row r="291" spans="3:16" ht="14.25" hidden="1" x14ac:dyDescent="0.2">
      <c r="C291" s="335"/>
      <c r="E291" s="78"/>
      <c r="F291" s="335"/>
      <c r="G291" s="335"/>
      <c r="H291" s="505"/>
      <c r="J291" s="335"/>
      <c r="K291" s="335"/>
      <c r="L291" s="335"/>
      <c r="M291" s="335"/>
      <c r="N291" s="335"/>
      <c r="O291" s="335"/>
      <c r="P291" s="335"/>
    </row>
    <row r="292" spans="3:16" ht="14.25" hidden="1" x14ac:dyDescent="0.2">
      <c r="C292" s="335"/>
      <c r="E292" s="78"/>
      <c r="F292" s="335"/>
      <c r="G292" s="335"/>
      <c r="H292" s="505"/>
      <c r="J292" s="335"/>
      <c r="K292" s="335"/>
      <c r="L292" s="335"/>
      <c r="M292" s="335"/>
      <c r="N292" s="335"/>
      <c r="O292" s="335"/>
      <c r="P292" s="335"/>
    </row>
    <row r="293" spans="3:16" ht="14.25" hidden="1" x14ac:dyDescent="0.2">
      <c r="C293" s="335"/>
      <c r="E293" s="78"/>
      <c r="F293" s="335"/>
      <c r="G293" s="335"/>
      <c r="H293" s="505"/>
      <c r="J293" s="335"/>
      <c r="K293" s="335"/>
      <c r="L293" s="335"/>
      <c r="M293" s="335"/>
      <c r="N293" s="335"/>
      <c r="O293" s="335"/>
      <c r="P293" s="335"/>
    </row>
    <row r="294" spans="3:16" ht="14.25" hidden="1" x14ac:dyDescent="0.2">
      <c r="C294" s="335"/>
      <c r="E294" s="78"/>
      <c r="F294" s="335"/>
      <c r="G294" s="335"/>
      <c r="H294" s="505"/>
      <c r="J294" s="335"/>
      <c r="K294" s="335"/>
      <c r="L294" s="335"/>
      <c r="M294" s="335"/>
      <c r="N294" s="335"/>
      <c r="O294" s="335"/>
      <c r="P294" s="335"/>
    </row>
    <row r="295" spans="3:16" ht="14.25" hidden="1" x14ac:dyDescent="0.2">
      <c r="C295" s="335"/>
      <c r="E295" s="78"/>
      <c r="F295" s="335"/>
      <c r="G295" s="335"/>
      <c r="H295" s="505"/>
      <c r="J295" s="335"/>
      <c r="K295" s="335"/>
      <c r="L295" s="335"/>
      <c r="M295" s="335"/>
      <c r="N295" s="335"/>
      <c r="O295" s="335"/>
      <c r="P295" s="335"/>
    </row>
    <row r="296" spans="3:16" ht="14.25" hidden="1" x14ac:dyDescent="0.2">
      <c r="C296" s="335"/>
      <c r="E296" s="78"/>
      <c r="F296" s="335"/>
      <c r="G296" s="335"/>
      <c r="H296" s="505"/>
      <c r="J296" s="335"/>
      <c r="K296" s="335"/>
      <c r="L296" s="335"/>
      <c r="M296" s="335"/>
      <c r="N296" s="335"/>
      <c r="O296" s="335"/>
      <c r="P296" s="335"/>
    </row>
    <row r="297" spans="3:16" ht="14.25" hidden="1" x14ac:dyDescent="0.2">
      <c r="C297" s="335"/>
      <c r="E297" s="78"/>
      <c r="F297" s="335"/>
      <c r="G297" s="335"/>
      <c r="H297" s="505"/>
      <c r="J297" s="335"/>
      <c r="K297" s="335"/>
      <c r="L297" s="335"/>
      <c r="M297" s="335"/>
      <c r="N297" s="335"/>
      <c r="O297" s="335"/>
      <c r="P297" s="335"/>
    </row>
    <row r="298" spans="3:16" ht="14.25" hidden="1" x14ac:dyDescent="0.2">
      <c r="C298" s="335"/>
      <c r="E298" s="78"/>
      <c r="F298" s="335"/>
      <c r="G298" s="335"/>
      <c r="H298" s="505"/>
      <c r="J298" s="335"/>
      <c r="K298" s="335"/>
      <c r="L298" s="335"/>
      <c r="M298" s="335"/>
      <c r="N298" s="335"/>
      <c r="O298" s="335"/>
      <c r="P298" s="335"/>
    </row>
    <row r="299" spans="3:16" ht="14.25" hidden="1" x14ac:dyDescent="0.2">
      <c r="C299" s="335"/>
      <c r="E299" s="78"/>
      <c r="F299" s="335"/>
      <c r="G299" s="335"/>
      <c r="H299" s="505"/>
      <c r="J299" s="335"/>
      <c r="K299" s="335"/>
      <c r="L299" s="335"/>
      <c r="M299" s="335"/>
      <c r="N299" s="335"/>
      <c r="O299" s="335"/>
      <c r="P299" s="335"/>
    </row>
    <row r="300" spans="3:16" ht="14.25" hidden="1" x14ac:dyDescent="0.2">
      <c r="C300" s="335"/>
      <c r="E300" s="78"/>
      <c r="F300" s="335"/>
      <c r="G300" s="335"/>
      <c r="H300" s="505"/>
      <c r="J300" s="335"/>
      <c r="K300" s="335"/>
      <c r="L300" s="335"/>
      <c r="M300" s="335"/>
      <c r="N300" s="335"/>
      <c r="O300" s="335"/>
      <c r="P300" s="335"/>
    </row>
    <row r="301" spans="3:16" ht="14.25" hidden="1" x14ac:dyDescent="0.2">
      <c r="C301" s="335"/>
      <c r="E301" s="78"/>
      <c r="F301" s="335"/>
      <c r="G301" s="335"/>
      <c r="H301" s="505"/>
      <c r="J301" s="335"/>
      <c r="K301" s="335"/>
      <c r="L301" s="335"/>
      <c r="M301" s="335"/>
      <c r="N301" s="335"/>
      <c r="O301" s="335"/>
      <c r="P301" s="335"/>
    </row>
    <row r="302" spans="3:16" ht="14.25" hidden="1" x14ac:dyDescent="0.2">
      <c r="C302" s="335"/>
      <c r="E302" s="78"/>
      <c r="F302" s="335"/>
      <c r="G302" s="335"/>
      <c r="H302" s="505"/>
      <c r="J302" s="335"/>
      <c r="K302" s="335"/>
      <c r="L302" s="335"/>
      <c r="M302" s="335"/>
      <c r="N302" s="335"/>
      <c r="O302" s="335"/>
      <c r="P302" s="335"/>
    </row>
    <row r="303" spans="3:16" ht="14.25" hidden="1" x14ac:dyDescent="0.2">
      <c r="C303" s="335"/>
      <c r="E303" s="78"/>
      <c r="F303" s="335"/>
      <c r="G303" s="335"/>
      <c r="H303" s="505"/>
      <c r="J303" s="335"/>
      <c r="K303" s="335"/>
      <c r="L303" s="335"/>
      <c r="M303" s="335"/>
      <c r="N303" s="335"/>
      <c r="O303" s="335"/>
      <c r="P303" s="335"/>
    </row>
    <row r="304" spans="3:16" ht="14.25" hidden="1" x14ac:dyDescent="0.2">
      <c r="C304" s="335"/>
      <c r="E304" s="78"/>
      <c r="F304" s="335"/>
      <c r="G304" s="335"/>
      <c r="H304" s="505"/>
      <c r="J304" s="335"/>
      <c r="K304" s="335"/>
      <c r="L304" s="335"/>
      <c r="M304" s="335"/>
      <c r="N304" s="335"/>
      <c r="O304" s="335"/>
      <c r="P304" s="335"/>
    </row>
    <row r="305" spans="3:16" ht="14.25" hidden="1" x14ac:dyDescent="0.2">
      <c r="C305" s="335"/>
      <c r="E305" s="78"/>
      <c r="F305" s="335"/>
      <c r="G305" s="335"/>
      <c r="H305" s="505"/>
      <c r="J305" s="335"/>
      <c r="K305" s="335"/>
      <c r="L305" s="335"/>
      <c r="M305" s="335"/>
      <c r="N305" s="335"/>
      <c r="O305" s="335"/>
      <c r="P305" s="335"/>
    </row>
    <row r="306" spans="3:16" ht="14.25" hidden="1" x14ac:dyDescent="0.2">
      <c r="C306" s="335"/>
      <c r="E306" s="78"/>
      <c r="F306" s="335"/>
      <c r="G306" s="335"/>
      <c r="H306" s="505"/>
      <c r="J306" s="335"/>
      <c r="K306" s="335"/>
      <c r="L306" s="335"/>
      <c r="M306" s="335"/>
      <c r="N306" s="335"/>
      <c r="O306" s="335"/>
      <c r="P306" s="335"/>
    </row>
    <row r="307" spans="3:16" ht="14.25" hidden="1" x14ac:dyDescent="0.2">
      <c r="C307" s="335"/>
      <c r="E307" s="78"/>
      <c r="F307" s="335"/>
      <c r="G307" s="335"/>
      <c r="H307" s="505"/>
      <c r="J307" s="335"/>
      <c r="K307" s="335"/>
      <c r="L307" s="335"/>
      <c r="M307" s="335"/>
      <c r="N307" s="335"/>
      <c r="O307" s="335"/>
      <c r="P307" s="335"/>
    </row>
    <row r="308" spans="3:16" ht="14.25" hidden="1" x14ac:dyDescent="0.2">
      <c r="C308" s="335"/>
      <c r="E308" s="78"/>
      <c r="F308" s="335"/>
      <c r="G308" s="335"/>
      <c r="H308" s="505"/>
      <c r="J308" s="335"/>
      <c r="K308" s="335"/>
      <c r="L308" s="335"/>
      <c r="M308" s="335"/>
      <c r="N308" s="335"/>
      <c r="O308" s="335"/>
      <c r="P308" s="335"/>
    </row>
    <row r="309" spans="3:16" ht="14.25" hidden="1" x14ac:dyDescent="0.2">
      <c r="C309" s="335"/>
      <c r="E309" s="78"/>
      <c r="F309" s="335"/>
      <c r="G309" s="335"/>
      <c r="H309" s="505"/>
      <c r="J309" s="335"/>
      <c r="K309" s="335"/>
      <c r="L309" s="335"/>
      <c r="M309" s="335"/>
      <c r="N309" s="335"/>
      <c r="O309" s="335"/>
      <c r="P309" s="335"/>
    </row>
    <row r="310" spans="3:16" ht="14.25" hidden="1" x14ac:dyDescent="0.2">
      <c r="C310" s="335"/>
      <c r="E310" s="78"/>
      <c r="F310" s="335"/>
      <c r="G310" s="335"/>
      <c r="H310" s="505"/>
      <c r="J310" s="335"/>
      <c r="K310" s="335"/>
      <c r="L310" s="335"/>
      <c r="M310" s="335"/>
      <c r="N310" s="335"/>
      <c r="O310" s="335"/>
      <c r="P310" s="335"/>
    </row>
    <row r="311" spans="3:16" ht="14.25" hidden="1" x14ac:dyDescent="0.2">
      <c r="C311" s="335"/>
      <c r="E311" s="78"/>
      <c r="F311" s="335"/>
      <c r="G311" s="335"/>
      <c r="H311" s="505"/>
      <c r="J311" s="335"/>
      <c r="K311" s="335"/>
      <c r="L311" s="335"/>
      <c r="M311" s="335"/>
      <c r="N311" s="335"/>
      <c r="O311" s="335"/>
      <c r="P311" s="335"/>
    </row>
    <row r="312" spans="3:16" ht="14.25" hidden="1" x14ac:dyDescent="0.2">
      <c r="C312" s="335"/>
      <c r="E312" s="78"/>
      <c r="F312" s="335"/>
      <c r="G312" s="335"/>
      <c r="H312" s="505"/>
      <c r="J312" s="335"/>
      <c r="K312" s="335"/>
      <c r="L312" s="335"/>
      <c r="M312" s="335"/>
      <c r="N312" s="335"/>
      <c r="O312" s="335"/>
      <c r="P312" s="335"/>
    </row>
    <row r="313" spans="3:16" ht="14.25" hidden="1" x14ac:dyDescent="0.2">
      <c r="C313" s="335"/>
      <c r="E313" s="78"/>
      <c r="F313" s="335"/>
      <c r="G313" s="335"/>
      <c r="H313" s="505"/>
      <c r="J313" s="335"/>
      <c r="K313" s="335"/>
      <c r="L313" s="335"/>
      <c r="M313" s="335"/>
      <c r="N313" s="335"/>
      <c r="O313" s="335"/>
      <c r="P313" s="335"/>
    </row>
    <row r="314" spans="3:16" ht="14.25" hidden="1" x14ac:dyDescent="0.2">
      <c r="C314" s="335"/>
      <c r="E314" s="78"/>
      <c r="F314" s="335"/>
      <c r="G314" s="335"/>
      <c r="H314" s="505"/>
      <c r="J314" s="335"/>
      <c r="K314" s="335"/>
      <c r="L314" s="335"/>
      <c r="M314" s="335"/>
      <c r="N314" s="335"/>
      <c r="O314" s="335"/>
      <c r="P314" s="335"/>
    </row>
    <row r="315" spans="3:16" ht="14.25" hidden="1" x14ac:dyDescent="0.2">
      <c r="C315" s="335"/>
      <c r="E315" s="78"/>
      <c r="F315" s="335"/>
      <c r="G315" s="335"/>
      <c r="H315" s="505"/>
      <c r="J315" s="335"/>
      <c r="K315" s="335"/>
      <c r="L315" s="335"/>
      <c r="M315" s="335"/>
      <c r="N315" s="335"/>
      <c r="O315" s="335"/>
      <c r="P315" s="335"/>
    </row>
    <row r="316" spans="3:16" ht="14.25" hidden="1" x14ac:dyDescent="0.2">
      <c r="C316" s="335"/>
      <c r="E316" s="78"/>
      <c r="F316" s="335"/>
      <c r="G316" s="335"/>
      <c r="H316" s="505"/>
      <c r="J316" s="335"/>
      <c r="K316" s="335"/>
      <c r="L316" s="335"/>
      <c r="M316" s="335"/>
      <c r="N316" s="335"/>
      <c r="O316" s="335"/>
      <c r="P316" s="335"/>
    </row>
    <row r="317" spans="3:16" ht="14.25" hidden="1" x14ac:dyDescent="0.2">
      <c r="C317" s="335"/>
      <c r="E317" s="78"/>
      <c r="F317" s="335"/>
      <c r="G317" s="335"/>
      <c r="H317" s="505"/>
      <c r="J317" s="335"/>
      <c r="K317" s="335"/>
      <c r="L317" s="335"/>
      <c r="M317" s="335"/>
      <c r="N317" s="335"/>
      <c r="O317" s="335"/>
      <c r="P317" s="335"/>
    </row>
    <row r="318" spans="3:16" ht="14.25" hidden="1" x14ac:dyDescent="0.2">
      <c r="C318" s="335"/>
      <c r="E318" s="78"/>
      <c r="F318" s="335"/>
      <c r="G318" s="335"/>
      <c r="H318" s="505"/>
      <c r="J318" s="335"/>
      <c r="K318" s="335"/>
      <c r="L318" s="335"/>
      <c r="M318" s="335"/>
      <c r="N318" s="335"/>
      <c r="O318" s="335"/>
      <c r="P318" s="335"/>
    </row>
    <row r="319" spans="3:16" ht="14.25" hidden="1" x14ac:dyDescent="0.2">
      <c r="C319" s="335"/>
      <c r="E319" s="78"/>
      <c r="F319" s="335"/>
      <c r="G319" s="335"/>
      <c r="H319" s="505"/>
      <c r="J319" s="335"/>
      <c r="K319" s="335"/>
      <c r="L319" s="335"/>
      <c r="M319" s="335"/>
      <c r="N319" s="335"/>
      <c r="O319" s="335"/>
      <c r="P319" s="335"/>
    </row>
    <row r="320" spans="3:16" ht="14.25" hidden="1" x14ac:dyDescent="0.2">
      <c r="C320" s="335"/>
      <c r="E320" s="78"/>
      <c r="F320" s="335"/>
      <c r="G320" s="335"/>
      <c r="H320" s="505"/>
      <c r="J320" s="335"/>
      <c r="K320" s="335"/>
      <c r="L320" s="335"/>
      <c r="M320" s="335"/>
      <c r="N320" s="335"/>
      <c r="O320" s="335"/>
      <c r="P320" s="335"/>
    </row>
    <row r="321" spans="3:16" ht="14.25" hidden="1" x14ac:dyDescent="0.2">
      <c r="C321" s="335"/>
      <c r="E321" s="78"/>
      <c r="F321" s="335"/>
      <c r="G321" s="335"/>
      <c r="H321" s="505"/>
      <c r="J321" s="335"/>
      <c r="K321" s="335"/>
      <c r="L321" s="335"/>
      <c r="M321" s="335"/>
      <c r="N321" s="335"/>
      <c r="O321" s="335"/>
      <c r="P321" s="335"/>
    </row>
    <row r="322" spans="3:16" ht="14.25" hidden="1" x14ac:dyDescent="0.2">
      <c r="C322" s="335"/>
      <c r="E322" s="78"/>
      <c r="F322" s="335"/>
      <c r="G322" s="335"/>
      <c r="H322" s="505"/>
      <c r="J322" s="335"/>
      <c r="K322" s="335"/>
      <c r="L322" s="335"/>
      <c r="M322" s="335"/>
      <c r="N322" s="335"/>
      <c r="O322" s="335"/>
      <c r="P322" s="335"/>
    </row>
    <row r="323" spans="3:16" ht="14.25" hidden="1" x14ac:dyDescent="0.2">
      <c r="C323" s="335"/>
      <c r="E323" s="78"/>
      <c r="F323" s="335"/>
      <c r="G323" s="335"/>
      <c r="H323" s="505"/>
      <c r="J323" s="335"/>
      <c r="K323" s="335"/>
      <c r="L323" s="335"/>
      <c r="M323" s="335"/>
      <c r="N323" s="335"/>
      <c r="O323" s="335"/>
      <c r="P323" s="335"/>
    </row>
    <row r="324" spans="3:16" ht="14.25" hidden="1" x14ac:dyDescent="0.2">
      <c r="C324" s="335"/>
      <c r="E324" s="78"/>
      <c r="F324" s="335"/>
      <c r="G324" s="335"/>
      <c r="H324" s="505"/>
      <c r="J324" s="335"/>
      <c r="K324" s="335"/>
      <c r="L324" s="335"/>
      <c r="M324" s="335"/>
      <c r="N324" s="335"/>
      <c r="O324" s="335"/>
      <c r="P324" s="335"/>
    </row>
    <row r="325" spans="3:16" ht="14.25" hidden="1" x14ac:dyDescent="0.2">
      <c r="C325" s="335"/>
      <c r="E325" s="78"/>
      <c r="F325" s="335"/>
      <c r="G325" s="335"/>
      <c r="H325" s="505"/>
      <c r="J325" s="335"/>
      <c r="K325" s="335"/>
      <c r="L325" s="335"/>
      <c r="M325" s="335"/>
      <c r="N325" s="335"/>
      <c r="O325" s="335"/>
      <c r="P325" s="335"/>
    </row>
    <row r="326" spans="3:16" ht="14.25" hidden="1" x14ac:dyDescent="0.2">
      <c r="C326" s="335"/>
      <c r="E326" s="78"/>
      <c r="F326" s="335"/>
      <c r="G326" s="335"/>
      <c r="H326" s="505"/>
      <c r="J326" s="335"/>
      <c r="K326" s="335"/>
      <c r="L326" s="335"/>
      <c r="M326" s="335"/>
      <c r="N326" s="335"/>
      <c r="O326" s="335"/>
      <c r="P326" s="335"/>
    </row>
    <row r="327" spans="3:16" ht="14.25" hidden="1" x14ac:dyDescent="0.2">
      <c r="C327" s="335"/>
      <c r="E327" s="78"/>
      <c r="F327" s="335"/>
      <c r="G327" s="335"/>
      <c r="H327" s="505"/>
      <c r="J327" s="335"/>
      <c r="K327" s="335"/>
      <c r="L327" s="335"/>
      <c r="M327" s="335"/>
      <c r="N327" s="335"/>
      <c r="O327" s="335"/>
      <c r="P327" s="335"/>
    </row>
    <row r="328" spans="3:16" ht="14.25" hidden="1" x14ac:dyDescent="0.2">
      <c r="C328" s="335"/>
      <c r="E328" s="78"/>
      <c r="F328" s="335"/>
      <c r="G328" s="335"/>
      <c r="H328" s="505"/>
      <c r="J328" s="335"/>
      <c r="K328" s="335"/>
      <c r="L328" s="335"/>
      <c r="M328" s="335"/>
      <c r="N328" s="335"/>
      <c r="O328" s="335"/>
      <c r="P328" s="335"/>
    </row>
    <row r="329" spans="3:16" ht="14.25" hidden="1" x14ac:dyDescent="0.2">
      <c r="C329" s="335"/>
      <c r="E329" s="78"/>
      <c r="F329" s="335"/>
      <c r="G329" s="335"/>
      <c r="H329" s="505"/>
      <c r="J329" s="335"/>
      <c r="K329" s="335"/>
      <c r="L329" s="335"/>
      <c r="M329" s="335"/>
      <c r="N329" s="335"/>
      <c r="O329" s="335"/>
      <c r="P329" s="335"/>
    </row>
    <row r="330" spans="3:16" ht="14.25" hidden="1" x14ac:dyDescent="0.2">
      <c r="C330" s="335"/>
      <c r="E330" s="78"/>
      <c r="F330" s="335"/>
      <c r="G330" s="335"/>
      <c r="H330" s="505"/>
      <c r="J330" s="335"/>
      <c r="K330" s="335"/>
      <c r="L330" s="335"/>
      <c r="M330" s="335"/>
      <c r="N330" s="335"/>
      <c r="O330" s="335"/>
      <c r="P330" s="335"/>
    </row>
    <row r="331" spans="3:16" ht="14.25" hidden="1" x14ac:dyDescent="0.2">
      <c r="C331" s="335"/>
      <c r="E331" s="78"/>
      <c r="F331" s="335"/>
      <c r="G331" s="335"/>
      <c r="H331" s="505"/>
      <c r="J331" s="335"/>
      <c r="K331" s="335"/>
      <c r="L331" s="335"/>
      <c r="M331" s="335"/>
      <c r="N331" s="335"/>
      <c r="O331" s="335"/>
      <c r="P331" s="335"/>
    </row>
    <row r="332" spans="3:16" ht="14.25" hidden="1" x14ac:dyDescent="0.2">
      <c r="C332" s="335"/>
      <c r="E332" s="78"/>
      <c r="F332" s="335"/>
      <c r="G332" s="335"/>
      <c r="H332" s="505"/>
      <c r="J332" s="335"/>
      <c r="K332" s="335"/>
      <c r="L332" s="335"/>
      <c r="M332" s="335"/>
      <c r="N332" s="335"/>
      <c r="O332" s="335"/>
      <c r="P332" s="335"/>
    </row>
    <row r="333" spans="3:16" ht="14.25" hidden="1" x14ac:dyDescent="0.2">
      <c r="C333" s="335"/>
      <c r="E333" s="78"/>
      <c r="F333" s="335"/>
      <c r="G333" s="335"/>
      <c r="H333" s="505"/>
      <c r="J333" s="335"/>
      <c r="K333" s="335"/>
      <c r="L333" s="335"/>
      <c r="M333" s="335"/>
      <c r="N333" s="335"/>
      <c r="O333" s="335"/>
      <c r="P333" s="335"/>
    </row>
    <row r="334" spans="3:16" ht="14.25" hidden="1" x14ac:dyDescent="0.2">
      <c r="C334" s="335"/>
      <c r="E334" s="78"/>
      <c r="F334" s="335"/>
      <c r="G334" s="335"/>
      <c r="H334" s="505"/>
      <c r="J334" s="335"/>
      <c r="K334" s="335"/>
      <c r="L334" s="335"/>
      <c r="M334" s="335"/>
      <c r="N334" s="335"/>
      <c r="O334" s="335"/>
      <c r="P334" s="335"/>
    </row>
    <row r="335" spans="3:16" ht="14.25" hidden="1" x14ac:dyDescent="0.2">
      <c r="C335" s="335"/>
      <c r="E335" s="78"/>
      <c r="F335" s="335"/>
      <c r="G335" s="335"/>
      <c r="H335" s="505"/>
      <c r="J335" s="335"/>
      <c r="K335" s="335"/>
      <c r="L335" s="335"/>
      <c r="M335" s="335"/>
      <c r="N335" s="335"/>
      <c r="O335" s="335"/>
      <c r="P335" s="335"/>
    </row>
    <row r="336" spans="3:16" ht="14.25" hidden="1" x14ac:dyDescent="0.2">
      <c r="C336" s="335"/>
      <c r="E336" s="78"/>
      <c r="F336" s="335"/>
      <c r="G336" s="335"/>
      <c r="H336" s="505"/>
      <c r="J336" s="335"/>
      <c r="K336" s="335"/>
      <c r="L336" s="335"/>
      <c r="M336" s="335"/>
      <c r="N336" s="335"/>
      <c r="O336" s="335"/>
      <c r="P336" s="335"/>
    </row>
    <row r="337" spans="3:16" ht="14.25" hidden="1" x14ac:dyDescent="0.2">
      <c r="C337" s="335"/>
      <c r="E337" s="78"/>
      <c r="F337" s="335"/>
      <c r="G337" s="335"/>
      <c r="H337" s="505"/>
      <c r="J337" s="335"/>
      <c r="K337" s="335"/>
      <c r="L337" s="335"/>
      <c r="M337" s="335"/>
      <c r="N337" s="335"/>
      <c r="O337" s="335"/>
      <c r="P337" s="335"/>
    </row>
    <row r="338" spans="3:16" ht="14.25" hidden="1" x14ac:dyDescent="0.2">
      <c r="C338" s="335"/>
      <c r="E338" s="78"/>
      <c r="F338" s="335"/>
      <c r="G338" s="335"/>
      <c r="H338" s="505"/>
      <c r="J338" s="335"/>
      <c r="K338" s="335"/>
      <c r="L338" s="335"/>
      <c r="M338" s="335"/>
      <c r="N338" s="335"/>
      <c r="O338" s="335"/>
      <c r="P338" s="335"/>
    </row>
    <row r="339" spans="3:16" ht="14.25" hidden="1" x14ac:dyDescent="0.2">
      <c r="C339" s="335"/>
      <c r="E339" s="78"/>
      <c r="F339" s="335"/>
      <c r="G339" s="335"/>
      <c r="H339" s="505"/>
      <c r="J339" s="335"/>
      <c r="K339" s="335"/>
      <c r="L339" s="335"/>
      <c r="M339" s="335"/>
      <c r="N339" s="335"/>
      <c r="O339" s="335"/>
      <c r="P339" s="335"/>
    </row>
    <row r="340" spans="3:16" ht="14.25" hidden="1" x14ac:dyDescent="0.2">
      <c r="C340" s="335"/>
      <c r="E340" s="78"/>
      <c r="F340" s="335"/>
      <c r="G340" s="335"/>
      <c r="H340" s="505"/>
      <c r="J340" s="335"/>
      <c r="K340" s="335"/>
      <c r="L340" s="335"/>
      <c r="M340" s="335"/>
      <c r="N340" s="335"/>
      <c r="O340" s="335"/>
      <c r="P340" s="335"/>
    </row>
    <row r="341" spans="3:16" ht="14.25" hidden="1" x14ac:dyDescent="0.2">
      <c r="C341" s="335"/>
      <c r="E341" s="78"/>
      <c r="F341" s="335"/>
      <c r="G341" s="335"/>
      <c r="H341" s="505"/>
      <c r="J341" s="335"/>
      <c r="K341" s="335"/>
      <c r="L341" s="335"/>
      <c r="M341" s="335"/>
      <c r="N341" s="335"/>
      <c r="O341" s="335"/>
      <c r="P341" s="335"/>
    </row>
    <row r="342" spans="3:16" ht="14.25" hidden="1" x14ac:dyDescent="0.2">
      <c r="C342" s="335"/>
      <c r="E342" s="78"/>
      <c r="F342" s="335"/>
      <c r="G342" s="335"/>
      <c r="H342" s="505"/>
      <c r="J342" s="335"/>
      <c r="K342" s="335"/>
      <c r="L342" s="335"/>
      <c r="M342" s="335"/>
      <c r="N342" s="335"/>
      <c r="O342" s="335"/>
      <c r="P342" s="335"/>
    </row>
    <row r="343" spans="3:16" ht="14.25" hidden="1" x14ac:dyDescent="0.2">
      <c r="C343" s="335"/>
      <c r="E343" s="78"/>
      <c r="F343" s="335"/>
      <c r="G343" s="335"/>
      <c r="H343" s="505"/>
      <c r="J343" s="335"/>
      <c r="K343" s="335"/>
      <c r="L343" s="335"/>
      <c r="M343" s="335"/>
      <c r="N343" s="335"/>
      <c r="O343" s="335"/>
      <c r="P343" s="335"/>
    </row>
    <row r="344" spans="3:16" ht="14.25" hidden="1" x14ac:dyDescent="0.2">
      <c r="C344" s="335"/>
      <c r="E344" s="78"/>
      <c r="F344" s="335"/>
      <c r="G344" s="335"/>
      <c r="H344" s="505"/>
      <c r="J344" s="335"/>
      <c r="K344" s="335"/>
      <c r="L344" s="335"/>
      <c r="M344" s="335"/>
      <c r="N344" s="335"/>
      <c r="O344" s="335"/>
      <c r="P344" s="335"/>
    </row>
    <row r="345" spans="3:16" ht="14.25" hidden="1" x14ac:dyDescent="0.2">
      <c r="C345" s="335"/>
      <c r="E345" s="78"/>
      <c r="F345" s="335"/>
      <c r="G345" s="335"/>
      <c r="H345" s="505"/>
      <c r="J345" s="335"/>
      <c r="K345" s="335"/>
      <c r="L345" s="335"/>
      <c r="M345" s="335"/>
      <c r="N345" s="335"/>
      <c r="O345" s="335"/>
      <c r="P345" s="335"/>
    </row>
    <row r="346" spans="3:16" ht="14.25" hidden="1" x14ac:dyDescent="0.2">
      <c r="C346" s="335"/>
      <c r="E346" s="78"/>
      <c r="F346" s="335"/>
      <c r="G346" s="335"/>
      <c r="H346" s="505"/>
      <c r="J346" s="335"/>
      <c r="K346" s="335"/>
      <c r="L346" s="335"/>
      <c r="M346" s="335"/>
      <c r="N346" s="335"/>
      <c r="O346" s="335"/>
      <c r="P346" s="335"/>
    </row>
    <row r="347" spans="3:16" ht="14.25" hidden="1" x14ac:dyDescent="0.2">
      <c r="C347" s="335"/>
      <c r="E347" s="78"/>
      <c r="F347" s="335"/>
      <c r="G347" s="335"/>
      <c r="H347" s="505"/>
      <c r="J347" s="335"/>
      <c r="K347" s="335"/>
      <c r="L347" s="335"/>
      <c r="M347" s="335"/>
      <c r="N347" s="335"/>
      <c r="O347" s="335"/>
      <c r="P347" s="335"/>
    </row>
    <row r="348" spans="3:16" ht="14.25" hidden="1" x14ac:dyDescent="0.2">
      <c r="C348" s="335"/>
      <c r="E348" s="78"/>
      <c r="F348" s="335"/>
      <c r="G348" s="335"/>
      <c r="H348" s="505"/>
      <c r="J348" s="335"/>
      <c r="K348" s="335"/>
      <c r="L348" s="335"/>
      <c r="M348" s="335"/>
      <c r="N348" s="335"/>
      <c r="O348" s="335"/>
      <c r="P348" s="335"/>
    </row>
    <row r="349" spans="3:16" ht="14.25" hidden="1" x14ac:dyDescent="0.2">
      <c r="C349" s="335"/>
      <c r="E349" s="78"/>
      <c r="F349" s="335"/>
      <c r="G349" s="335"/>
      <c r="H349" s="505"/>
      <c r="J349" s="335"/>
      <c r="K349" s="335"/>
      <c r="L349" s="335"/>
      <c r="M349" s="335"/>
      <c r="N349" s="335"/>
      <c r="O349" s="335"/>
      <c r="P349" s="335"/>
    </row>
    <row r="350" spans="3:16" ht="14.25" hidden="1" x14ac:dyDescent="0.2">
      <c r="C350" s="335"/>
      <c r="E350" s="78"/>
      <c r="F350" s="335"/>
      <c r="G350" s="335"/>
      <c r="H350" s="505"/>
      <c r="J350" s="335"/>
      <c r="K350" s="335"/>
      <c r="L350" s="335"/>
      <c r="M350" s="335"/>
      <c r="N350" s="335"/>
      <c r="O350" s="335"/>
      <c r="P350" s="335"/>
    </row>
    <row r="351" spans="3:16" ht="14.25" hidden="1" x14ac:dyDescent="0.2">
      <c r="C351" s="335"/>
      <c r="E351" s="78"/>
      <c r="F351" s="335"/>
      <c r="G351" s="335"/>
      <c r="H351" s="505"/>
      <c r="J351" s="335"/>
      <c r="K351" s="335"/>
      <c r="L351" s="335"/>
      <c r="M351" s="335"/>
      <c r="N351" s="335"/>
      <c r="O351" s="335"/>
      <c r="P351" s="335"/>
    </row>
    <row r="352" spans="3:16" ht="14.25" hidden="1" x14ac:dyDescent="0.2">
      <c r="C352" s="335"/>
      <c r="E352" s="78"/>
      <c r="F352" s="335"/>
      <c r="G352" s="335"/>
      <c r="H352" s="505"/>
      <c r="J352" s="335"/>
      <c r="K352" s="335"/>
      <c r="L352" s="335"/>
      <c r="M352" s="335"/>
      <c r="N352" s="335"/>
      <c r="O352" s="335"/>
      <c r="P352" s="335"/>
    </row>
    <row r="353" spans="3:16" ht="14.25" hidden="1" x14ac:dyDescent="0.2">
      <c r="C353" s="335"/>
      <c r="E353" s="78"/>
      <c r="F353" s="335"/>
      <c r="G353" s="335"/>
      <c r="H353" s="505"/>
      <c r="J353" s="335"/>
      <c r="K353" s="335"/>
      <c r="L353" s="335"/>
      <c r="M353" s="335"/>
      <c r="N353" s="335"/>
      <c r="O353" s="335"/>
      <c r="P353" s="335"/>
    </row>
    <row r="354" spans="3:16" ht="14.25" hidden="1" x14ac:dyDescent="0.2">
      <c r="C354" s="335"/>
      <c r="E354" s="78"/>
      <c r="F354" s="335"/>
      <c r="G354" s="335"/>
      <c r="H354" s="505"/>
      <c r="J354" s="335"/>
      <c r="K354" s="335"/>
      <c r="L354" s="335"/>
      <c r="M354" s="335"/>
      <c r="N354" s="335"/>
      <c r="O354" s="335"/>
      <c r="P354" s="335"/>
    </row>
    <row r="355" spans="3:16" ht="14.25" hidden="1" x14ac:dyDescent="0.2">
      <c r="C355" s="335"/>
      <c r="E355" s="78"/>
      <c r="F355" s="335"/>
      <c r="G355" s="335"/>
      <c r="H355" s="505"/>
      <c r="J355" s="335"/>
      <c r="K355" s="335"/>
      <c r="L355" s="335"/>
      <c r="M355" s="335"/>
      <c r="N355" s="335"/>
      <c r="O355" s="335"/>
      <c r="P355" s="335"/>
    </row>
    <row r="356" spans="3:16" ht="14.25" hidden="1" x14ac:dyDescent="0.2">
      <c r="C356" s="335"/>
      <c r="E356" s="78"/>
      <c r="F356" s="335"/>
      <c r="G356" s="335"/>
      <c r="H356" s="505"/>
      <c r="J356" s="335"/>
      <c r="K356" s="335"/>
      <c r="L356" s="335"/>
      <c r="M356" s="335"/>
      <c r="N356" s="335"/>
      <c r="O356" s="335"/>
      <c r="P356" s="335"/>
    </row>
    <row r="357" spans="3:16" ht="14.25" hidden="1" x14ac:dyDescent="0.2">
      <c r="C357" s="335"/>
      <c r="E357" s="78"/>
      <c r="F357" s="335"/>
      <c r="G357" s="335"/>
      <c r="H357" s="505"/>
      <c r="J357" s="335"/>
      <c r="K357" s="335"/>
      <c r="L357" s="335"/>
      <c r="M357" s="335"/>
      <c r="N357" s="335"/>
      <c r="O357" s="335"/>
      <c r="P357" s="335"/>
    </row>
    <row r="358" spans="3:16" ht="14.25" hidden="1" x14ac:dyDescent="0.2">
      <c r="C358" s="335"/>
      <c r="E358" s="78"/>
      <c r="F358" s="335"/>
      <c r="G358" s="335"/>
      <c r="H358" s="505"/>
      <c r="J358" s="335"/>
      <c r="K358" s="335"/>
      <c r="L358" s="335"/>
      <c r="M358" s="335"/>
      <c r="N358" s="335"/>
      <c r="O358" s="335"/>
      <c r="P358" s="335"/>
    </row>
    <row r="359" spans="3:16" ht="14.25" hidden="1" x14ac:dyDescent="0.2">
      <c r="C359" s="335"/>
      <c r="E359" s="78"/>
      <c r="F359" s="335"/>
      <c r="G359" s="335"/>
      <c r="H359" s="505"/>
      <c r="J359" s="335"/>
      <c r="K359" s="335"/>
      <c r="L359" s="335"/>
      <c r="M359" s="335"/>
      <c r="N359" s="335"/>
      <c r="O359" s="335"/>
      <c r="P359" s="335"/>
    </row>
    <row r="360" spans="3:16" ht="14.25" hidden="1" x14ac:dyDescent="0.2">
      <c r="C360" s="335"/>
      <c r="E360" s="78"/>
      <c r="F360" s="335"/>
      <c r="G360" s="335"/>
      <c r="H360" s="505"/>
      <c r="J360" s="335"/>
      <c r="K360" s="335"/>
      <c r="L360" s="335"/>
      <c r="M360" s="335"/>
      <c r="N360" s="335"/>
      <c r="O360" s="335"/>
      <c r="P360" s="335"/>
    </row>
    <row r="361" spans="3:16" ht="14.25" hidden="1" x14ac:dyDescent="0.2">
      <c r="C361" s="335"/>
      <c r="E361" s="78"/>
      <c r="F361" s="335"/>
      <c r="G361" s="335"/>
      <c r="H361" s="505"/>
      <c r="J361" s="335"/>
      <c r="K361" s="335"/>
      <c r="L361" s="335"/>
      <c r="M361" s="335"/>
      <c r="N361" s="335"/>
      <c r="O361" s="335"/>
      <c r="P361" s="335"/>
    </row>
    <row r="362" spans="3:16" ht="14.25" hidden="1" x14ac:dyDescent="0.2">
      <c r="C362" s="335"/>
      <c r="E362" s="78"/>
      <c r="F362" s="335"/>
      <c r="G362" s="335"/>
      <c r="H362" s="505"/>
      <c r="J362" s="335"/>
      <c r="K362" s="335"/>
      <c r="L362" s="335"/>
      <c r="M362" s="335"/>
      <c r="N362" s="335"/>
      <c r="O362" s="335"/>
      <c r="P362" s="335"/>
    </row>
    <row r="363" spans="3:16" ht="14.25" hidden="1" x14ac:dyDescent="0.2">
      <c r="C363" s="335"/>
      <c r="E363" s="78"/>
      <c r="F363" s="335"/>
      <c r="G363" s="335"/>
      <c r="H363" s="505"/>
      <c r="J363" s="335"/>
      <c r="K363" s="335"/>
      <c r="L363" s="335"/>
      <c r="M363" s="335"/>
      <c r="N363" s="335"/>
      <c r="O363" s="335"/>
      <c r="P363" s="335"/>
    </row>
    <row r="364" spans="3:16" ht="14.25" hidden="1" x14ac:dyDescent="0.2">
      <c r="C364" s="335"/>
      <c r="E364" s="78"/>
      <c r="F364" s="335"/>
      <c r="G364" s="335"/>
      <c r="H364" s="505"/>
      <c r="J364" s="335"/>
      <c r="K364" s="335"/>
      <c r="L364" s="335"/>
      <c r="M364" s="335"/>
      <c r="N364" s="335"/>
      <c r="O364" s="335"/>
      <c r="P364" s="335"/>
    </row>
    <row r="365" spans="3:16" ht="14.25" hidden="1" x14ac:dyDescent="0.2">
      <c r="C365" s="335"/>
      <c r="E365" s="78"/>
      <c r="F365" s="335"/>
      <c r="G365" s="335"/>
      <c r="H365" s="505"/>
      <c r="J365" s="335"/>
      <c r="K365" s="335"/>
      <c r="L365" s="335"/>
      <c r="M365" s="335"/>
      <c r="N365" s="335"/>
      <c r="O365" s="335"/>
      <c r="P365" s="335"/>
    </row>
    <row r="366" spans="3:16" ht="14.25" hidden="1" x14ac:dyDescent="0.2">
      <c r="C366" s="335"/>
      <c r="E366" s="78"/>
      <c r="F366" s="335"/>
      <c r="G366" s="335"/>
      <c r="H366" s="505"/>
      <c r="J366" s="335"/>
      <c r="K366" s="335"/>
      <c r="L366" s="335"/>
      <c r="M366" s="335"/>
      <c r="N366" s="335"/>
      <c r="O366" s="335"/>
      <c r="P366" s="335"/>
    </row>
    <row r="367" spans="3:16" ht="14.25" hidden="1" x14ac:dyDescent="0.2">
      <c r="C367" s="335"/>
      <c r="E367" s="78"/>
      <c r="F367" s="335"/>
      <c r="G367" s="335"/>
      <c r="H367" s="505"/>
      <c r="J367" s="335"/>
      <c r="K367" s="335"/>
      <c r="L367" s="335"/>
      <c r="M367" s="335"/>
      <c r="N367" s="335"/>
      <c r="O367" s="335"/>
      <c r="P367" s="335"/>
    </row>
    <row r="368" spans="3:16" ht="14.25" hidden="1" x14ac:dyDescent="0.2">
      <c r="C368" s="335"/>
      <c r="E368" s="78"/>
      <c r="F368" s="335"/>
      <c r="G368" s="335"/>
      <c r="H368" s="505"/>
      <c r="J368" s="335"/>
      <c r="K368" s="335"/>
      <c r="L368" s="335"/>
      <c r="M368" s="335"/>
      <c r="N368" s="335"/>
      <c r="O368" s="335"/>
      <c r="P368" s="335"/>
    </row>
    <row r="369" spans="3:16" ht="14.25" hidden="1" x14ac:dyDescent="0.2">
      <c r="C369" s="335"/>
      <c r="E369" s="78"/>
      <c r="F369" s="335"/>
      <c r="G369" s="335"/>
      <c r="H369" s="505"/>
      <c r="J369" s="335"/>
      <c r="K369" s="335"/>
      <c r="L369" s="335"/>
      <c r="M369" s="335"/>
      <c r="N369" s="335"/>
      <c r="O369" s="335"/>
      <c r="P369" s="335"/>
    </row>
    <row r="370" spans="3:16" ht="14.25" hidden="1" x14ac:dyDescent="0.2">
      <c r="C370" s="335"/>
      <c r="E370" s="78"/>
      <c r="F370" s="335"/>
      <c r="G370" s="335"/>
      <c r="H370" s="505"/>
      <c r="J370" s="335"/>
      <c r="K370" s="335"/>
      <c r="L370" s="335"/>
      <c r="M370" s="335"/>
      <c r="N370" s="335"/>
      <c r="O370" s="335"/>
      <c r="P370" s="335"/>
    </row>
    <row r="371" spans="3:16" ht="14.25" hidden="1" x14ac:dyDescent="0.2">
      <c r="C371" s="335"/>
      <c r="E371" s="78"/>
      <c r="F371" s="335"/>
      <c r="G371" s="335"/>
      <c r="H371" s="505"/>
      <c r="J371" s="335"/>
      <c r="K371" s="335"/>
      <c r="L371" s="335"/>
      <c r="M371" s="335"/>
      <c r="N371" s="335"/>
      <c r="O371" s="335"/>
      <c r="P371" s="335"/>
    </row>
    <row r="372" spans="3:16" ht="14.25" hidden="1" x14ac:dyDescent="0.2">
      <c r="C372" s="335"/>
      <c r="E372" s="78"/>
      <c r="F372" s="335"/>
      <c r="G372" s="335"/>
      <c r="H372" s="505"/>
      <c r="J372" s="335"/>
      <c r="K372" s="335"/>
      <c r="L372" s="335"/>
      <c r="M372" s="335"/>
      <c r="N372" s="335"/>
      <c r="O372" s="335"/>
      <c r="P372" s="335"/>
    </row>
    <row r="373" spans="3:16" ht="14.25" hidden="1" x14ac:dyDescent="0.2">
      <c r="C373" s="335"/>
      <c r="E373" s="78"/>
      <c r="F373" s="335"/>
      <c r="G373" s="335"/>
      <c r="H373" s="505"/>
      <c r="J373" s="335"/>
      <c r="K373" s="335"/>
      <c r="L373" s="335"/>
      <c r="M373" s="335"/>
      <c r="N373" s="335"/>
      <c r="O373" s="335"/>
      <c r="P373" s="335"/>
    </row>
    <row r="374" spans="3:16" ht="14.25" hidden="1" x14ac:dyDescent="0.2">
      <c r="C374" s="335"/>
      <c r="E374" s="78"/>
      <c r="F374" s="335"/>
      <c r="G374" s="335"/>
      <c r="H374" s="505"/>
      <c r="J374" s="335"/>
      <c r="K374" s="335"/>
      <c r="L374" s="335"/>
      <c r="M374" s="335"/>
      <c r="N374" s="335"/>
      <c r="O374" s="335"/>
      <c r="P374" s="335"/>
    </row>
    <row r="375" spans="3:16" ht="14.25" hidden="1" x14ac:dyDescent="0.2">
      <c r="C375" s="335"/>
      <c r="E375" s="78"/>
      <c r="F375" s="335"/>
      <c r="G375" s="335"/>
      <c r="H375" s="505"/>
      <c r="J375" s="335"/>
      <c r="K375" s="335"/>
      <c r="L375" s="335"/>
      <c r="M375" s="335"/>
      <c r="N375" s="335"/>
      <c r="O375" s="335"/>
      <c r="P375" s="335"/>
    </row>
    <row r="376" spans="3:16" ht="14.25" hidden="1" x14ac:dyDescent="0.2">
      <c r="C376" s="335"/>
      <c r="E376" s="78"/>
      <c r="F376" s="335"/>
      <c r="G376" s="335"/>
      <c r="H376" s="505"/>
      <c r="J376" s="335"/>
      <c r="K376" s="335"/>
      <c r="L376" s="335"/>
      <c r="M376" s="335"/>
      <c r="N376" s="335"/>
      <c r="O376" s="335"/>
      <c r="P376" s="335"/>
    </row>
    <row r="377" spans="3:16" ht="14.25" hidden="1" x14ac:dyDescent="0.2">
      <c r="C377" s="335"/>
      <c r="E377" s="78"/>
      <c r="F377" s="335"/>
      <c r="G377" s="335"/>
      <c r="H377" s="505"/>
      <c r="J377" s="335"/>
      <c r="K377" s="335"/>
      <c r="L377" s="335"/>
      <c r="M377" s="335"/>
      <c r="N377" s="335"/>
      <c r="O377" s="335"/>
      <c r="P377" s="335"/>
    </row>
    <row r="378" spans="3:16" ht="14.25" hidden="1" x14ac:dyDescent="0.2">
      <c r="C378" s="335"/>
      <c r="E378" s="78"/>
      <c r="F378" s="335"/>
      <c r="G378" s="335"/>
      <c r="H378" s="505"/>
      <c r="J378" s="335"/>
      <c r="K378" s="335"/>
      <c r="L378" s="335"/>
      <c r="M378" s="335"/>
      <c r="N378" s="335"/>
      <c r="O378" s="335"/>
      <c r="P378" s="335"/>
    </row>
    <row r="379" spans="3:16" ht="14.25" hidden="1" x14ac:dyDescent="0.2">
      <c r="C379" s="335"/>
      <c r="E379" s="78"/>
      <c r="F379" s="335"/>
      <c r="G379" s="335"/>
      <c r="H379" s="505"/>
      <c r="J379" s="335"/>
      <c r="K379" s="335"/>
      <c r="L379" s="335"/>
      <c r="M379" s="335"/>
      <c r="N379" s="335"/>
      <c r="O379" s="335"/>
      <c r="P379" s="335"/>
    </row>
    <row r="380" spans="3:16" ht="14.25" hidden="1" x14ac:dyDescent="0.2">
      <c r="C380" s="335"/>
      <c r="E380" s="78"/>
      <c r="F380" s="335"/>
      <c r="G380" s="335"/>
      <c r="H380" s="505"/>
      <c r="J380" s="335"/>
      <c r="K380" s="335"/>
      <c r="L380" s="335"/>
      <c r="M380" s="335"/>
      <c r="N380" s="335"/>
      <c r="O380" s="335"/>
      <c r="P380" s="335"/>
    </row>
    <row r="381" spans="3:16" ht="14.25" hidden="1" x14ac:dyDescent="0.2">
      <c r="C381" s="335"/>
      <c r="E381" s="78"/>
      <c r="F381" s="335"/>
      <c r="G381" s="335"/>
      <c r="H381" s="505"/>
      <c r="J381" s="335"/>
      <c r="K381" s="335"/>
      <c r="L381" s="335"/>
      <c r="M381" s="335"/>
      <c r="N381" s="335"/>
      <c r="O381" s="335"/>
      <c r="P381" s="335"/>
    </row>
    <row r="382" spans="3:16" ht="14.25" hidden="1" x14ac:dyDescent="0.2">
      <c r="C382" s="335"/>
      <c r="E382" s="78"/>
      <c r="F382" s="335"/>
      <c r="G382" s="335"/>
      <c r="H382" s="505"/>
      <c r="J382" s="335"/>
      <c r="K382" s="335"/>
      <c r="L382" s="335"/>
      <c r="M382" s="335"/>
      <c r="N382" s="335"/>
      <c r="O382" s="335"/>
      <c r="P382" s="335"/>
    </row>
    <row r="383" spans="3:16" ht="14.25" hidden="1" x14ac:dyDescent="0.2">
      <c r="C383" s="335"/>
      <c r="E383" s="78"/>
      <c r="F383" s="335"/>
      <c r="G383" s="335"/>
      <c r="H383" s="505"/>
      <c r="J383" s="335"/>
      <c r="K383" s="335"/>
      <c r="L383" s="335"/>
      <c r="M383" s="335"/>
      <c r="N383" s="335"/>
      <c r="O383" s="335"/>
      <c r="P383" s="335"/>
    </row>
    <row r="384" spans="3:16" ht="14.25" hidden="1" x14ac:dyDescent="0.2">
      <c r="C384" s="335"/>
      <c r="E384" s="78"/>
      <c r="F384" s="335"/>
      <c r="G384" s="335"/>
      <c r="H384" s="505"/>
      <c r="J384" s="335"/>
      <c r="K384" s="335"/>
      <c r="L384" s="335"/>
      <c r="M384" s="335"/>
      <c r="N384" s="335"/>
      <c r="O384" s="335"/>
      <c r="P384" s="335"/>
    </row>
    <row r="385" spans="3:16" ht="14.25" hidden="1" x14ac:dyDescent="0.2">
      <c r="C385" s="335"/>
      <c r="E385" s="78"/>
      <c r="F385" s="335"/>
      <c r="G385" s="335"/>
      <c r="H385" s="505"/>
      <c r="J385" s="335"/>
      <c r="K385" s="335"/>
      <c r="L385" s="335"/>
      <c r="M385" s="335"/>
      <c r="N385" s="335"/>
      <c r="O385" s="335"/>
      <c r="P385" s="335"/>
    </row>
    <row r="386" spans="3:16" ht="14.25" hidden="1" x14ac:dyDescent="0.2">
      <c r="C386" s="335"/>
      <c r="E386" s="78"/>
      <c r="F386" s="335"/>
      <c r="G386" s="335"/>
      <c r="H386" s="505"/>
      <c r="J386" s="335"/>
      <c r="K386" s="335"/>
      <c r="L386" s="335"/>
      <c r="M386" s="335"/>
      <c r="N386" s="335"/>
      <c r="O386" s="335"/>
      <c r="P386" s="335"/>
    </row>
    <row r="387" spans="3:16" ht="14.25" hidden="1" x14ac:dyDescent="0.2">
      <c r="C387" s="335"/>
      <c r="E387" s="78"/>
      <c r="F387" s="335"/>
      <c r="G387" s="335"/>
      <c r="H387" s="505"/>
      <c r="J387" s="335"/>
      <c r="K387" s="335"/>
      <c r="L387" s="335"/>
      <c r="M387" s="335"/>
      <c r="N387" s="335"/>
      <c r="O387" s="335"/>
      <c r="P387" s="335"/>
    </row>
    <row r="388" spans="3:16" ht="14.25" hidden="1" x14ac:dyDescent="0.2">
      <c r="C388" s="335"/>
      <c r="E388" s="78"/>
      <c r="F388" s="335"/>
      <c r="G388" s="335"/>
      <c r="H388" s="505"/>
      <c r="J388" s="335"/>
      <c r="K388" s="335"/>
      <c r="L388" s="335"/>
      <c r="M388" s="335"/>
      <c r="N388" s="335"/>
      <c r="O388" s="335"/>
      <c r="P388" s="335"/>
    </row>
    <row r="389" spans="3:16" ht="14.25" hidden="1" x14ac:dyDescent="0.2">
      <c r="C389" s="335"/>
      <c r="E389" s="78"/>
      <c r="F389" s="335"/>
      <c r="G389" s="335"/>
      <c r="H389" s="505"/>
      <c r="J389" s="335"/>
      <c r="K389" s="335"/>
      <c r="L389" s="335"/>
      <c r="M389" s="335"/>
      <c r="N389" s="335"/>
      <c r="O389" s="335"/>
      <c r="P389" s="335"/>
    </row>
    <row r="390" spans="3:16" ht="14.25" hidden="1" x14ac:dyDescent="0.2">
      <c r="C390" s="335"/>
      <c r="E390" s="78"/>
      <c r="F390" s="335"/>
      <c r="G390" s="335"/>
      <c r="H390" s="505"/>
      <c r="J390" s="335"/>
      <c r="K390" s="335"/>
      <c r="L390" s="335"/>
      <c r="M390" s="335"/>
      <c r="N390" s="335"/>
      <c r="O390" s="335"/>
      <c r="P390" s="335"/>
    </row>
    <row r="391" spans="3:16" ht="14.25" hidden="1" x14ac:dyDescent="0.2">
      <c r="C391" s="335"/>
      <c r="E391" s="78"/>
      <c r="F391" s="335"/>
      <c r="G391" s="335"/>
      <c r="H391" s="505"/>
      <c r="J391" s="335"/>
      <c r="K391" s="335"/>
      <c r="L391" s="335"/>
      <c r="M391" s="335"/>
      <c r="N391" s="335"/>
      <c r="O391" s="335"/>
      <c r="P391" s="335"/>
    </row>
    <row r="392" spans="3:16" ht="14.25" hidden="1" x14ac:dyDescent="0.2">
      <c r="C392" s="335"/>
      <c r="E392" s="78"/>
      <c r="F392" s="335"/>
      <c r="G392" s="335"/>
      <c r="H392" s="505"/>
      <c r="J392" s="335"/>
      <c r="K392" s="335"/>
      <c r="L392" s="335"/>
      <c r="M392" s="335"/>
      <c r="N392" s="335"/>
      <c r="O392" s="335"/>
      <c r="P392" s="335"/>
    </row>
    <row r="393" spans="3:16" ht="14.25" hidden="1" x14ac:dyDescent="0.2">
      <c r="C393" s="335"/>
      <c r="E393" s="78"/>
      <c r="F393" s="335"/>
      <c r="G393" s="335"/>
      <c r="H393" s="505"/>
      <c r="J393" s="335"/>
      <c r="K393" s="335"/>
      <c r="L393" s="335"/>
      <c r="M393" s="335"/>
      <c r="N393" s="335"/>
      <c r="O393" s="335"/>
      <c r="P393" s="335"/>
    </row>
    <row r="394" spans="3:16" ht="14.25" hidden="1" x14ac:dyDescent="0.2">
      <c r="C394" s="335"/>
      <c r="E394" s="78"/>
      <c r="F394" s="335"/>
      <c r="G394" s="335"/>
      <c r="H394" s="505"/>
      <c r="J394" s="335"/>
      <c r="K394" s="335"/>
      <c r="L394" s="335"/>
      <c r="M394" s="335"/>
      <c r="N394" s="335"/>
      <c r="O394" s="335"/>
      <c r="P394" s="335"/>
    </row>
    <row r="395" spans="3:16" ht="14.25" hidden="1" x14ac:dyDescent="0.2">
      <c r="C395" s="335"/>
      <c r="E395" s="78"/>
      <c r="F395" s="335"/>
      <c r="G395" s="335"/>
      <c r="H395" s="505"/>
      <c r="J395" s="335"/>
      <c r="K395" s="335"/>
      <c r="L395" s="335"/>
      <c r="M395" s="335"/>
      <c r="N395" s="335"/>
      <c r="O395" s="335"/>
      <c r="P395" s="335"/>
    </row>
    <row r="396" spans="3:16" ht="14.25" hidden="1" x14ac:dyDescent="0.2">
      <c r="C396" s="335"/>
      <c r="E396" s="78"/>
      <c r="F396" s="335"/>
      <c r="G396" s="335"/>
      <c r="H396" s="505"/>
      <c r="J396" s="335"/>
      <c r="K396" s="335"/>
      <c r="L396" s="335"/>
      <c r="M396" s="335"/>
      <c r="N396" s="335"/>
      <c r="O396" s="335"/>
      <c r="P396" s="335"/>
    </row>
    <row r="397" spans="3:16" ht="14.25" hidden="1" x14ac:dyDescent="0.2">
      <c r="C397" s="335"/>
      <c r="E397" s="78"/>
      <c r="F397" s="335"/>
      <c r="G397" s="335"/>
      <c r="H397" s="505"/>
      <c r="J397" s="335"/>
      <c r="K397" s="335"/>
      <c r="L397" s="335"/>
      <c r="M397" s="335"/>
      <c r="N397" s="335"/>
      <c r="O397" s="335"/>
      <c r="P397" s="335"/>
    </row>
    <row r="398" spans="3:16" ht="14.25" hidden="1" x14ac:dyDescent="0.2">
      <c r="C398" s="335"/>
      <c r="E398" s="78"/>
      <c r="F398" s="335"/>
      <c r="G398" s="335"/>
      <c r="H398" s="505"/>
      <c r="J398" s="335"/>
      <c r="K398" s="335"/>
      <c r="L398" s="335"/>
      <c r="M398" s="335"/>
      <c r="N398" s="335"/>
      <c r="O398" s="335"/>
      <c r="P398" s="335"/>
    </row>
    <row r="399" spans="3:16" ht="14.25" hidden="1" x14ac:dyDescent="0.2">
      <c r="C399" s="335"/>
      <c r="E399" s="78"/>
      <c r="F399" s="335"/>
      <c r="G399" s="335"/>
      <c r="H399" s="505"/>
      <c r="J399" s="335"/>
      <c r="K399" s="335"/>
      <c r="L399" s="335"/>
      <c r="M399" s="335"/>
      <c r="N399" s="335"/>
      <c r="O399" s="335"/>
      <c r="P399" s="335"/>
    </row>
    <row r="400" spans="3:16" ht="14.25" hidden="1" x14ac:dyDescent="0.2">
      <c r="C400" s="335"/>
      <c r="E400" s="78"/>
      <c r="F400" s="335"/>
      <c r="G400" s="335"/>
      <c r="H400" s="505"/>
      <c r="J400" s="335"/>
      <c r="K400" s="335"/>
      <c r="L400" s="335"/>
      <c r="M400" s="335"/>
      <c r="N400" s="335"/>
      <c r="O400" s="335"/>
      <c r="P400" s="335"/>
    </row>
    <row r="401" spans="3:16" ht="14.25" hidden="1" x14ac:dyDescent="0.2">
      <c r="C401" s="335"/>
      <c r="E401" s="78"/>
      <c r="F401" s="335"/>
      <c r="G401" s="335"/>
      <c r="H401" s="505"/>
      <c r="J401" s="335"/>
      <c r="K401" s="335"/>
      <c r="L401" s="335"/>
      <c r="M401" s="335"/>
      <c r="N401" s="335"/>
      <c r="O401" s="335"/>
      <c r="P401" s="335"/>
    </row>
    <row r="402" spans="3:16" ht="14.25" hidden="1" x14ac:dyDescent="0.2">
      <c r="C402" s="335"/>
      <c r="E402" s="78"/>
      <c r="F402" s="335"/>
      <c r="G402" s="335"/>
      <c r="H402" s="505"/>
      <c r="J402" s="335"/>
      <c r="K402" s="335"/>
      <c r="L402" s="335"/>
      <c r="M402" s="335"/>
      <c r="N402" s="335"/>
      <c r="O402" s="335"/>
      <c r="P402" s="335"/>
    </row>
    <row r="403" spans="3:16" ht="14.25" hidden="1" x14ac:dyDescent="0.2">
      <c r="C403" s="335"/>
      <c r="E403" s="78"/>
      <c r="F403" s="335"/>
      <c r="G403" s="335"/>
      <c r="H403" s="505"/>
      <c r="J403" s="335"/>
      <c r="K403" s="335"/>
      <c r="L403" s="335"/>
      <c r="M403" s="335"/>
      <c r="N403" s="335"/>
      <c r="O403" s="335"/>
      <c r="P403" s="335"/>
    </row>
    <row r="404" spans="3:16" ht="14.25" hidden="1" x14ac:dyDescent="0.2">
      <c r="C404" s="335"/>
      <c r="E404" s="78"/>
      <c r="F404" s="335"/>
      <c r="G404" s="335"/>
      <c r="H404" s="505"/>
      <c r="J404" s="335"/>
      <c r="K404" s="335"/>
      <c r="L404" s="335"/>
      <c r="M404" s="335"/>
      <c r="N404" s="335"/>
      <c r="O404" s="335"/>
      <c r="P404" s="335"/>
    </row>
    <row r="405" spans="3:16" ht="14.25" hidden="1" x14ac:dyDescent="0.2">
      <c r="C405" s="335"/>
      <c r="E405" s="78"/>
      <c r="F405" s="335"/>
      <c r="G405" s="335"/>
      <c r="H405" s="505"/>
      <c r="J405" s="335"/>
      <c r="K405" s="335"/>
      <c r="L405" s="335"/>
      <c r="M405" s="335"/>
      <c r="N405" s="335"/>
      <c r="O405" s="335"/>
      <c r="P405" s="335"/>
    </row>
    <row r="406" spans="3:16" ht="14.25" hidden="1" x14ac:dyDescent="0.2">
      <c r="C406" s="335"/>
      <c r="E406" s="78"/>
      <c r="F406" s="335"/>
      <c r="G406" s="335"/>
      <c r="H406" s="505"/>
      <c r="J406" s="335"/>
      <c r="K406" s="335"/>
      <c r="L406" s="335"/>
      <c r="M406" s="335"/>
      <c r="N406" s="335"/>
      <c r="O406" s="335"/>
      <c r="P406" s="335"/>
    </row>
    <row r="407" spans="3:16" ht="14.25" hidden="1" x14ac:dyDescent="0.2">
      <c r="C407" s="335"/>
      <c r="E407" s="78"/>
      <c r="F407" s="335"/>
      <c r="G407" s="335"/>
      <c r="H407" s="505"/>
      <c r="J407" s="335"/>
      <c r="K407" s="335"/>
      <c r="L407" s="335"/>
      <c r="M407" s="335"/>
      <c r="N407" s="335"/>
      <c r="O407" s="335"/>
      <c r="P407" s="335"/>
    </row>
    <row r="408" spans="3:16" ht="14.25" hidden="1" x14ac:dyDescent="0.2">
      <c r="C408" s="335"/>
      <c r="E408" s="78"/>
      <c r="F408" s="335"/>
      <c r="G408" s="335"/>
      <c r="H408" s="505"/>
      <c r="J408" s="335"/>
      <c r="K408" s="335"/>
      <c r="L408" s="335"/>
      <c r="M408" s="335"/>
      <c r="N408" s="335"/>
      <c r="O408" s="335"/>
      <c r="P408" s="335"/>
    </row>
    <row r="409" spans="3:16" ht="14.25" hidden="1" x14ac:dyDescent="0.2">
      <c r="C409" s="335"/>
      <c r="E409" s="78"/>
      <c r="F409" s="335"/>
      <c r="G409" s="335"/>
      <c r="H409" s="505"/>
      <c r="J409" s="335"/>
      <c r="K409" s="335"/>
      <c r="L409" s="335"/>
      <c r="M409" s="335"/>
      <c r="N409" s="335"/>
      <c r="O409" s="335"/>
      <c r="P409" s="335"/>
    </row>
    <row r="410" spans="3:16" ht="14.25" hidden="1" x14ac:dyDescent="0.2">
      <c r="C410" s="335"/>
      <c r="E410" s="78"/>
      <c r="F410" s="335"/>
      <c r="G410" s="335"/>
      <c r="H410" s="505"/>
      <c r="J410" s="335"/>
      <c r="K410" s="335"/>
      <c r="L410" s="335"/>
      <c r="M410" s="335"/>
      <c r="N410" s="335"/>
      <c r="O410" s="335"/>
      <c r="P410" s="335"/>
    </row>
    <row r="411" spans="3:16" ht="14.25" hidden="1" x14ac:dyDescent="0.2">
      <c r="C411" s="335"/>
      <c r="E411" s="78"/>
      <c r="F411" s="335"/>
      <c r="G411" s="335"/>
      <c r="H411" s="505"/>
      <c r="J411" s="335"/>
      <c r="K411" s="335"/>
      <c r="L411" s="335"/>
      <c r="M411" s="335"/>
      <c r="N411" s="335"/>
      <c r="O411" s="335"/>
      <c r="P411" s="335"/>
    </row>
    <row r="412" spans="3:16" ht="14.25" hidden="1" x14ac:dyDescent="0.2">
      <c r="C412" s="335"/>
      <c r="E412" s="78"/>
      <c r="F412" s="335"/>
      <c r="G412" s="335"/>
      <c r="H412" s="505"/>
      <c r="J412" s="335"/>
      <c r="K412" s="335"/>
      <c r="L412" s="335"/>
      <c r="M412" s="335"/>
      <c r="N412" s="335"/>
      <c r="O412" s="335"/>
      <c r="P412" s="335"/>
    </row>
    <row r="413" spans="3:16" ht="14.25" hidden="1" x14ac:dyDescent="0.2">
      <c r="C413" s="335"/>
      <c r="E413" s="78"/>
      <c r="F413" s="335"/>
      <c r="G413" s="335"/>
      <c r="H413" s="505"/>
      <c r="J413" s="335"/>
      <c r="K413" s="335"/>
      <c r="L413" s="335"/>
      <c r="M413" s="335"/>
      <c r="N413" s="335"/>
      <c r="O413" s="335"/>
      <c r="P413" s="335"/>
    </row>
    <row r="414" spans="3:16" ht="14.25" hidden="1" x14ac:dyDescent="0.2">
      <c r="C414" s="335"/>
      <c r="E414" s="78"/>
      <c r="F414" s="335"/>
      <c r="G414" s="335"/>
      <c r="H414" s="505"/>
      <c r="J414" s="335"/>
      <c r="K414" s="335"/>
      <c r="L414" s="335"/>
      <c r="M414" s="335"/>
      <c r="N414" s="335"/>
      <c r="O414" s="335"/>
      <c r="P414" s="335"/>
    </row>
    <row r="415" spans="3:16" ht="14.25" hidden="1" x14ac:dyDescent="0.2">
      <c r="C415" s="335"/>
      <c r="E415" s="78"/>
      <c r="F415" s="335"/>
      <c r="G415" s="335"/>
      <c r="H415" s="505"/>
      <c r="J415" s="335"/>
      <c r="K415" s="335"/>
      <c r="L415" s="335"/>
      <c r="M415" s="335"/>
      <c r="N415" s="335"/>
      <c r="O415" s="335"/>
      <c r="P415" s="335"/>
    </row>
    <row r="416" spans="3:16" ht="14.25" hidden="1" x14ac:dyDescent="0.2">
      <c r="C416" s="335"/>
      <c r="E416" s="78"/>
      <c r="F416" s="335"/>
      <c r="G416" s="335"/>
      <c r="H416" s="505"/>
      <c r="J416" s="335"/>
      <c r="K416" s="335"/>
      <c r="L416" s="335"/>
      <c r="M416" s="335"/>
      <c r="N416" s="335"/>
      <c r="O416" s="335"/>
      <c r="P416" s="335"/>
    </row>
    <row r="417" spans="3:16" ht="14.25" hidden="1" x14ac:dyDescent="0.2">
      <c r="C417" s="335"/>
      <c r="E417" s="78"/>
      <c r="F417" s="335"/>
      <c r="G417" s="335"/>
      <c r="H417" s="505"/>
      <c r="J417" s="335"/>
      <c r="K417" s="335"/>
      <c r="L417" s="335"/>
      <c r="M417" s="335"/>
      <c r="N417" s="335"/>
      <c r="O417" s="335"/>
      <c r="P417" s="335"/>
    </row>
    <row r="418" spans="3:16" ht="14.25" hidden="1" x14ac:dyDescent="0.2">
      <c r="C418" s="335"/>
      <c r="E418" s="78"/>
      <c r="F418" s="335"/>
      <c r="G418" s="335"/>
      <c r="H418" s="505"/>
      <c r="J418" s="335"/>
      <c r="K418" s="335"/>
      <c r="L418" s="335"/>
      <c r="M418" s="335"/>
      <c r="N418" s="335"/>
      <c r="O418" s="335"/>
      <c r="P418" s="335"/>
    </row>
    <row r="419" spans="3:16" ht="14.25" hidden="1" x14ac:dyDescent="0.2">
      <c r="C419" s="335"/>
      <c r="E419" s="78"/>
      <c r="F419" s="335"/>
      <c r="G419" s="335"/>
      <c r="H419" s="505"/>
      <c r="J419" s="335"/>
      <c r="K419" s="335"/>
      <c r="L419" s="335"/>
      <c r="M419" s="335"/>
      <c r="N419" s="335"/>
      <c r="O419" s="335"/>
      <c r="P419" s="335"/>
    </row>
    <row r="420" spans="3:16" ht="14.25" hidden="1" x14ac:dyDescent="0.2">
      <c r="C420" s="335"/>
      <c r="E420" s="78"/>
      <c r="F420" s="335"/>
      <c r="G420" s="335"/>
      <c r="H420" s="505"/>
      <c r="J420" s="335"/>
      <c r="K420" s="335"/>
      <c r="L420" s="335"/>
      <c r="M420" s="335"/>
      <c r="N420" s="335"/>
      <c r="O420" s="335"/>
      <c r="P420" s="335"/>
    </row>
    <row r="421" spans="3:16" ht="14.25" hidden="1" x14ac:dyDescent="0.2">
      <c r="C421" s="335"/>
      <c r="E421" s="78"/>
      <c r="F421" s="335"/>
      <c r="G421" s="335"/>
      <c r="H421" s="505"/>
      <c r="J421" s="335"/>
      <c r="K421" s="335"/>
      <c r="L421" s="335"/>
      <c r="M421" s="335"/>
      <c r="N421" s="335"/>
      <c r="O421" s="335"/>
      <c r="P421" s="335"/>
    </row>
    <row r="422" spans="3:16" ht="14.25" hidden="1" x14ac:dyDescent="0.2">
      <c r="C422" s="335"/>
      <c r="E422" s="78"/>
      <c r="F422" s="335"/>
      <c r="G422" s="335"/>
      <c r="H422" s="505"/>
      <c r="J422" s="335"/>
      <c r="K422" s="335"/>
      <c r="L422" s="335"/>
      <c r="M422" s="335"/>
      <c r="N422" s="335"/>
      <c r="O422" s="335"/>
      <c r="P422" s="335"/>
    </row>
    <row r="423" spans="3:16" ht="14.25" hidden="1" x14ac:dyDescent="0.2">
      <c r="C423" s="335"/>
      <c r="E423" s="78"/>
      <c r="F423" s="335"/>
      <c r="G423" s="335"/>
      <c r="H423" s="505"/>
      <c r="J423" s="335"/>
      <c r="K423" s="335"/>
      <c r="L423" s="335"/>
      <c r="M423" s="335"/>
      <c r="N423" s="335"/>
      <c r="O423" s="335"/>
      <c r="P423" s="335"/>
    </row>
    <row r="424" spans="3:16" ht="14.25" hidden="1" x14ac:dyDescent="0.2">
      <c r="C424" s="335"/>
      <c r="E424" s="78"/>
      <c r="F424" s="335"/>
      <c r="G424" s="335"/>
      <c r="H424" s="505"/>
      <c r="J424" s="335"/>
      <c r="K424" s="335"/>
      <c r="L424" s="335"/>
      <c r="M424" s="335"/>
      <c r="N424" s="335"/>
      <c r="O424" s="335"/>
      <c r="P424" s="335"/>
    </row>
    <row r="425" spans="3:16" ht="14.25" hidden="1" x14ac:dyDescent="0.2">
      <c r="C425" s="335"/>
      <c r="E425" s="78"/>
      <c r="F425" s="335"/>
      <c r="G425" s="335"/>
      <c r="H425" s="505"/>
      <c r="J425" s="335"/>
      <c r="K425" s="335"/>
      <c r="L425" s="335"/>
      <c r="M425" s="335"/>
      <c r="N425" s="335"/>
      <c r="O425" s="335"/>
      <c r="P425" s="335"/>
    </row>
    <row r="426" spans="3:16" ht="14.25" hidden="1" x14ac:dyDescent="0.2">
      <c r="C426" s="335"/>
      <c r="E426" s="78"/>
      <c r="F426" s="335"/>
      <c r="G426" s="335"/>
      <c r="H426" s="505"/>
      <c r="J426" s="335"/>
      <c r="K426" s="335"/>
      <c r="L426" s="335"/>
      <c r="M426" s="335"/>
      <c r="N426" s="335"/>
      <c r="O426" s="335"/>
      <c r="P426" s="335"/>
    </row>
    <row r="427" spans="3:16" ht="14.25" hidden="1" x14ac:dyDescent="0.2">
      <c r="C427" s="335"/>
      <c r="E427" s="78"/>
      <c r="F427" s="335"/>
      <c r="G427" s="335"/>
      <c r="H427" s="505"/>
      <c r="J427" s="335"/>
      <c r="K427" s="335"/>
      <c r="L427" s="335"/>
      <c r="M427" s="335"/>
      <c r="N427" s="335"/>
      <c r="O427" s="335"/>
      <c r="P427" s="335"/>
    </row>
    <row r="428" spans="3:16" ht="14.25" hidden="1" x14ac:dyDescent="0.2">
      <c r="C428" s="335"/>
      <c r="E428" s="78"/>
      <c r="F428" s="335"/>
      <c r="G428" s="335"/>
      <c r="H428" s="505"/>
      <c r="J428" s="335"/>
      <c r="K428" s="335"/>
      <c r="L428" s="335"/>
      <c r="M428" s="335"/>
      <c r="N428" s="335"/>
      <c r="O428" s="335"/>
      <c r="P428" s="335"/>
    </row>
    <row r="429" spans="3:16" ht="14.25" hidden="1" x14ac:dyDescent="0.2">
      <c r="C429" s="335"/>
      <c r="E429" s="78"/>
      <c r="F429" s="335"/>
      <c r="G429" s="335"/>
      <c r="H429" s="505"/>
      <c r="J429" s="335"/>
      <c r="K429" s="335"/>
      <c r="L429" s="335"/>
      <c r="M429" s="335"/>
      <c r="N429" s="335"/>
      <c r="O429" s="335"/>
      <c r="P429" s="335"/>
    </row>
    <row r="430" spans="3:16" ht="14.25" hidden="1" x14ac:dyDescent="0.2">
      <c r="C430" s="335"/>
      <c r="E430" s="78"/>
      <c r="F430" s="335"/>
      <c r="G430" s="335"/>
      <c r="H430" s="505"/>
      <c r="J430" s="335"/>
      <c r="K430" s="335"/>
      <c r="L430" s="335"/>
      <c r="M430" s="335"/>
      <c r="N430" s="335"/>
      <c r="O430" s="335"/>
      <c r="P430" s="335"/>
    </row>
    <row r="431" spans="3:16" ht="14.25" hidden="1" x14ac:dyDescent="0.2">
      <c r="C431" s="335"/>
      <c r="E431" s="78"/>
      <c r="F431" s="335"/>
      <c r="G431" s="335"/>
      <c r="H431" s="505"/>
      <c r="J431" s="335"/>
      <c r="K431" s="335"/>
      <c r="L431" s="335"/>
      <c r="M431" s="335"/>
      <c r="N431" s="335"/>
      <c r="O431" s="335"/>
      <c r="P431" s="335"/>
    </row>
    <row r="432" spans="3:16" ht="14.25" hidden="1" x14ac:dyDescent="0.2">
      <c r="C432" s="335"/>
      <c r="E432" s="78"/>
      <c r="F432" s="335"/>
      <c r="G432" s="335"/>
      <c r="H432" s="505"/>
      <c r="J432" s="335"/>
      <c r="K432" s="335"/>
      <c r="L432" s="335"/>
      <c r="M432" s="335"/>
      <c r="N432" s="335"/>
      <c r="O432" s="335"/>
      <c r="P432" s="335"/>
    </row>
    <row r="433" spans="3:16" ht="14.25" hidden="1" x14ac:dyDescent="0.2">
      <c r="C433" s="335"/>
      <c r="E433" s="78"/>
      <c r="F433" s="335"/>
      <c r="G433" s="335"/>
      <c r="H433" s="505"/>
      <c r="J433" s="335"/>
      <c r="K433" s="335"/>
      <c r="L433" s="335"/>
      <c r="M433" s="335"/>
      <c r="N433" s="335"/>
      <c r="O433" s="335"/>
      <c r="P433" s="335"/>
    </row>
    <row r="434" spans="3:16" ht="14.25" hidden="1" x14ac:dyDescent="0.2">
      <c r="C434" s="335"/>
      <c r="E434" s="78"/>
      <c r="F434" s="335"/>
      <c r="G434" s="335"/>
      <c r="H434" s="505"/>
      <c r="J434" s="335"/>
      <c r="K434" s="335"/>
      <c r="L434" s="335"/>
      <c r="M434" s="335"/>
      <c r="N434" s="335"/>
      <c r="O434" s="335"/>
      <c r="P434" s="335"/>
    </row>
    <row r="435" spans="3:16" ht="14.25" hidden="1" x14ac:dyDescent="0.2">
      <c r="C435" s="335"/>
      <c r="E435" s="78"/>
      <c r="F435" s="335"/>
      <c r="G435" s="335"/>
      <c r="H435" s="505"/>
      <c r="J435" s="335"/>
      <c r="K435" s="335"/>
      <c r="L435" s="335"/>
      <c r="M435" s="335"/>
      <c r="N435" s="335"/>
      <c r="O435" s="335"/>
      <c r="P435" s="335"/>
    </row>
    <row r="436" spans="3:16" ht="14.25" hidden="1" x14ac:dyDescent="0.2">
      <c r="C436" s="335"/>
      <c r="E436" s="78"/>
      <c r="F436" s="335"/>
      <c r="G436" s="335"/>
      <c r="H436" s="505"/>
      <c r="J436" s="335"/>
      <c r="K436" s="335"/>
      <c r="L436" s="335"/>
      <c r="M436" s="335"/>
      <c r="N436" s="335"/>
      <c r="O436" s="335"/>
      <c r="P436" s="335"/>
    </row>
    <row r="437" spans="3:16" ht="14.25" hidden="1" x14ac:dyDescent="0.2">
      <c r="C437" s="335"/>
      <c r="E437" s="78"/>
      <c r="F437" s="335"/>
      <c r="G437" s="335"/>
      <c r="H437" s="505"/>
      <c r="J437" s="335"/>
      <c r="K437" s="335"/>
      <c r="L437" s="335"/>
      <c r="M437" s="335"/>
      <c r="N437" s="335"/>
      <c r="O437" s="335"/>
      <c r="P437" s="335"/>
    </row>
    <row r="438" spans="3:16" ht="14.25" hidden="1" x14ac:dyDescent="0.2">
      <c r="C438" s="335"/>
      <c r="E438" s="78"/>
      <c r="F438" s="335"/>
      <c r="G438" s="335"/>
      <c r="H438" s="505"/>
      <c r="J438" s="335"/>
      <c r="K438" s="335"/>
      <c r="L438" s="335"/>
      <c r="M438" s="335"/>
      <c r="N438" s="335"/>
      <c r="O438" s="335"/>
      <c r="P438" s="335"/>
    </row>
    <row r="439" spans="3:16" ht="14.25" hidden="1" x14ac:dyDescent="0.2">
      <c r="C439" s="335"/>
      <c r="E439" s="78"/>
      <c r="F439" s="335"/>
      <c r="G439" s="335"/>
      <c r="H439" s="505"/>
      <c r="J439" s="335"/>
      <c r="K439" s="335"/>
      <c r="L439" s="335"/>
      <c r="M439" s="335"/>
      <c r="N439" s="335"/>
      <c r="O439" s="335"/>
      <c r="P439" s="335"/>
    </row>
    <row r="440" spans="3:16" ht="14.25" hidden="1" x14ac:dyDescent="0.2">
      <c r="C440" s="335"/>
      <c r="E440" s="78"/>
      <c r="F440" s="335"/>
      <c r="G440" s="335"/>
      <c r="H440" s="505"/>
      <c r="J440" s="335"/>
      <c r="K440" s="335"/>
      <c r="L440" s="335"/>
      <c r="M440" s="335"/>
      <c r="N440" s="335"/>
      <c r="O440" s="335"/>
      <c r="P440" s="335"/>
    </row>
    <row r="441" spans="3:16" ht="14.25" hidden="1" x14ac:dyDescent="0.2">
      <c r="C441" s="335"/>
      <c r="E441" s="78"/>
      <c r="F441" s="335"/>
      <c r="G441" s="335"/>
      <c r="H441" s="505"/>
      <c r="J441" s="335"/>
      <c r="K441" s="335"/>
      <c r="L441" s="335"/>
      <c r="M441" s="335"/>
      <c r="N441" s="335"/>
      <c r="O441" s="335"/>
      <c r="P441" s="335"/>
    </row>
    <row r="442" spans="3:16" ht="14.25" hidden="1" x14ac:dyDescent="0.2">
      <c r="C442" s="335"/>
      <c r="E442" s="78"/>
      <c r="F442" s="335"/>
      <c r="G442" s="335"/>
      <c r="H442" s="505"/>
      <c r="J442" s="335"/>
      <c r="K442" s="335"/>
      <c r="L442" s="335"/>
      <c r="M442" s="335"/>
      <c r="N442" s="335"/>
      <c r="O442" s="335"/>
      <c r="P442" s="335"/>
    </row>
    <row r="443" spans="3:16" ht="14.25" hidden="1" x14ac:dyDescent="0.2">
      <c r="C443" s="335"/>
      <c r="E443" s="78"/>
      <c r="F443" s="335"/>
      <c r="G443" s="335"/>
      <c r="H443" s="505"/>
      <c r="J443" s="335"/>
      <c r="K443" s="335"/>
      <c r="L443" s="335"/>
      <c r="M443" s="335"/>
      <c r="N443" s="335"/>
      <c r="O443" s="335"/>
      <c r="P443" s="335"/>
    </row>
    <row r="444" spans="3:16" ht="14.25" hidden="1" x14ac:dyDescent="0.2">
      <c r="C444" s="335"/>
      <c r="E444" s="78"/>
      <c r="F444" s="335"/>
      <c r="G444" s="335"/>
      <c r="H444" s="505"/>
      <c r="J444" s="335"/>
      <c r="K444" s="335"/>
      <c r="L444" s="335"/>
      <c r="M444" s="335"/>
      <c r="N444" s="335"/>
      <c r="O444" s="335"/>
      <c r="P444" s="335"/>
    </row>
    <row r="445" spans="3:16" ht="14.25" hidden="1" x14ac:dyDescent="0.2">
      <c r="C445" s="335"/>
      <c r="E445" s="78"/>
      <c r="F445" s="335"/>
      <c r="G445" s="335"/>
      <c r="H445" s="505"/>
      <c r="J445" s="335"/>
      <c r="K445" s="335"/>
      <c r="L445" s="335"/>
      <c r="M445" s="335"/>
      <c r="N445" s="335"/>
      <c r="O445" s="335"/>
      <c r="P445" s="335"/>
    </row>
    <row r="446" spans="3:16" ht="14.25" hidden="1" x14ac:dyDescent="0.2">
      <c r="C446" s="335"/>
      <c r="E446" s="78"/>
      <c r="F446" s="335"/>
      <c r="G446" s="335"/>
      <c r="H446" s="505"/>
      <c r="J446" s="335"/>
      <c r="K446" s="335"/>
      <c r="L446" s="335"/>
      <c r="M446" s="335"/>
      <c r="N446" s="335"/>
      <c r="O446" s="335"/>
      <c r="P446" s="335"/>
    </row>
    <row r="447" spans="3:16" ht="14.25" hidden="1" x14ac:dyDescent="0.2">
      <c r="C447" s="335"/>
      <c r="E447" s="78"/>
      <c r="F447" s="335"/>
      <c r="G447" s="335"/>
      <c r="H447" s="505"/>
      <c r="J447" s="335"/>
      <c r="K447" s="335"/>
      <c r="L447" s="335"/>
      <c r="M447" s="335"/>
      <c r="N447" s="335"/>
      <c r="O447" s="335"/>
      <c r="P447" s="335"/>
    </row>
    <row r="448" spans="3:16" ht="14.25" hidden="1" x14ac:dyDescent="0.2">
      <c r="C448" s="335"/>
      <c r="E448" s="78"/>
      <c r="F448" s="335"/>
      <c r="G448" s="335"/>
      <c r="H448" s="505"/>
      <c r="J448" s="335"/>
      <c r="K448" s="335"/>
      <c r="L448" s="335"/>
      <c r="M448" s="335"/>
      <c r="N448" s="335"/>
      <c r="O448" s="335"/>
      <c r="P448" s="335"/>
    </row>
    <row r="449" spans="3:16" ht="14.25" hidden="1" x14ac:dyDescent="0.2">
      <c r="C449" s="335"/>
      <c r="E449" s="78"/>
      <c r="F449" s="335"/>
      <c r="G449" s="335"/>
      <c r="H449" s="505"/>
      <c r="J449" s="335"/>
      <c r="K449" s="335"/>
      <c r="L449" s="335"/>
      <c r="M449" s="335"/>
      <c r="N449" s="335"/>
      <c r="O449" s="335"/>
      <c r="P449" s="335"/>
    </row>
    <row r="450" spans="3:16" ht="14.25" hidden="1" x14ac:dyDescent="0.2">
      <c r="C450" s="335"/>
      <c r="E450" s="78"/>
      <c r="F450" s="335"/>
      <c r="G450" s="335"/>
      <c r="H450" s="505"/>
      <c r="J450" s="335"/>
      <c r="K450" s="335"/>
      <c r="L450" s="335"/>
      <c r="M450" s="335"/>
      <c r="N450" s="335"/>
      <c r="O450" s="335"/>
      <c r="P450" s="335"/>
    </row>
    <row r="451" spans="3:16" ht="14.25" hidden="1" x14ac:dyDescent="0.2">
      <c r="C451" s="335"/>
      <c r="E451" s="78"/>
      <c r="F451" s="335"/>
      <c r="G451" s="335"/>
      <c r="H451" s="505"/>
      <c r="J451" s="335"/>
      <c r="K451" s="335"/>
      <c r="L451" s="335"/>
      <c r="M451" s="335"/>
      <c r="N451" s="335"/>
      <c r="O451" s="335"/>
      <c r="P451" s="335"/>
    </row>
    <row r="452" spans="3:16" ht="14.25" hidden="1" x14ac:dyDescent="0.2">
      <c r="C452" s="335"/>
      <c r="E452" s="78"/>
      <c r="F452" s="335"/>
      <c r="G452" s="335"/>
      <c r="H452" s="505"/>
      <c r="J452" s="335"/>
      <c r="K452" s="335"/>
      <c r="L452" s="335"/>
      <c r="M452" s="335"/>
      <c r="N452" s="335"/>
      <c r="O452" s="335"/>
      <c r="P452" s="335"/>
    </row>
    <row r="453" spans="3:16" ht="14.25" hidden="1" x14ac:dyDescent="0.2">
      <c r="C453" s="335"/>
      <c r="E453" s="78"/>
      <c r="F453" s="335"/>
      <c r="G453" s="335"/>
      <c r="H453" s="505"/>
      <c r="J453" s="335"/>
      <c r="K453" s="335"/>
      <c r="L453" s="335"/>
      <c r="M453" s="335"/>
      <c r="N453" s="335"/>
      <c r="O453" s="335"/>
      <c r="P453" s="335"/>
    </row>
    <row r="454" spans="3:16" ht="14.25" hidden="1" x14ac:dyDescent="0.2">
      <c r="C454" s="335"/>
      <c r="E454" s="78"/>
      <c r="F454" s="335"/>
      <c r="G454" s="335"/>
      <c r="H454" s="505"/>
      <c r="J454" s="335"/>
      <c r="K454" s="335"/>
      <c r="L454" s="335"/>
      <c r="M454" s="335"/>
      <c r="N454" s="335"/>
      <c r="O454" s="335"/>
      <c r="P454" s="335"/>
    </row>
    <row r="455" spans="3:16" ht="14.25" hidden="1" x14ac:dyDescent="0.2">
      <c r="C455" s="335"/>
      <c r="E455" s="78"/>
      <c r="F455" s="335"/>
      <c r="G455" s="335"/>
      <c r="H455" s="505"/>
      <c r="J455" s="335"/>
      <c r="K455" s="335"/>
      <c r="L455" s="335"/>
      <c r="M455" s="335"/>
      <c r="N455" s="335"/>
      <c r="O455" s="335"/>
      <c r="P455" s="335"/>
    </row>
    <row r="456" spans="3:16" ht="14.25" hidden="1" x14ac:dyDescent="0.2">
      <c r="C456" s="335"/>
      <c r="E456" s="78"/>
      <c r="F456" s="335"/>
      <c r="G456" s="335"/>
      <c r="H456" s="505"/>
      <c r="J456" s="335"/>
      <c r="K456" s="335"/>
      <c r="L456" s="335"/>
      <c r="M456" s="335"/>
      <c r="N456" s="335"/>
      <c r="O456" s="335"/>
      <c r="P456" s="335"/>
    </row>
    <row r="457" spans="3:16" ht="14.25" hidden="1" x14ac:dyDescent="0.2">
      <c r="C457" s="335"/>
      <c r="E457" s="78"/>
      <c r="F457" s="335"/>
      <c r="G457" s="335"/>
      <c r="H457" s="505"/>
      <c r="J457" s="335"/>
      <c r="K457" s="335"/>
      <c r="L457" s="335"/>
      <c r="M457" s="335"/>
      <c r="N457" s="335"/>
      <c r="O457" s="335"/>
      <c r="P457" s="335"/>
    </row>
    <row r="458" spans="3:16" ht="14.25" hidden="1" x14ac:dyDescent="0.2">
      <c r="C458" s="335"/>
      <c r="E458" s="78"/>
      <c r="F458" s="335"/>
      <c r="G458" s="335"/>
      <c r="H458" s="505"/>
      <c r="J458" s="335"/>
      <c r="K458" s="335"/>
      <c r="L458" s="335"/>
      <c r="M458" s="335"/>
      <c r="N458" s="335"/>
      <c r="O458" s="335"/>
      <c r="P458" s="335"/>
    </row>
    <row r="459" spans="3:16" ht="14.25" hidden="1" x14ac:dyDescent="0.2">
      <c r="C459" s="335"/>
      <c r="E459" s="78"/>
      <c r="F459" s="335"/>
      <c r="G459" s="335"/>
      <c r="H459" s="505"/>
      <c r="J459" s="335"/>
      <c r="K459" s="335"/>
      <c r="L459" s="335"/>
      <c r="M459" s="335"/>
      <c r="N459" s="335"/>
      <c r="O459" s="335"/>
      <c r="P459" s="335"/>
    </row>
    <row r="460" spans="3:16" ht="14.25" hidden="1" x14ac:dyDescent="0.2">
      <c r="C460" s="335"/>
      <c r="E460" s="78"/>
      <c r="F460" s="335"/>
      <c r="G460" s="335"/>
      <c r="H460" s="505"/>
      <c r="J460" s="335"/>
      <c r="K460" s="335"/>
      <c r="L460" s="335"/>
      <c r="M460" s="335"/>
      <c r="N460" s="335"/>
      <c r="O460" s="335"/>
      <c r="P460" s="335"/>
    </row>
    <row r="461" spans="3:16" ht="14.25" hidden="1" x14ac:dyDescent="0.2">
      <c r="C461" s="335"/>
      <c r="E461" s="78"/>
      <c r="F461" s="335"/>
      <c r="G461" s="335"/>
      <c r="H461" s="505"/>
      <c r="J461" s="335"/>
      <c r="K461" s="335"/>
      <c r="L461" s="335"/>
      <c r="M461" s="335"/>
      <c r="N461" s="335"/>
      <c r="O461" s="335"/>
      <c r="P461" s="335"/>
    </row>
    <row r="462" spans="3:16" ht="14.25" hidden="1" x14ac:dyDescent="0.2">
      <c r="C462" s="335"/>
      <c r="E462" s="78"/>
      <c r="F462" s="335"/>
      <c r="G462" s="335"/>
      <c r="H462" s="505"/>
      <c r="J462" s="335"/>
      <c r="K462" s="335"/>
      <c r="L462" s="335"/>
      <c r="M462" s="335"/>
      <c r="N462" s="335"/>
      <c r="O462" s="335"/>
      <c r="P462" s="335"/>
    </row>
    <row r="463" spans="3:16" ht="14.25" hidden="1" x14ac:dyDescent="0.2">
      <c r="C463" s="335"/>
      <c r="E463" s="78"/>
      <c r="F463" s="335"/>
      <c r="G463" s="335"/>
      <c r="H463" s="505"/>
      <c r="J463" s="335"/>
      <c r="K463" s="335"/>
      <c r="L463" s="335"/>
      <c r="M463" s="335"/>
      <c r="N463" s="335"/>
      <c r="O463" s="335"/>
      <c r="P463" s="335"/>
    </row>
    <row r="464" spans="3:16" ht="14.25" hidden="1" x14ac:dyDescent="0.2">
      <c r="C464" s="335"/>
      <c r="E464" s="78"/>
      <c r="F464" s="335"/>
      <c r="G464" s="335"/>
      <c r="H464" s="505"/>
      <c r="J464" s="335"/>
      <c r="K464" s="335"/>
      <c r="L464" s="335"/>
      <c r="M464" s="335"/>
      <c r="N464" s="335"/>
      <c r="O464" s="335"/>
      <c r="P464" s="335"/>
    </row>
    <row r="465" spans="3:16" ht="14.25" hidden="1" x14ac:dyDescent="0.2">
      <c r="C465" s="335"/>
      <c r="E465" s="78"/>
      <c r="F465" s="335"/>
      <c r="G465" s="335"/>
      <c r="H465" s="505"/>
      <c r="J465" s="335"/>
      <c r="K465" s="335"/>
      <c r="L465" s="335"/>
      <c r="M465" s="335"/>
      <c r="N465" s="335"/>
      <c r="O465" s="335"/>
      <c r="P465" s="335"/>
    </row>
    <row r="466" spans="3:16" ht="14.25" hidden="1" x14ac:dyDescent="0.2">
      <c r="C466" s="335"/>
      <c r="E466" s="78"/>
      <c r="F466" s="335"/>
      <c r="G466" s="335"/>
      <c r="H466" s="505"/>
      <c r="J466" s="335"/>
      <c r="K466" s="335"/>
      <c r="L466" s="335"/>
      <c r="M466" s="335"/>
      <c r="N466" s="335"/>
      <c r="O466" s="335"/>
      <c r="P466" s="335"/>
    </row>
    <row r="467" spans="3:16" ht="14.25" hidden="1" x14ac:dyDescent="0.2">
      <c r="C467" s="335"/>
      <c r="E467" s="78"/>
      <c r="F467" s="335"/>
      <c r="G467" s="335"/>
      <c r="H467" s="505"/>
      <c r="J467" s="335"/>
      <c r="K467" s="335"/>
      <c r="L467" s="335"/>
      <c r="M467" s="335"/>
      <c r="N467" s="335"/>
      <c r="O467" s="335"/>
      <c r="P467" s="335"/>
    </row>
    <row r="468" spans="3:16" ht="14.25" hidden="1" x14ac:dyDescent="0.2">
      <c r="C468" s="335"/>
      <c r="E468" s="78"/>
      <c r="F468" s="335"/>
      <c r="G468" s="335"/>
      <c r="H468" s="505"/>
      <c r="J468" s="335"/>
      <c r="K468" s="335"/>
      <c r="L468" s="335"/>
      <c r="M468" s="335"/>
      <c r="N468" s="335"/>
      <c r="O468" s="335"/>
      <c r="P468" s="335"/>
    </row>
    <row r="469" spans="3:16" ht="14.25" hidden="1" x14ac:dyDescent="0.2">
      <c r="C469" s="335"/>
      <c r="E469" s="78"/>
      <c r="F469" s="335"/>
      <c r="G469" s="335"/>
      <c r="H469" s="505"/>
      <c r="J469" s="335"/>
      <c r="K469" s="335"/>
      <c r="L469" s="335"/>
      <c r="M469" s="335"/>
      <c r="N469" s="335"/>
      <c r="O469" s="335"/>
      <c r="P469" s="335"/>
    </row>
    <row r="470" spans="3:16" ht="14.25" hidden="1" x14ac:dyDescent="0.2">
      <c r="C470" s="335"/>
      <c r="E470" s="78"/>
      <c r="F470" s="335"/>
      <c r="G470" s="335"/>
      <c r="H470" s="505"/>
      <c r="J470" s="335"/>
      <c r="K470" s="335"/>
      <c r="L470" s="335"/>
      <c r="M470" s="335"/>
      <c r="N470" s="335"/>
      <c r="O470" s="335"/>
      <c r="P470" s="335"/>
    </row>
    <row r="471" spans="3:16" ht="14.25" hidden="1" x14ac:dyDescent="0.2">
      <c r="C471" s="335"/>
      <c r="E471" s="78"/>
      <c r="F471" s="335"/>
      <c r="G471" s="335"/>
      <c r="H471" s="505"/>
      <c r="J471" s="335"/>
      <c r="K471" s="335"/>
      <c r="L471" s="335"/>
      <c r="M471" s="335"/>
      <c r="N471" s="335"/>
      <c r="O471" s="335"/>
      <c r="P471" s="335"/>
    </row>
    <row r="472" spans="3:16" ht="14.25" hidden="1" x14ac:dyDescent="0.2">
      <c r="C472" s="335"/>
      <c r="E472" s="78"/>
      <c r="F472" s="335"/>
      <c r="G472" s="335"/>
      <c r="H472" s="505"/>
      <c r="J472" s="335"/>
      <c r="K472" s="335"/>
      <c r="L472" s="335"/>
      <c r="M472" s="335"/>
      <c r="N472" s="335"/>
      <c r="O472" s="335"/>
      <c r="P472" s="335"/>
    </row>
    <row r="473" spans="3:16" ht="14.25" hidden="1" x14ac:dyDescent="0.2">
      <c r="C473" s="335"/>
      <c r="E473" s="78"/>
      <c r="F473" s="335"/>
      <c r="G473" s="335"/>
      <c r="H473" s="505"/>
      <c r="J473" s="335"/>
      <c r="K473" s="335"/>
      <c r="L473" s="335"/>
      <c r="M473" s="335"/>
      <c r="N473" s="335"/>
      <c r="O473" s="335"/>
      <c r="P473" s="335"/>
    </row>
    <row r="474" spans="3:16" ht="14.25" hidden="1" x14ac:dyDescent="0.2">
      <c r="C474" s="335"/>
      <c r="E474" s="78"/>
      <c r="F474" s="335"/>
      <c r="G474" s="335"/>
      <c r="H474" s="505"/>
      <c r="J474" s="335"/>
      <c r="K474" s="335"/>
      <c r="L474" s="335"/>
      <c r="M474" s="335"/>
      <c r="N474" s="335"/>
      <c r="O474" s="335"/>
      <c r="P474" s="335"/>
    </row>
    <row r="475" spans="3:16" ht="14.25" hidden="1" x14ac:dyDescent="0.2">
      <c r="C475" s="335"/>
      <c r="E475" s="78"/>
      <c r="F475" s="335"/>
      <c r="G475" s="335"/>
      <c r="H475" s="505"/>
      <c r="J475" s="335"/>
      <c r="K475" s="335"/>
      <c r="L475" s="335"/>
      <c r="M475" s="335"/>
      <c r="N475" s="335"/>
      <c r="O475" s="335"/>
      <c r="P475" s="335"/>
    </row>
    <row r="476" spans="3:16" ht="14.25" hidden="1" x14ac:dyDescent="0.2">
      <c r="C476" s="335"/>
      <c r="E476" s="78"/>
      <c r="F476" s="335"/>
      <c r="G476" s="335"/>
      <c r="H476" s="505"/>
      <c r="J476" s="335"/>
      <c r="K476" s="335"/>
      <c r="L476" s="335"/>
      <c r="M476" s="335"/>
      <c r="N476" s="335"/>
      <c r="O476" s="335"/>
      <c r="P476" s="335"/>
    </row>
    <row r="477" spans="3:16" ht="14.25" hidden="1" x14ac:dyDescent="0.2">
      <c r="C477" s="335"/>
      <c r="E477" s="78"/>
      <c r="F477" s="335"/>
      <c r="G477" s="335"/>
      <c r="H477" s="505"/>
      <c r="J477" s="335"/>
      <c r="K477" s="335"/>
      <c r="L477" s="335"/>
      <c r="M477" s="335"/>
      <c r="N477" s="335"/>
      <c r="O477" s="335"/>
      <c r="P477" s="335"/>
    </row>
    <row r="478" spans="3:16" ht="14.25" hidden="1" x14ac:dyDescent="0.2">
      <c r="C478" s="335"/>
      <c r="E478" s="78"/>
      <c r="F478" s="335"/>
      <c r="G478" s="335"/>
      <c r="H478" s="505"/>
      <c r="J478" s="335"/>
      <c r="K478" s="335"/>
      <c r="L478" s="335"/>
      <c r="M478" s="335"/>
      <c r="N478" s="335"/>
      <c r="O478" s="335"/>
      <c r="P478" s="335"/>
    </row>
    <row r="479" spans="3:16" ht="14.25" hidden="1" x14ac:dyDescent="0.2">
      <c r="C479" s="335"/>
      <c r="E479" s="78"/>
      <c r="F479" s="335"/>
      <c r="G479" s="335"/>
      <c r="H479" s="505"/>
      <c r="J479" s="335"/>
      <c r="K479" s="335"/>
      <c r="L479" s="335"/>
      <c r="M479" s="335"/>
      <c r="N479" s="335"/>
      <c r="O479" s="335"/>
      <c r="P479" s="335"/>
    </row>
    <row r="480" spans="3:16" ht="14.25" hidden="1" x14ac:dyDescent="0.2">
      <c r="C480" s="335"/>
      <c r="E480" s="78"/>
      <c r="F480" s="335"/>
      <c r="G480" s="335"/>
      <c r="H480" s="505"/>
      <c r="J480" s="335"/>
      <c r="K480" s="335"/>
      <c r="L480" s="335"/>
      <c r="M480" s="335"/>
      <c r="N480" s="335"/>
      <c r="O480" s="335"/>
      <c r="P480" s="335"/>
    </row>
    <row r="481" spans="3:16" ht="14.25" hidden="1" x14ac:dyDescent="0.2">
      <c r="C481" s="335"/>
      <c r="E481" s="78"/>
      <c r="F481" s="335"/>
      <c r="G481" s="335"/>
      <c r="H481" s="505"/>
      <c r="J481" s="335"/>
      <c r="K481" s="335"/>
      <c r="L481" s="335"/>
      <c r="M481" s="335"/>
      <c r="N481" s="335"/>
      <c r="O481" s="335"/>
      <c r="P481" s="335"/>
    </row>
    <row r="482" spans="3:16" ht="14.25" hidden="1" x14ac:dyDescent="0.2">
      <c r="C482" s="335"/>
      <c r="E482" s="78"/>
      <c r="F482" s="335"/>
      <c r="G482" s="335"/>
      <c r="H482" s="505"/>
      <c r="J482" s="335"/>
      <c r="K482" s="335"/>
      <c r="L482" s="335"/>
      <c r="M482" s="335"/>
      <c r="N482" s="335"/>
      <c r="O482" s="335"/>
      <c r="P482" s="335"/>
    </row>
    <row r="483" spans="3:16" ht="14.25" hidden="1" x14ac:dyDescent="0.2">
      <c r="C483" s="335"/>
      <c r="E483" s="78"/>
      <c r="F483" s="335"/>
      <c r="G483" s="335"/>
      <c r="H483" s="505"/>
      <c r="J483" s="335"/>
      <c r="K483" s="335"/>
      <c r="L483" s="335"/>
      <c r="M483" s="335"/>
      <c r="N483" s="335"/>
      <c r="O483" s="335"/>
      <c r="P483" s="335"/>
    </row>
    <row r="484" spans="3:16" ht="14.25" hidden="1" x14ac:dyDescent="0.2">
      <c r="C484" s="335"/>
      <c r="E484" s="78"/>
      <c r="F484" s="335"/>
      <c r="G484" s="335"/>
      <c r="H484" s="505"/>
      <c r="J484" s="335"/>
      <c r="K484" s="335"/>
      <c r="L484" s="335"/>
      <c r="M484" s="335"/>
      <c r="N484" s="335"/>
      <c r="O484" s="335"/>
      <c r="P484" s="335"/>
    </row>
    <row r="485" spans="3:16" ht="14.25" hidden="1" x14ac:dyDescent="0.2">
      <c r="C485" s="335"/>
      <c r="E485" s="78"/>
      <c r="F485" s="335"/>
      <c r="G485" s="335"/>
      <c r="H485" s="505"/>
      <c r="J485" s="335"/>
      <c r="K485" s="335"/>
      <c r="L485" s="335"/>
      <c r="M485" s="335"/>
      <c r="N485" s="335"/>
      <c r="O485" s="335"/>
      <c r="P485" s="335"/>
    </row>
    <row r="486" spans="3:16" ht="14.25" hidden="1" x14ac:dyDescent="0.2">
      <c r="C486" s="335"/>
      <c r="E486" s="78"/>
      <c r="F486" s="335"/>
      <c r="G486" s="335"/>
      <c r="H486" s="505"/>
      <c r="J486" s="335"/>
      <c r="K486" s="335"/>
      <c r="L486" s="335"/>
      <c r="M486" s="335"/>
      <c r="N486" s="335"/>
      <c r="O486" s="335"/>
      <c r="P486" s="335"/>
    </row>
    <row r="487" spans="3:16" ht="14.25" hidden="1" x14ac:dyDescent="0.2">
      <c r="C487" s="335"/>
      <c r="E487" s="78"/>
      <c r="F487" s="335"/>
      <c r="G487" s="335"/>
      <c r="H487" s="505"/>
      <c r="J487" s="335"/>
      <c r="K487" s="335"/>
      <c r="L487" s="335"/>
      <c r="M487" s="335"/>
      <c r="N487" s="335"/>
      <c r="O487" s="335"/>
      <c r="P487" s="335"/>
    </row>
    <row r="488" spans="3:16" ht="14.25" hidden="1" x14ac:dyDescent="0.2">
      <c r="C488" s="335"/>
      <c r="E488" s="78"/>
      <c r="F488" s="335"/>
      <c r="G488" s="335"/>
      <c r="H488" s="505"/>
      <c r="J488" s="335"/>
      <c r="K488" s="335"/>
      <c r="L488" s="335"/>
      <c r="M488" s="335"/>
      <c r="N488" s="335"/>
      <c r="O488" s="335"/>
      <c r="P488" s="335"/>
    </row>
    <row r="489" spans="3:16" ht="14.25" hidden="1" x14ac:dyDescent="0.2">
      <c r="C489" s="335"/>
      <c r="E489" s="78"/>
      <c r="F489" s="335"/>
      <c r="G489" s="335"/>
      <c r="H489" s="505"/>
      <c r="J489" s="335"/>
      <c r="K489" s="335"/>
      <c r="L489" s="335"/>
      <c r="M489" s="335"/>
      <c r="N489" s="335"/>
      <c r="O489" s="335"/>
      <c r="P489" s="335"/>
    </row>
    <row r="490" spans="3:16" ht="14.25" hidden="1" x14ac:dyDescent="0.2">
      <c r="C490" s="335"/>
      <c r="E490" s="78"/>
      <c r="F490" s="335"/>
      <c r="G490" s="335"/>
      <c r="H490" s="505"/>
      <c r="J490" s="335"/>
      <c r="K490" s="335"/>
      <c r="L490" s="335"/>
      <c r="M490" s="335"/>
      <c r="N490" s="335"/>
      <c r="O490" s="335"/>
      <c r="P490" s="335"/>
    </row>
    <row r="491" spans="3:16" ht="14.25" hidden="1" x14ac:dyDescent="0.2">
      <c r="C491" s="335"/>
      <c r="E491" s="78"/>
      <c r="F491" s="335"/>
      <c r="G491" s="335"/>
      <c r="H491" s="505"/>
      <c r="J491" s="335"/>
      <c r="K491" s="335"/>
      <c r="L491" s="335"/>
      <c r="M491" s="335"/>
      <c r="N491" s="335"/>
      <c r="O491" s="335"/>
      <c r="P491" s="335"/>
    </row>
    <row r="492" spans="3:16" ht="14.25" hidden="1" x14ac:dyDescent="0.2">
      <c r="C492" s="335"/>
      <c r="E492" s="78"/>
      <c r="F492" s="335"/>
      <c r="G492" s="335"/>
      <c r="H492" s="505"/>
      <c r="J492" s="335"/>
      <c r="K492" s="335"/>
      <c r="L492" s="335"/>
      <c r="M492" s="335"/>
      <c r="N492" s="335"/>
      <c r="O492" s="335"/>
      <c r="P492" s="335"/>
    </row>
    <row r="493" spans="3:16" ht="14.25" hidden="1" x14ac:dyDescent="0.2">
      <c r="C493" s="335"/>
      <c r="E493" s="78"/>
      <c r="F493" s="335"/>
      <c r="G493" s="335"/>
      <c r="H493" s="505"/>
      <c r="J493" s="335"/>
      <c r="K493" s="335"/>
      <c r="L493" s="335"/>
      <c r="M493" s="335"/>
      <c r="N493" s="335"/>
      <c r="O493" s="335"/>
      <c r="P493" s="335"/>
    </row>
    <row r="494" spans="3:16" ht="14.25" hidden="1" x14ac:dyDescent="0.2">
      <c r="C494" s="335"/>
      <c r="E494" s="78"/>
      <c r="F494" s="335"/>
      <c r="G494" s="335"/>
      <c r="H494" s="505"/>
      <c r="J494" s="335"/>
      <c r="K494" s="335"/>
      <c r="L494" s="335"/>
      <c r="M494" s="335"/>
      <c r="N494" s="335"/>
      <c r="O494" s="335"/>
      <c r="P494" s="335"/>
    </row>
    <row r="495" spans="3:16" ht="14.25" hidden="1" x14ac:dyDescent="0.2">
      <c r="C495" s="335"/>
      <c r="E495" s="78"/>
      <c r="F495" s="335"/>
      <c r="G495" s="335"/>
      <c r="H495" s="505"/>
      <c r="J495" s="335"/>
      <c r="K495" s="335"/>
      <c r="L495" s="335"/>
      <c r="M495" s="335"/>
      <c r="N495" s="335"/>
      <c r="O495" s="335"/>
      <c r="P495" s="335"/>
    </row>
    <row r="496" spans="3:16" ht="14.25" hidden="1" x14ac:dyDescent="0.2">
      <c r="C496" s="335"/>
      <c r="E496" s="78"/>
      <c r="F496" s="335"/>
      <c r="G496" s="335"/>
      <c r="H496" s="505"/>
      <c r="J496" s="335"/>
      <c r="K496" s="335"/>
      <c r="L496" s="335"/>
      <c r="M496" s="335"/>
      <c r="N496" s="335"/>
      <c r="O496" s="335"/>
      <c r="P496" s="335"/>
    </row>
    <row r="497" spans="3:16" ht="14.25" hidden="1" x14ac:dyDescent="0.2">
      <c r="C497" s="335"/>
      <c r="E497" s="78"/>
      <c r="F497" s="335"/>
      <c r="G497" s="335"/>
      <c r="H497" s="505"/>
      <c r="J497" s="335"/>
      <c r="K497" s="335"/>
      <c r="L497" s="335"/>
      <c r="M497" s="335"/>
      <c r="N497" s="335"/>
      <c r="O497" s="335"/>
      <c r="P497" s="335"/>
    </row>
    <row r="498" spans="3:16" ht="14.25" hidden="1" x14ac:dyDescent="0.2">
      <c r="C498" s="335"/>
      <c r="E498" s="78"/>
      <c r="F498" s="335"/>
      <c r="G498" s="335"/>
      <c r="H498" s="505"/>
      <c r="J498" s="335"/>
      <c r="K498" s="335"/>
      <c r="L498" s="335"/>
      <c r="M498" s="335"/>
      <c r="N498" s="335"/>
      <c r="O498" s="335"/>
      <c r="P498" s="335"/>
    </row>
    <row r="499" spans="3:16" ht="14.25" hidden="1" x14ac:dyDescent="0.2">
      <c r="C499" s="335"/>
      <c r="E499" s="78"/>
      <c r="F499" s="335"/>
      <c r="G499" s="335"/>
      <c r="H499" s="505"/>
      <c r="J499" s="335"/>
      <c r="K499" s="335"/>
      <c r="L499" s="335"/>
      <c r="M499" s="335"/>
      <c r="N499" s="335"/>
      <c r="O499" s="335"/>
      <c r="P499" s="335"/>
    </row>
    <row r="500" spans="3:16" ht="14.25" hidden="1" x14ac:dyDescent="0.2">
      <c r="C500" s="335"/>
      <c r="E500" s="78"/>
      <c r="F500" s="335"/>
      <c r="G500" s="335"/>
      <c r="H500" s="505"/>
      <c r="J500" s="335"/>
      <c r="K500" s="335"/>
      <c r="L500" s="335"/>
      <c r="M500" s="335"/>
      <c r="N500" s="335"/>
      <c r="O500" s="335"/>
      <c r="P500" s="335"/>
    </row>
    <row r="501" spans="3:16" ht="14.25" hidden="1" x14ac:dyDescent="0.2">
      <c r="C501" s="335"/>
      <c r="E501" s="78"/>
      <c r="F501" s="335"/>
      <c r="G501" s="335"/>
      <c r="H501" s="505"/>
      <c r="J501" s="335"/>
      <c r="K501" s="335"/>
      <c r="L501" s="335"/>
      <c r="M501" s="335"/>
      <c r="N501" s="335"/>
      <c r="O501" s="335"/>
      <c r="P501" s="335"/>
    </row>
    <row r="502" spans="3:16" ht="14.25" hidden="1" x14ac:dyDescent="0.2">
      <c r="C502" s="335"/>
      <c r="E502" s="78"/>
      <c r="F502" s="335"/>
      <c r="G502" s="335"/>
      <c r="H502" s="505"/>
      <c r="J502" s="335"/>
      <c r="K502" s="335"/>
      <c r="L502" s="335"/>
      <c r="M502" s="335"/>
      <c r="N502" s="335"/>
      <c r="O502" s="335"/>
      <c r="P502" s="335"/>
    </row>
    <row r="503" spans="3:16" ht="14.25" hidden="1" x14ac:dyDescent="0.2">
      <c r="C503" s="335"/>
      <c r="E503" s="78"/>
      <c r="F503" s="335"/>
      <c r="G503" s="335"/>
      <c r="H503" s="505"/>
      <c r="J503" s="335"/>
      <c r="K503" s="335"/>
      <c r="L503" s="335"/>
      <c r="M503" s="335"/>
      <c r="N503" s="335"/>
      <c r="O503" s="335"/>
      <c r="P503" s="335"/>
    </row>
    <row r="504" spans="3:16" ht="14.25" hidden="1" x14ac:dyDescent="0.2">
      <c r="C504" s="335"/>
      <c r="E504" s="78"/>
      <c r="F504" s="335"/>
      <c r="G504" s="335"/>
      <c r="H504" s="505"/>
      <c r="J504" s="335"/>
      <c r="K504" s="335"/>
      <c r="L504" s="335"/>
      <c r="M504" s="335"/>
      <c r="N504" s="335"/>
      <c r="O504" s="335"/>
      <c r="P504" s="335"/>
    </row>
    <row r="505" spans="3:16" ht="14.25" hidden="1" x14ac:dyDescent="0.2">
      <c r="C505" s="335"/>
      <c r="E505" s="78"/>
      <c r="F505" s="335"/>
      <c r="G505" s="335"/>
      <c r="H505" s="505"/>
      <c r="J505" s="335"/>
      <c r="K505" s="335"/>
      <c r="L505" s="335"/>
      <c r="M505" s="335"/>
      <c r="N505" s="335"/>
      <c r="O505" s="335"/>
      <c r="P505" s="335"/>
    </row>
    <row r="506" spans="3:16" ht="14.25" hidden="1" x14ac:dyDescent="0.2">
      <c r="C506" s="335"/>
      <c r="E506" s="78"/>
      <c r="F506" s="335"/>
      <c r="G506" s="335"/>
      <c r="H506" s="505"/>
      <c r="J506" s="335"/>
      <c r="K506" s="335"/>
      <c r="L506" s="335"/>
      <c r="M506" s="335"/>
      <c r="N506" s="335"/>
      <c r="O506" s="335"/>
      <c r="P506" s="335"/>
    </row>
    <row r="507" spans="3:16" ht="14.25" hidden="1" x14ac:dyDescent="0.2">
      <c r="C507" s="335"/>
      <c r="E507" s="78"/>
      <c r="F507" s="335"/>
      <c r="G507" s="335"/>
      <c r="H507" s="505"/>
      <c r="J507" s="335"/>
      <c r="K507" s="335"/>
      <c r="L507" s="335"/>
      <c r="M507" s="335"/>
      <c r="N507" s="335"/>
      <c r="O507" s="335"/>
      <c r="P507" s="335"/>
    </row>
    <row r="508" spans="3:16" ht="14.25" hidden="1" x14ac:dyDescent="0.2">
      <c r="C508" s="335"/>
      <c r="E508" s="78"/>
      <c r="F508" s="335"/>
      <c r="G508" s="335"/>
      <c r="H508" s="505"/>
      <c r="J508" s="335"/>
      <c r="K508" s="335"/>
      <c r="L508" s="335"/>
      <c r="M508" s="335"/>
      <c r="N508" s="335"/>
      <c r="O508" s="335"/>
      <c r="P508" s="335"/>
    </row>
    <row r="509" spans="3:16" ht="14.25" hidden="1" x14ac:dyDescent="0.2">
      <c r="C509" s="335"/>
      <c r="E509" s="78"/>
      <c r="F509" s="335"/>
      <c r="G509" s="335"/>
      <c r="H509" s="505"/>
      <c r="J509" s="335"/>
      <c r="K509" s="335"/>
      <c r="L509" s="335"/>
      <c r="M509" s="335"/>
      <c r="N509" s="335"/>
      <c r="O509" s="335"/>
      <c r="P509" s="335"/>
    </row>
    <row r="510" spans="3:16" ht="14.25" hidden="1" x14ac:dyDescent="0.2">
      <c r="C510" s="335"/>
      <c r="E510" s="78"/>
      <c r="F510" s="335"/>
      <c r="G510" s="335"/>
      <c r="H510" s="505"/>
      <c r="J510" s="335"/>
      <c r="K510" s="335"/>
      <c r="L510" s="335"/>
      <c r="M510" s="335"/>
      <c r="N510" s="335"/>
      <c r="O510" s="335"/>
      <c r="P510" s="335"/>
    </row>
    <row r="511" spans="3:16" ht="14.25" hidden="1" x14ac:dyDescent="0.2">
      <c r="C511" s="335"/>
      <c r="E511" s="78"/>
      <c r="F511" s="335"/>
      <c r="G511" s="335"/>
      <c r="H511" s="505"/>
      <c r="J511" s="335"/>
      <c r="K511" s="335"/>
      <c r="L511" s="335"/>
      <c r="M511" s="335"/>
      <c r="N511" s="335"/>
      <c r="O511" s="335"/>
      <c r="P511" s="335"/>
    </row>
    <row r="512" spans="3:16" ht="14.25" hidden="1" x14ac:dyDescent="0.2">
      <c r="C512" s="335"/>
      <c r="E512" s="78"/>
      <c r="F512" s="335"/>
      <c r="G512" s="335"/>
      <c r="H512" s="505"/>
      <c r="J512" s="335"/>
      <c r="K512" s="335"/>
      <c r="L512" s="335"/>
      <c r="M512" s="335"/>
      <c r="N512" s="335"/>
      <c r="O512" s="335"/>
      <c r="P512" s="335"/>
    </row>
    <row r="513" spans="3:16" ht="14.25" hidden="1" x14ac:dyDescent="0.2">
      <c r="C513" s="335"/>
      <c r="E513" s="78"/>
      <c r="F513" s="335"/>
      <c r="G513" s="335"/>
      <c r="H513" s="505"/>
      <c r="J513" s="335"/>
      <c r="K513" s="335"/>
      <c r="L513" s="335"/>
      <c r="M513" s="335"/>
      <c r="N513" s="335"/>
      <c r="O513" s="335"/>
      <c r="P513" s="335"/>
    </row>
    <row r="514" spans="3:16" ht="14.25" hidden="1" x14ac:dyDescent="0.2">
      <c r="C514" s="335"/>
      <c r="E514" s="78"/>
      <c r="F514" s="335"/>
      <c r="G514" s="335"/>
      <c r="H514" s="505"/>
      <c r="J514" s="335"/>
      <c r="K514" s="335"/>
      <c r="L514" s="335"/>
      <c r="M514" s="335"/>
      <c r="N514" s="335"/>
      <c r="O514" s="335"/>
      <c r="P514" s="335"/>
    </row>
    <row r="515" spans="3:16" ht="14.25" hidden="1" x14ac:dyDescent="0.2">
      <c r="C515" s="335"/>
      <c r="E515" s="78"/>
      <c r="F515" s="335"/>
      <c r="G515" s="335"/>
      <c r="H515" s="505"/>
      <c r="J515" s="335"/>
      <c r="K515" s="335"/>
      <c r="L515" s="335"/>
      <c r="M515" s="335"/>
      <c r="N515" s="335"/>
      <c r="O515" s="335"/>
      <c r="P515" s="335"/>
    </row>
    <row r="516" spans="3:16" ht="14.25" hidden="1" x14ac:dyDescent="0.2">
      <c r="C516" s="335"/>
      <c r="E516" s="78"/>
      <c r="F516" s="335"/>
      <c r="G516" s="335"/>
      <c r="H516" s="505"/>
      <c r="J516" s="335"/>
      <c r="K516" s="335"/>
      <c r="L516" s="335"/>
      <c r="M516" s="335"/>
      <c r="N516" s="335"/>
      <c r="O516" s="335"/>
      <c r="P516" s="335"/>
    </row>
    <row r="517" spans="3:16" ht="14.25" hidden="1" x14ac:dyDescent="0.2">
      <c r="C517" s="335"/>
      <c r="E517" s="78"/>
      <c r="F517" s="335"/>
      <c r="G517" s="335"/>
      <c r="H517" s="505"/>
      <c r="J517" s="335"/>
      <c r="K517" s="335"/>
      <c r="L517" s="335"/>
      <c r="M517" s="335"/>
      <c r="N517" s="335"/>
      <c r="O517" s="335"/>
      <c r="P517" s="335"/>
    </row>
    <row r="518" spans="3:16" ht="14.25" hidden="1" x14ac:dyDescent="0.2">
      <c r="C518" s="335"/>
      <c r="E518" s="78"/>
      <c r="F518" s="335"/>
      <c r="G518" s="335"/>
      <c r="H518" s="505"/>
      <c r="J518" s="335"/>
      <c r="K518" s="335"/>
      <c r="L518" s="335"/>
      <c r="M518" s="335"/>
      <c r="N518" s="335"/>
      <c r="O518" s="335"/>
      <c r="P518" s="335"/>
    </row>
    <row r="519" spans="3:16" ht="14.25" hidden="1" x14ac:dyDescent="0.2">
      <c r="C519" s="335"/>
      <c r="E519" s="78"/>
      <c r="F519" s="335"/>
      <c r="G519" s="335"/>
      <c r="H519" s="505"/>
      <c r="J519" s="335"/>
      <c r="K519" s="335"/>
      <c r="L519" s="335"/>
      <c r="M519" s="335"/>
      <c r="N519" s="335"/>
      <c r="O519" s="335"/>
      <c r="P519" s="335"/>
    </row>
    <row r="520" spans="3:16" ht="14.25" hidden="1" x14ac:dyDescent="0.2">
      <c r="C520" s="335"/>
      <c r="E520" s="78"/>
      <c r="F520" s="335"/>
      <c r="G520" s="335"/>
      <c r="H520" s="505"/>
      <c r="J520" s="335"/>
      <c r="K520" s="335"/>
      <c r="L520" s="335"/>
      <c r="M520" s="335"/>
      <c r="N520" s="335"/>
      <c r="O520" s="335"/>
      <c r="P520" s="335"/>
    </row>
    <row r="521" spans="3:16" ht="14.25" hidden="1" x14ac:dyDescent="0.2">
      <c r="C521" s="335"/>
      <c r="E521" s="78"/>
      <c r="F521" s="335"/>
      <c r="G521" s="335"/>
      <c r="H521" s="505"/>
      <c r="J521" s="335"/>
      <c r="K521" s="335"/>
      <c r="L521" s="335"/>
      <c r="M521" s="335"/>
      <c r="N521" s="335"/>
      <c r="O521" s="335"/>
      <c r="P521" s="335"/>
    </row>
    <row r="522" spans="3:16" ht="14.25" hidden="1" x14ac:dyDescent="0.2">
      <c r="C522" s="335"/>
      <c r="E522" s="78"/>
      <c r="F522" s="335"/>
      <c r="G522" s="335"/>
      <c r="H522" s="505"/>
      <c r="J522" s="335"/>
      <c r="K522" s="335"/>
      <c r="L522" s="335"/>
      <c r="M522" s="335"/>
      <c r="N522" s="335"/>
      <c r="O522" s="335"/>
      <c r="P522" s="335"/>
    </row>
    <row r="523" spans="3:16" ht="14.25" hidden="1" x14ac:dyDescent="0.2">
      <c r="C523" s="335"/>
      <c r="E523" s="78"/>
      <c r="F523" s="335"/>
      <c r="G523" s="335"/>
      <c r="H523" s="505"/>
      <c r="J523" s="335"/>
      <c r="K523" s="335"/>
      <c r="L523" s="335"/>
      <c r="M523" s="335"/>
      <c r="N523" s="335"/>
      <c r="O523" s="335"/>
      <c r="P523" s="335"/>
    </row>
    <row r="524" spans="3:16" ht="14.25" hidden="1" x14ac:dyDescent="0.2">
      <c r="C524" s="335"/>
      <c r="E524" s="78"/>
      <c r="F524" s="335"/>
      <c r="G524" s="335"/>
      <c r="H524" s="505"/>
      <c r="J524" s="335"/>
      <c r="K524" s="335"/>
      <c r="L524" s="335"/>
      <c r="M524" s="335"/>
      <c r="N524" s="335"/>
      <c r="O524" s="335"/>
      <c r="P524" s="335"/>
    </row>
    <row r="525" spans="3:16" ht="14.25" hidden="1" x14ac:dyDescent="0.2">
      <c r="C525" s="335"/>
      <c r="E525" s="78"/>
      <c r="F525" s="335"/>
      <c r="G525" s="335"/>
      <c r="H525" s="505"/>
      <c r="J525" s="335"/>
      <c r="K525" s="335"/>
      <c r="L525" s="335"/>
      <c r="M525" s="335"/>
      <c r="N525" s="335"/>
      <c r="O525" s="335"/>
      <c r="P525" s="335"/>
    </row>
    <row r="526" spans="3:16" ht="14.25" hidden="1" x14ac:dyDescent="0.2">
      <c r="C526" s="335"/>
      <c r="E526" s="78"/>
      <c r="F526" s="335"/>
      <c r="G526" s="335"/>
      <c r="H526" s="505"/>
      <c r="J526" s="335"/>
      <c r="K526" s="335"/>
      <c r="L526" s="335"/>
      <c r="M526" s="335"/>
      <c r="N526" s="335"/>
      <c r="O526" s="335"/>
      <c r="P526" s="335"/>
    </row>
    <row r="527" spans="3:16" ht="14.25" hidden="1" x14ac:dyDescent="0.2">
      <c r="C527" s="335"/>
      <c r="E527" s="78"/>
      <c r="F527" s="335"/>
      <c r="G527" s="335"/>
      <c r="H527" s="505"/>
      <c r="J527" s="335"/>
      <c r="K527" s="335"/>
      <c r="L527" s="335"/>
      <c r="M527" s="335"/>
      <c r="N527" s="335"/>
      <c r="O527" s="335"/>
      <c r="P527" s="335"/>
    </row>
    <row r="528" spans="3:16" ht="14.25" hidden="1" x14ac:dyDescent="0.2">
      <c r="C528" s="335"/>
      <c r="E528" s="78"/>
      <c r="F528" s="335"/>
      <c r="G528" s="335"/>
      <c r="H528" s="505"/>
      <c r="J528" s="335"/>
      <c r="K528" s="335"/>
      <c r="L528" s="335"/>
      <c r="M528" s="335"/>
      <c r="N528" s="335"/>
      <c r="O528" s="335"/>
      <c r="P528" s="335"/>
    </row>
    <row r="529" spans="3:16" ht="14.25" hidden="1" x14ac:dyDescent="0.2">
      <c r="C529" s="335"/>
      <c r="E529" s="78"/>
      <c r="F529" s="335"/>
      <c r="G529" s="335"/>
      <c r="H529" s="505"/>
      <c r="J529" s="335"/>
      <c r="K529" s="335"/>
      <c r="L529" s="335"/>
      <c r="M529" s="335"/>
      <c r="N529" s="335"/>
      <c r="O529" s="335"/>
      <c r="P529" s="335"/>
    </row>
    <row r="530" spans="3:16" ht="14.25" hidden="1" x14ac:dyDescent="0.2">
      <c r="C530" s="335"/>
      <c r="E530" s="78"/>
      <c r="F530" s="335"/>
      <c r="G530" s="335"/>
      <c r="H530" s="505"/>
      <c r="J530" s="335"/>
      <c r="K530" s="335"/>
      <c r="L530" s="335"/>
      <c r="M530" s="335"/>
      <c r="N530" s="335"/>
      <c r="O530" s="335"/>
      <c r="P530" s="335"/>
    </row>
    <row r="531" spans="3:16" ht="14.25" hidden="1" x14ac:dyDescent="0.2">
      <c r="C531" s="335"/>
      <c r="E531" s="78"/>
      <c r="F531" s="335"/>
      <c r="G531" s="335"/>
      <c r="H531" s="505"/>
      <c r="J531" s="335"/>
      <c r="K531" s="335"/>
      <c r="L531" s="335"/>
      <c r="M531" s="335"/>
      <c r="N531" s="335"/>
      <c r="O531" s="335"/>
      <c r="P531" s="335"/>
    </row>
    <row r="532" spans="3:16" ht="14.25" hidden="1" x14ac:dyDescent="0.2">
      <c r="C532" s="335"/>
      <c r="E532" s="78"/>
      <c r="F532" s="335"/>
      <c r="G532" s="335"/>
      <c r="H532" s="505"/>
      <c r="J532" s="335"/>
      <c r="K532" s="335"/>
      <c r="L532" s="335"/>
      <c r="M532" s="335"/>
      <c r="N532" s="335"/>
      <c r="O532" s="335"/>
      <c r="P532" s="335"/>
    </row>
    <row r="533" spans="3:16" ht="14.25" hidden="1" x14ac:dyDescent="0.2">
      <c r="C533" s="335"/>
      <c r="E533" s="78"/>
      <c r="F533" s="335"/>
      <c r="G533" s="335"/>
      <c r="H533" s="505"/>
      <c r="J533" s="335"/>
      <c r="K533" s="335"/>
      <c r="L533" s="335"/>
      <c r="M533" s="335"/>
      <c r="N533" s="335"/>
      <c r="O533" s="335"/>
      <c r="P533" s="335"/>
    </row>
    <row r="534" spans="3:16" ht="14.25" hidden="1" x14ac:dyDescent="0.2">
      <c r="C534" s="335"/>
      <c r="E534" s="78"/>
      <c r="F534" s="335"/>
      <c r="G534" s="335"/>
      <c r="H534" s="505"/>
      <c r="J534" s="335"/>
      <c r="K534" s="335"/>
      <c r="L534" s="335"/>
      <c r="M534" s="335"/>
      <c r="N534" s="335"/>
      <c r="O534" s="335"/>
      <c r="P534" s="335"/>
    </row>
    <row r="535" spans="3:16" ht="14.25" hidden="1" x14ac:dyDescent="0.2">
      <c r="C535" s="335"/>
      <c r="E535" s="78"/>
      <c r="F535" s="335"/>
      <c r="G535" s="335"/>
      <c r="H535" s="505"/>
      <c r="J535" s="335"/>
      <c r="K535" s="335"/>
      <c r="L535" s="335"/>
      <c r="M535" s="335"/>
      <c r="N535" s="335"/>
      <c r="O535" s="335"/>
      <c r="P535" s="335"/>
    </row>
    <row r="536" spans="3:16" ht="14.25" hidden="1" x14ac:dyDescent="0.2">
      <c r="C536" s="335"/>
      <c r="E536" s="78"/>
      <c r="F536" s="335"/>
      <c r="G536" s="335"/>
      <c r="H536" s="505"/>
      <c r="J536" s="335"/>
      <c r="K536" s="335"/>
      <c r="L536" s="335"/>
      <c r="M536" s="335"/>
      <c r="N536" s="335"/>
      <c r="O536" s="335"/>
      <c r="P536" s="335"/>
    </row>
    <row r="537" spans="3:16" ht="14.25" hidden="1" x14ac:dyDescent="0.2">
      <c r="C537" s="335"/>
      <c r="E537" s="78"/>
      <c r="F537" s="335"/>
      <c r="G537" s="335"/>
      <c r="H537" s="505"/>
      <c r="J537" s="335"/>
      <c r="K537" s="335"/>
      <c r="L537" s="335"/>
      <c r="M537" s="335"/>
      <c r="N537" s="335"/>
      <c r="O537" s="335"/>
      <c r="P537" s="335"/>
    </row>
    <row r="538" spans="3:16" ht="14.25" hidden="1" x14ac:dyDescent="0.2">
      <c r="C538" s="335"/>
      <c r="E538" s="78"/>
      <c r="F538" s="335"/>
      <c r="G538" s="335"/>
      <c r="H538" s="505"/>
      <c r="J538" s="335"/>
      <c r="K538" s="335"/>
      <c r="L538" s="335"/>
      <c r="M538" s="335"/>
      <c r="N538" s="335"/>
      <c r="O538" s="335"/>
      <c r="P538" s="335"/>
    </row>
    <row r="539" spans="3:16" ht="14.25" hidden="1" x14ac:dyDescent="0.2">
      <c r="C539" s="335"/>
      <c r="E539" s="78"/>
      <c r="F539" s="335"/>
      <c r="G539" s="335"/>
      <c r="H539" s="505"/>
      <c r="J539" s="335"/>
      <c r="K539" s="335"/>
      <c r="L539" s="335"/>
      <c r="M539" s="335"/>
      <c r="N539" s="335"/>
      <c r="O539" s="335"/>
      <c r="P539" s="335"/>
    </row>
    <row r="540" spans="3:16" ht="14.25" hidden="1" x14ac:dyDescent="0.2">
      <c r="C540" s="335"/>
      <c r="E540" s="78"/>
      <c r="F540" s="335"/>
      <c r="G540" s="335"/>
      <c r="H540" s="505"/>
      <c r="J540" s="335"/>
      <c r="K540" s="335"/>
      <c r="L540" s="335"/>
      <c r="M540" s="335"/>
      <c r="N540" s="335"/>
      <c r="O540" s="335"/>
      <c r="P540" s="335"/>
    </row>
    <row r="541" spans="3:16" ht="14.25" hidden="1" x14ac:dyDescent="0.2">
      <c r="C541" s="335"/>
      <c r="E541" s="78"/>
      <c r="F541" s="335"/>
      <c r="G541" s="335"/>
      <c r="H541" s="505"/>
      <c r="J541" s="335"/>
      <c r="K541" s="335"/>
      <c r="L541" s="335"/>
      <c r="M541" s="335"/>
      <c r="N541" s="335"/>
      <c r="O541" s="335"/>
      <c r="P541" s="335"/>
    </row>
    <row r="542" spans="3:16" ht="14.25" hidden="1" x14ac:dyDescent="0.2">
      <c r="C542" s="335"/>
      <c r="E542" s="78"/>
      <c r="F542" s="335"/>
      <c r="G542" s="335"/>
      <c r="H542" s="505"/>
      <c r="J542" s="335"/>
      <c r="K542" s="335"/>
      <c r="L542" s="335"/>
      <c r="M542" s="335"/>
      <c r="N542" s="335"/>
      <c r="O542" s="335"/>
      <c r="P542" s="335"/>
    </row>
    <row r="543" spans="3:16" ht="14.25" hidden="1" x14ac:dyDescent="0.2">
      <c r="C543" s="335"/>
      <c r="E543" s="78"/>
      <c r="F543" s="335"/>
      <c r="G543" s="335"/>
      <c r="H543" s="505"/>
      <c r="J543" s="335"/>
      <c r="K543" s="335"/>
      <c r="L543" s="335"/>
      <c r="M543" s="335"/>
      <c r="N543" s="335"/>
      <c r="O543" s="335"/>
      <c r="P543" s="335"/>
    </row>
    <row r="544" spans="3:16" ht="14.25" hidden="1" x14ac:dyDescent="0.2">
      <c r="C544" s="335"/>
      <c r="E544" s="78"/>
      <c r="F544" s="335"/>
      <c r="G544" s="335"/>
      <c r="H544" s="505"/>
      <c r="J544" s="335"/>
      <c r="K544" s="335"/>
      <c r="L544" s="335"/>
      <c r="M544" s="335"/>
      <c r="N544" s="335"/>
      <c r="O544" s="335"/>
      <c r="P544" s="335"/>
    </row>
    <row r="545" spans="3:16" ht="14.25" hidden="1" x14ac:dyDescent="0.2">
      <c r="C545" s="335"/>
      <c r="E545" s="78"/>
      <c r="F545" s="335"/>
      <c r="G545" s="335"/>
      <c r="H545" s="505"/>
      <c r="J545" s="335"/>
      <c r="K545" s="335"/>
      <c r="L545" s="335"/>
      <c r="M545" s="335"/>
      <c r="N545" s="335"/>
      <c r="O545" s="335"/>
      <c r="P545" s="335"/>
    </row>
    <row r="546" spans="3:16" ht="14.25" hidden="1" x14ac:dyDescent="0.2">
      <c r="C546" s="335"/>
      <c r="E546" s="78"/>
      <c r="F546" s="335"/>
      <c r="G546" s="335"/>
      <c r="H546" s="505"/>
      <c r="J546" s="335"/>
      <c r="K546" s="335"/>
      <c r="L546" s="335"/>
      <c r="M546" s="335"/>
      <c r="N546" s="335"/>
      <c r="O546" s="335"/>
      <c r="P546" s="335"/>
    </row>
    <row r="547" spans="3:16" ht="14.25" hidden="1" x14ac:dyDescent="0.2">
      <c r="C547" s="335"/>
      <c r="E547" s="78"/>
      <c r="F547" s="335"/>
      <c r="G547" s="335"/>
      <c r="H547" s="505"/>
      <c r="J547" s="335"/>
      <c r="K547" s="335"/>
      <c r="L547" s="335"/>
      <c r="M547" s="335"/>
      <c r="N547" s="335"/>
      <c r="O547" s="335"/>
      <c r="P547" s="335"/>
    </row>
    <row r="548" spans="3:16" ht="14.25" hidden="1" x14ac:dyDescent="0.2">
      <c r="C548" s="335"/>
      <c r="E548" s="78"/>
      <c r="F548" s="335"/>
      <c r="G548" s="335"/>
      <c r="H548" s="505"/>
      <c r="J548" s="335"/>
      <c r="K548" s="335"/>
      <c r="L548" s="335"/>
      <c r="M548" s="335"/>
      <c r="N548" s="335"/>
      <c r="O548" s="335"/>
      <c r="P548" s="335"/>
    </row>
    <row r="549" spans="3:16" ht="14.25" hidden="1" x14ac:dyDescent="0.2">
      <c r="C549" s="335"/>
      <c r="E549" s="78"/>
      <c r="F549" s="335"/>
      <c r="G549" s="335"/>
      <c r="H549" s="505"/>
      <c r="J549" s="335"/>
      <c r="K549" s="335"/>
      <c r="L549" s="335"/>
      <c r="M549" s="335"/>
      <c r="N549" s="335"/>
      <c r="O549" s="335"/>
      <c r="P549" s="335"/>
    </row>
    <row r="550" spans="3:16" ht="14.25" hidden="1" x14ac:dyDescent="0.2">
      <c r="C550" s="335"/>
      <c r="E550" s="78"/>
      <c r="F550" s="335"/>
      <c r="G550" s="335"/>
      <c r="H550" s="505"/>
      <c r="J550" s="335"/>
      <c r="K550" s="335"/>
      <c r="L550" s="335"/>
      <c r="M550" s="335"/>
      <c r="N550" s="335"/>
      <c r="O550" s="335"/>
      <c r="P550" s="335"/>
    </row>
    <row r="551" spans="3:16" ht="14.25" hidden="1" x14ac:dyDescent="0.2">
      <c r="C551" s="335"/>
      <c r="E551" s="78"/>
      <c r="F551" s="335"/>
      <c r="G551" s="335"/>
      <c r="H551" s="505"/>
      <c r="J551" s="335"/>
      <c r="K551" s="335"/>
      <c r="L551" s="335"/>
      <c r="M551" s="335"/>
      <c r="N551" s="335"/>
      <c r="O551" s="335"/>
      <c r="P551" s="335"/>
    </row>
    <row r="552" spans="3:16" ht="14.25" hidden="1" x14ac:dyDescent="0.2">
      <c r="C552" s="335"/>
      <c r="E552" s="78"/>
      <c r="F552" s="335"/>
      <c r="G552" s="335"/>
      <c r="H552" s="505"/>
      <c r="J552" s="335"/>
      <c r="K552" s="335"/>
      <c r="L552" s="335"/>
      <c r="M552" s="335"/>
      <c r="N552" s="335"/>
      <c r="O552" s="335"/>
      <c r="P552" s="335"/>
    </row>
    <row r="553" spans="3:16" ht="14.25" hidden="1" x14ac:dyDescent="0.2">
      <c r="C553" s="335"/>
      <c r="E553" s="78"/>
      <c r="F553" s="335"/>
      <c r="G553" s="335"/>
      <c r="H553" s="505"/>
      <c r="J553" s="335"/>
      <c r="K553" s="335"/>
      <c r="L553" s="335"/>
      <c r="M553" s="335"/>
      <c r="N553" s="335"/>
      <c r="O553" s="335"/>
      <c r="P553" s="335"/>
    </row>
    <row r="554" spans="3:16" ht="14.25" hidden="1" x14ac:dyDescent="0.2">
      <c r="C554" s="335"/>
      <c r="E554" s="78"/>
      <c r="F554" s="335"/>
      <c r="G554" s="335"/>
      <c r="H554" s="505"/>
      <c r="J554" s="335"/>
      <c r="K554" s="335"/>
      <c r="L554" s="335"/>
      <c r="M554" s="335"/>
      <c r="N554" s="335"/>
      <c r="O554" s="335"/>
      <c r="P554" s="335"/>
    </row>
    <row r="555" spans="3:16" ht="14.25" hidden="1" x14ac:dyDescent="0.2">
      <c r="C555" s="335"/>
      <c r="E555" s="78"/>
      <c r="F555" s="335"/>
      <c r="G555" s="335"/>
      <c r="H555" s="505"/>
      <c r="J555" s="335"/>
      <c r="K555" s="335"/>
      <c r="L555" s="335"/>
      <c r="M555" s="335"/>
      <c r="N555" s="335"/>
      <c r="O555" s="335"/>
      <c r="P555" s="335"/>
    </row>
    <row r="556" spans="3:16" ht="14.25" hidden="1" x14ac:dyDescent="0.2">
      <c r="C556" s="335"/>
      <c r="E556" s="78"/>
      <c r="F556" s="335"/>
      <c r="G556" s="335"/>
      <c r="H556" s="505"/>
      <c r="J556" s="335"/>
      <c r="K556" s="335"/>
      <c r="L556" s="335"/>
      <c r="M556" s="335"/>
      <c r="N556" s="335"/>
      <c r="O556" s="335"/>
      <c r="P556" s="335"/>
    </row>
    <row r="557" spans="3:16" ht="14.25" hidden="1" x14ac:dyDescent="0.2">
      <c r="C557" s="335"/>
      <c r="E557" s="78"/>
      <c r="F557" s="335"/>
      <c r="G557" s="335"/>
      <c r="H557" s="505"/>
      <c r="J557" s="335"/>
      <c r="K557" s="335"/>
      <c r="L557" s="335"/>
      <c r="M557" s="335"/>
      <c r="N557" s="335"/>
      <c r="O557" s="335"/>
      <c r="P557" s="335"/>
    </row>
    <row r="558" spans="3:16" ht="14.25" hidden="1" x14ac:dyDescent="0.2">
      <c r="C558" s="335"/>
      <c r="E558" s="78"/>
      <c r="F558" s="335"/>
      <c r="G558" s="335"/>
      <c r="H558" s="505"/>
      <c r="J558" s="335"/>
      <c r="K558" s="335"/>
      <c r="L558" s="335"/>
      <c r="M558" s="335"/>
      <c r="N558" s="335"/>
      <c r="O558" s="335"/>
      <c r="P558" s="335"/>
    </row>
    <row r="559" spans="3:16" ht="14.25" hidden="1" x14ac:dyDescent="0.2">
      <c r="C559" s="335"/>
      <c r="E559" s="78"/>
      <c r="F559" s="335"/>
      <c r="G559" s="335"/>
      <c r="H559" s="505"/>
      <c r="J559" s="335"/>
      <c r="K559" s="335"/>
      <c r="L559" s="335"/>
      <c r="M559" s="335"/>
      <c r="N559" s="335"/>
      <c r="O559" s="335"/>
      <c r="P559" s="335"/>
    </row>
    <row r="560" spans="3:16" ht="14.25" hidden="1" x14ac:dyDescent="0.2">
      <c r="C560" s="335"/>
      <c r="E560" s="78"/>
      <c r="F560" s="335"/>
      <c r="G560" s="335"/>
      <c r="H560" s="505"/>
      <c r="J560" s="335"/>
      <c r="K560" s="335"/>
      <c r="L560" s="335"/>
      <c r="M560" s="335"/>
      <c r="N560" s="335"/>
      <c r="O560" s="335"/>
      <c r="P560" s="335"/>
    </row>
    <row r="561" spans="3:16" ht="14.25" hidden="1" x14ac:dyDescent="0.2">
      <c r="C561" s="335"/>
      <c r="E561" s="78"/>
      <c r="F561" s="335"/>
      <c r="G561" s="335"/>
      <c r="H561" s="505"/>
      <c r="J561" s="335"/>
      <c r="K561" s="335"/>
      <c r="L561" s="335"/>
      <c r="M561" s="335"/>
      <c r="N561" s="335"/>
      <c r="O561" s="335"/>
      <c r="P561" s="335"/>
    </row>
    <row r="562" spans="3:16" ht="14.25" hidden="1" x14ac:dyDescent="0.2">
      <c r="C562" s="335"/>
      <c r="E562" s="78"/>
      <c r="F562" s="335"/>
      <c r="G562" s="335"/>
      <c r="H562" s="505"/>
      <c r="J562" s="335"/>
      <c r="K562" s="335"/>
      <c r="L562" s="335"/>
      <c r="M562" s="335"/>
      <c r="N562" s="335"/>
      <c r="O562" s="335"/>
      <c r="P562" s="335"/>
    </row>
    <row r="563" spans="3:16" ht="14.25" hidden="1" x14ac:dyDescent="0.2">
      <c r="C563" s="335"/>
      <c r="E563" s="78"/>
      <c r="F563" s="335"/>
      <c r="G563" s="335"/>
      <c r="H563" s="505"/>
      <c r="J563" s="335"/>
      <c r="K563" s="335"/>
      <c r="L563" s="335"/>
      <c r="M563" s="335"/>
      <c r="N563" s="335"/>
      <c r="O563" s="335"/>
      <c r="P563" s="335"/>
    </row>
    <row r="564" spans="3:16" ht="14.25" hidden="1" x14ac:dyDescent="0.2">
      <c r="C564" s="335"/>
      <c r="E564" s="78"/>
      <c r="F564" s="335"/>
      <c r="G564" s="335"/>
      <c r="H564" s="505"/>
      <c r="J564" s="335"/>
      <c r="K564" s="335"/>
      <c r="L564" s="335"/>
      <c r="M564" s="335"/>
      <c r="N564" s="335"/>
      <c r="O564" s="335"/>
      <c r="P564" s="335"/>
    </row>
    <row r="565" spans="3:16" ht="14.25" hidden="1" x14ac:dyDescent="0.2">
      <c r="C565" s="335"/>
      <c r="E565" s="78"/>
      <c r="F565" s="335"/>
      <c r="G565" s="335"/>
      <c r="H565" s="505"/>
      <c r="J565" s="335"/>
      <c r="K565" s="335"/>
      <c r="L565" s="335"/>
      <c r="M565" s="335"/>
      <c r="N565" s="335"/>
      <c r="O565" s="335"/>
      <c r="P565" s="335"/>
    </row>
    <row r="566" spans="3:16" ht="14.25" hidden="1" x14ac:dyDescent="0.2">
      <c r="C566" s="335"/>
      <c r="E566" s="78"/>
      <c r="F566" s="335"/>
      <c r="G566" s="335"/>
      <c r="H566" s="505"/>
      <c r="J566" s="335"/>
      <c r="K566" s="335"/>
      <c r="L566" s="335"/>
      <c r="M566" s="335"/>
      <c r="N566" s="335"/>
      <c r="O566" s="335"/>
      <c r="P566" s="335"/>
    </row>
    <row r="567" spans="3:16" ht="14.25" hidden="1" x14ac:dyDescent="0.2">
      <c r="C567" s="335"/>
      <c r="E567" s="78"/>
      <c r="F567" s="335"/>
      <c r="G567" s="335"/>
      <c r="H567" s="505"/>
      <c r="J567" s="335"/>
      <c r="K567" s="335"/>
      <c r="L567" s="335"/>
      <c r="M567" s="335"/>
      <c r="N567" s="335"/>
      <c r="O567" s="335"/>
      <c r="P567" s="335"/>
    </row>
    <row r="568" spans="3:16" ht="14.25" hidden="1" x14ac:dyDescent="0.2">
      <c r="C568" s="335"/>
      <c r="E568" s="78"/>
      <c r="F568" s="335"/>
      <c r="G568" s="335"/>
      <c r="H568" s="505"/>
      <c r="J568" s="335"/>
      <c r="K568" s="335"/>
      <c r="L568" s="335"/>
      <c r="M568" s="335"/>
      <c r="N568" s="335"/>
      <c r="O568" s="335"/>
      <c r="P568" s="335"/>
    </row>
    <row r="569" spans="3:16" ht="14.25" hidden="1" x14ac:dyDescent="0.2">
      <c r="C569" s="335"/>
      <c r="E569" s="78"/>
      <c r="F569" s="335"/>
      <c r="G569" s="335"/>
      <c r="H569" s="505"/>
      <c r="J569" s="335"/>
      <c r="K569" s="335"/>
      <c r="L569" s="335"/>
      <c r="M569" s="335"/>
      <c r="N569" s="335"/>
      <c r="O569" s="335"/>
      <c r="P569" s="335"/>
    </row>
    <row r="570" spans="3:16" ht="14.25" hidden="1" x14ac:dyDescent="0.2">
      <c r="C570" s="335"/>
      <c r="E570" s="78"/>
      <c r="F570" s="335"/>
      <c r="G570" s="335"/>
      <c r="H570" s="505"/>
      <c r="J570" s="335"/>
      <c r="K570" s="335"/>
      <c r="L570" s="335"/>
      <c r="M570" s="335"/>
      <c r="N570" s="335"/>
      <c r="O570" s="335"/>
      <c r="P570" s="335"/>
    </row>
    <row r="571" spans="3:16" ht="14.25" hidden="1" x14ac:dyDescent="0.2">
      <c r="C571" s="335"/>
      <c r="E571" s="78"/>
      <c r="F571" s="335"/>
      <c r="G571" s="335"/>
      <c r="H571" s="505"/>
      <c r="J571" s="335"/>
      <c r="K571" s="335"/>
      <c r="L571" s="335"/>
      <c r="M571" s="335"/>
      <c r="N571" s="335"/>
      <c r="O571" s="335"/>
      <c r="P571" s="335"/>
    </row>
    <row r="572" spans="3:16" ht="14.25" hidden="1" x14ac:dyDescent="0.2">
      <c r="C572" s="335"/>
      <c r="E572" s="78"/>
      <c r="F572" s="335"/>
      <c r="G572" s="335"/>
      <c r="H572" s="505"/>
      <c r="J572" s="335"/>
      <c r="K572" s="335"/>
      <c r="L572" s="335"/>
      <c r="M572" s="335"/>
      <c r="N572" s="335"/>
      <c r="O572" s="335"/>
      <c r="P572" s="335"/>
    </row>
    <row r="573" spans="3:16" ht="14.25" hidden="1" x14ac:dyDescent="0.2">
      <c r="C573" s="335"/>
      <c r="E573" s="78"/>
      <c r="F573" s="335"/>
      <c r="G573" s="335"/>
      <c r="H573" s="505"/>
      <c r="J573" s="335"/>
      <c r="K573" s="335"/>
      <c r="L573" s="335"/>
      <c r="M573" s="335"/>
      <c r="N573" s="335"/>
      <c r="O573" s="335"/>
      <c r="P573" s="335"/>
    </row>
    <row r="574" spans="3:16" ht="14.25" hidden="1" x14ac:dyDescent="0.2">
      <c r="C574" s="335"/>
      <c r="E574" s="78"/>
      <c r="F574" s="335"/>
      <c r="G574" s="335"/>
      <c r="H574" s="505"/>
      <c r="J574" s="335"/>
      <c r="K574" s="335"/>
      <c r="L574" s="335"/>
      <c r="M574" s="335"/>
      <c r="N574" s="335"/>
      <c r="O574" s="335"/>
      <c r="P574" s="335"/>
    </row>
    <row r="575" spans="3:16" ht="14.25" hidden="1" x14ac:dyDescent="0.2">
      <c r="C575" s="335"/>
      <c r="E575" s="78"/>
      <c r="F575" s="335"/>
      <c r="G575" s="335"/>
      <c r="H575" s="505"/>
      <c r="J575" s="335"/>
      <c r="K575" s="335"/>
      <c r="L575" s="335"/>
      <c r="M575" s="335"/>
      <c r="N575" s="335"/>
      <c r="O575" s="335"/>
      <c r="P575" s="335"/>
    </row>
    <row r="576" spans="3:16" ht="14.25" hidden="1" x14ac:dyDescent="0.2">
      <c r="C576" s="335"/>
      <c r="E576" s="78"/>
      <c r="F576" s="335"/>
      <c r="G576" s="335"/>
      <c r="H576" s="505"/>
      <c r="J576" s="335"/>
      <c r="K576" s="335"/>
      <c r="L576" s="335"/>
      <c r="M576" s="335"/>
      <c r="N576" s="335"/>
      <c r="O576" s="335"/>
      <c r="P576" s="335"/>
    </row>
    <row r="577" spans="3:16" ht="14.25" hidden="1" x14ac:dyDescent="0.2">
      <c r="C577" s="335"/>
      <c r="E577" s="78"/>
      <c r="F577" s="335"/>
      <c r="G577" s="335"/>
      <c r="H577" s="505"/>
      <c r="J577" s="335"/>
      <c r="K577" s="335"/>
      <c r="L577" s="335"/>
      <c r="M577" s="335"/>
      <c r="N577" s="335"/>
      <c r="O577" s="335"/>
      <c r="P577" s="335"/>
    </row>
    <row r="578" spans="3:16" ht="14.25" hidden="1" x14ac:dyDescent="0.2">
      <c r="C578" s="335"/>
      <c r="E578" s="78"/>
      <c r="F578" s="335"/>
      <c r="G578" s="335"/>
      <c r="H578" s="505"/>
      <c r="J578" s="335"/>
      <c r="K578" s="335"/>
      <c r="L578" s="335"/>
      <c r="M578" s="335"/>
      <c r="N578" s="335"/>
      <c r="O578" s="335"/>
      <c r="P578" s="335"/>
    </row>
    <row r="579" spans="3:16" ht="14.25" hidden="1" x14ac:dyDescent="0.2">
      <c r="C579" s="335"/>
      <c r="E579" s="78"/>
      <c r="F579" s="335"/>
      <c r="G579" s="335"/>
      <c r="H579" s="505"/>
      <c r="J579" s="335"/>
      <c r="K579" s="335"/>
      <c r="L579" s="335"/>
      <c r="M579" s="335"/>
      <c r="N579" s="335"/>
      <c r="O579" s="335"/>
      <c r="P579" s="335"/>
    </row>
    <row r="580" spans="3:16" ht="14.25" hidden="1" x14ac:dyDescent="0.2">
      <c r="C580" s="335"/>
      <c r="E580" s="78"/>
      <c r="F580" s="335"/>
      <c r="G580" s="335"/>
      <c r="H580" s="505"/>
      <c r="J580" s="335"/>
      <c r="K580" s="335"/>
      <c r="L580" s="335"/>
      <c r="M580" s="335"/>
      <c r="N580" s="335"/>
      <c r="O580" s="335"/>
      <c r="P580" s="335"/>
    </row>
    <row r="581" spans="3:16" ht="14.25" hidden="1" x14ac:dyDescent="0.2">
      <c r="C581" s="335"/>
      <c r="E581" s="78"/>
      <c r="F581" s="335"/>
      <c r="G581" s="335"/>
      <c r="H581" s="505"/>
      <c r="J581" s="335"/>
      <c r="K581" s="335"/>
      <c r="L581" s="335"/>
      <c r="M581" s="335"/>
      <c r="N581" s="335"/>
      <c r="O581" s="335"/>
      <c r="P581" s="335"/>
    </row>
    <row r="582" spans="3:16" ht="14.25" hidden="1" x14ac:dyDescent="0.2">
      <c r="C582" s="335"/>
      <c r="E582" s="78"/>
      <c r="F582" s="335"/>
      <c r="G582" s="335"/>
      <c r="H582" s="505"/>
      <c r="J582" s="335"/>
      <c r="K582" s="335"/>
      <c r="L582" s="335"/>
      <c r="M582" s="335"/>
      <c r="N582" s="335"/>
      <c r="O582" s="335"/>
      <c r="P582" s="335"/>
    </row>
    <row r="583" spans="3:16" ht="14.25" hidden="1" x14ac:dyDescent="0.2">
      <c r="C583" s="335"/>
      <c r="E583" s="78"/>
      <c r="F583" s="335"/>
      <c r="G583" s="335"/>
      <c r="H583" s="505"/>
      <c r="J583" s="335"/>
      <c r="K583" s="335"/>
      <c r="L583" s="335"/>
      <c r="M583" s="335"/>
      <c r="N583" s="335"/>
      <c r="O583" s="335"/>
      <c r="P583" s="335"/>
    </row>
    <row r="584" spans="3:16" ht="14.25" hidden="1" x14ac:dyDescent="0.2">
      <c r="C584" s="335"/>
      <c r="E584" s="78"/>
      <c r="F584" s="335"/>
      <c r="G584" s="335"/>
      <c r="H584" s="505"/>
      <c r="J584" s="335"/>
      <c r="K584" s="335"/>
      <c r="L584" s="335"/>
      <c r="M584" s="335"/>
      <c r="N584" s="335"/>
      <c r="O584" s="335"/>
      <c r="P584" s="335"/>
    </row>
    <row r="585" spans="3:16" ht="14.25" hidden="1" x14ac:dyDescent="0.2">
      <c r="C585" s="335"/>
      <c r="E585" s="78"/>
      <c r="F585" s="335"/>
      <c r="G585" s="335"/>
      <c r="H585" s="505"/>
      <c r="J585" s="335"/>
      <c r="K585" s="335"/>
      <c r="L585" s="335"/>
      <c r="M585" s="335"/>
      <c r="N585" s="335"/>
      <c r="O585" s="335"/>
      <c r="P585" s="335"/>
    </row>
    <row r="586" spans="3:16" ht="14.25" hidden="1" x14ac:dyDescent="0.2">
      <c r="C586" s="335"/>
      <c r="E586" s="78"/>
      <c r="F586" s="335"/>
      <c r="G586" s="335"/>
      <c r="H586" s="505"/>
      <c r="J586" s="335"/>
      <c r="K586" s="335"/>
      <c r="L586" s="335"/>
      <c r="M586" s="335"/>
      <c r="N586" s="335"/>
      <c r="O586" s="335"/>
      <c r="P586" s="335"/>
    </row>
    <row r="587" spans="3:16" ht="14.25" hidden="1" x14ac:dyDescent="0.2">
      <c r="C587" s="335"/>
      <c r="E587" s="78"/>
      <c r="F587" s="335"/>
      <c r="G587" s="335"/>
      <c r="H587" s="505"/>
      <c r="J587" s="335"/>
      <c r="K587" s="335"/>
      <c r="L587" s="335"/>
      <c r="M587" s="335"/>
      <c r="N587" s="335"/>
      <c r="O587" s="335"/>
      <c r="P587" s="335"/>
    </row>
    <row r="588" spans="3:16" ht="14.25" hidden="1" x14ac:dyDescent="0.2">
      <c r="C588" s="335"/>
      <c r="E588" s="78"/>
      <c r="F588" s="335"/>
      <c r="G588" s="335"/>
      <c r="H588" s="505"/>
      <c r="J588" s="335"/>
      <c r="K588" s="335"/>
      <c r="L588" s="335"/>
      <c r="M588" s="335"/>
      <c r="N588" s="335"/>
      <c r="O588" s="335"/>
      <c r="P588" s="335"/>
    </row>
    <row r="589" spans="3:16" ht="14.25" hidden="1" x14ac:dyDescent="0.2">
      <c r="C589" s="335"/>
      <c r="E589" s="78"/>
      <c r="F589" s="335"/>
      <c r="G589" s="335"/>
      <c r="H589" s="505"/>
      <c r="J589" s="335"/>
      <c r="K589" s="335"/>
      <c r="L589" s="335"/>
      <c r="M589" s="335"/>
      <c r="N589" s="335"/>
      <c r="O589" s="335"/>
      <c r="P589" s="335"/>
    </row>
    <row r="590" spans="3:16" ht="14.25" hidden="1" x14ac:dyDescent="0.2">
      <c r="C590" s="335"/>
      <c r="E590" s="78"/>
      <c r="F590" s="335"/>
      <c r="G590" s="335"/>
      <c r="H590" s="505"/>
      <c r="J590" s="335"/>
      <c r="K590" s="335"/>
      <c r="L590" s="335"/>
      <c r="M590" s="335"/>
      <c r="N590" s="335"/>
      <c r="O590" s="335"/>
      <c r="P590" s="335"/>
    </row>
    <row r="591" spans="3:16" ht="14.25" hidden="1" x14ac:dyDescent="0.2">
      <c r="C591" s="335"/>
      <c r="E591" s="78"/>
      <c r="F591" s="335"/>
      <c r="G591" s="335"/>
      <c r="H591" s="505"/>
      <c r="J591" s="335"/>
      <c r="K591" s="335"/>
      <c r="L591" s="335"/>
      <c r="M591" s="335"/>
      <c r="N591" s="335"/>
      <c r="O591" s="335"/>
      <c r="P591" s="335"/>
    </row>
    <row r="592" spans="3:16" ht="14.25" hidden="1" x14ac:dyDescent="0.2">
      <c r="C592" s="335"/>
      <c r="E592" s="78"/>
      <c r="F592" s="335"/>
      <c r="G592" s="335"/>
      <c r="H592" s="505"/>
      <c r="J592" s="335"/>
      <c r="K592" s="335"/>
      <c r="L592" s="335"/>
      <c r="M592" s="335"/>
      <c r="N592" s="335"/>
      <c r="O592" s="335"/>
      <c r="P592" s="335"/>
    </row>
    <row r="593" spans="3:16" ht="14.25" hidden="1" x14ac:dyDescent="0.2">
      <c r="C593" s="335"/>
      <c r="E593" s="78"/>
      <c r="F593" s="335"/>
      <c r="G593" s="335"/>
      <c r="H593" s="505"/>
      <c r="J593" s="335"/>
      <c r="K593" s="335"/>
      <c r="L593" s="335"/>
      <c r="M593" s="335"/>
      <c r="N593" s="335"/>
      <c r="O593" s="335"/>
      <c r="P593" s="335"/>
    </row>
    <row r="594" spans="3:16" ht="14.25" hidden="1" x14ac:dyDescent="0.2">
      <c r="C594" s="335"/>
      <c r="E594" s="78"/>
      <c r="F594" s="335"/>
      <c r="G594" s="335"/>
      <c r="H594" s="505"/>
      <c r="J594" s="335"/>
      <c r="K594" s="335"/>
      <c r="L594" s="335"/>
      <c r="M594" s="335"/>
      <c r="N594" s="335"/>
      <c r="O594" s="335"/>
      <c r="P594" s="335"/>
    </row>
    <row r="595" spans="3:16" ht="14.25" hidden="1" x14ac:dyDescent="0.2">
      <c r="C595" s="335"/>
      <c r="E595" s="78"/>
      <c r="F595" s="335"/>
      <c r="G595" s="335"/>
      <c r="H595" s="505"/>
      <c r="J595" s="335"/>
      <c r="K595" s="335"/>
      <c r="L595" s="335"/>
      <c r="M595" s="335"/>
      <c r="N595" s="335"/>
      <c r="O595" s="335"/>
      <c r="P595" s="335"/>
    </row>
    <row r="596" spans="3:16" ht="14.25" hidden="1" x14ac:dyDescent="0.2">
      <c r="C596" s="335"/>
      <c r="E596" s="78"/>
      <c r="F596" s="335"/>
      <c r="G596" s="335"/>
      <c r="H596" s="505"/>
      <c r="J596" s="335"/>
      <c r="K596" s="335"/>
      <c r="L596" s="335"/>
      <c r="M596" s="335"/>
      <c r="N596" s="335"/>
      <c r="O596" s="335"/>
      <c r="P596" s="335"/>
    </row>
    <row r="597" spans="3:16" ht="14.25" hidden="1" x14ac:dyDescent="0.2">
      <c r="C597" s="335"/>
      <c r="E597" s="78"/>
      <c r="F597" s="335"/>
      <c r="G597" s="335"/>
      <c r="H597" s="505"/>
      <c r="J597" s="335"/>
      <c r="K597" s="335"/>
      <c r="L597" s="335"/>
      <c r="M597" s="335"/>
      <c r="N597" s="335"/>
      <c r="O597" s="335"/>
      <c r="P597" s="335"/>
    </row>
    <row r="598" spans="3:16" ht="14.25" hidden="1" x14ac:dyDescent="0.2">
      <c r="C598" s="335"/>
      <c r="E598" s="78"/>
      <c r="F598" s="335"/>
      <c r="G598" s="335"/>
      <c r="H598" s="505"/>
      <c r="J598" s="335"/>
      <c r="K598" s="335"/>
      <c r="L598" s="335"/>
      <c r="M598" s="335"/>
      <c r="N598" s="335"/>
      <c r="O598" s="335"/>
      <c r="P598" s="335"/>
    </row>
    <row r="599" spans="3:16" ht="14.25" hidden="1" x14ac:dyDescent="0.2">
      <c r="C599" s="335"/>
      <c r="E599" s="78"/>
      <c r="F599" s="335"/>
      <c r="G599" s="335"/>
      <c r="H599" s="505"/>
      <c r="J599" s="335"/>
      <c r="K599" s="335"/>
      <c r="L599" s="335"/>
      <c r="M599" s="335"/>
      <c r="N599" s="335"/>
      <c r="O599" s="335"/>
      <c r="P599" s="335"/>
    </row>
    <row r="600" spans="3:16" ht="14.25" hidden="1" x14ac:dyDescent="0.2">
      <c r="C600" s="335"/>
      <c r="E600" s="78"/>
      <c r="F600" s="335"/>
      <c r="G600" s="335"/>
      <c r="H600" s="505"/>
      <c r="J600" s="335"/>
      <c r="K600" s="335"/>
      <c r="L600" s="335"/>
      <c r="M600" s="335"/>
      <c r="N600" s="335"/>
      <c r="O600" s="335"/>
      <c r="P600" s="335"/>
    </row>
    <row r="601" spans="3:16" ht="14.25" hidden="1" x14ac:dyDescent="0.2">
      <c r="C601" s="335"/>
      <c r="E601" s="78"/>
      <c r="F601" s="335"/>
      <c r="G601" s="335"/>
      <c r="H601" s="505"/>
      <c r="J601" s="335"/>
      <c r="K601" s="335"/>
      <c r="L601" s="335"/>
      <c r="M601" s="335"/>
      <c r="N601" s="335"/>
      <c r="O601" s="335"/>
      <c r="P601" s="335"/>
    </row>
    <row r="602" spans="3:16" ht="14.25" hidden="1" x14ac:dyDescent="0.2">
      <c r="C602" s="335"/>
      <c r="E602" s="78"/>
      <c r="F602" s="335"/>
      <c r="G602" s="335"/>
      <c r="H602" s="505"/>
      <c r="J602" s="335"/>
      <c r="K602" s="335"/>
      <c r="L602" s="335"/>
      <c r="M602" s="335"/>
      <c r="N602" s="335"/>
      <c r="O602" s="335"/>
      <c r="P602" s="335"/>
    </row>
    <row r="603" spans="3:16" ht="14.25" hidden="1" x14ac:dyDescent="0.2">
      <c r="C603" s="335"/>
      <c r="E603" s="78"/>
      <c r="F603" s="335"/>
      <c r="G603" s="335"/>
      <c r="H603" s="505"/>
      <c r="J603" s="335"/>
      <c r="K603" s="335"/>
      <c r="L603" s="335"/>
      <c r="M603" s="335"/>
      <c r="N603" s="335"/>
      <c r="O603" s="335"/>
      <c r="P603" s="335"/>
    </row>
    <row r="604" spans="3:16" ht="14.25" hidden="1" x14ac:dyDescent="0.2">
      <c r="C604" s="335"/>
      <c r="E604" s="78"/>
      <c r="F604" s="335"/>
      <c r="G604" s="335"/>
      <c r="H604" s="505"/>
      <c r="J604" s="335"/>
      <c r="K604" s="335"/>
      <c r="L604" s="335"/>
      <c r="M604" s="335"/>
      <c r="N604" s="335"/>
      <c r="O604" s="335"/>
      <c r="P604" s="335"/>
    </row>
    <row r="605" spans="3:16" ht="14.25" hidden="1" x14ac:dyDescent="0.2">
      <c r="C605" s="335"/>
      <c r="E605" s="78"/>
      <c r="F605" s="335"/>
      <c r="G605" s="335"/>
      <c r="H605" s="505"/>
      <c r="J605" s="335"/>
      <c r="K605" s="335"/>
      <c r="L605" s="335"/>
      <c r="M605" s="335"/>
      <c r="N605" s="335"/>
      <c r="O605" s="335"/>
      <c r="P605" s="335"/>
    </row>
    <row r="606" spans="3:16" ht="14.25" hidden="1" x14ac:dyDescent="0.2">
      <c r="C606" s="335"/>
      <c r="E606" s="78"/>
      <c r="F606" s="335"/>
      <c r="G606" s="335"/>
      <c r="H606" s="505"/>
      <c r="J606" s="335"/>
      <c r="K606" s="335"/>
      <c r="L606" s="335"/>
      <c r="M606" s="335"/>
      <c r="N606" s="335"/>
      <c r="O606" s="335"/>
      <c r="P606" s="335"/>
    </row>
    <row r="607" spans="3:16" ht="14.25" hidden="1" x14ac:dyDescent="0.2">
      <c r="C607" s="335"/>
      <c r="E607" s="78"/>
      <c r="F607" s="335"/>
      <c r="G607" s="335"/>
      <c r="H607" s="505"/>
      <c r="J607" s="335"/>
      <c r="K607" s="335"/>
      <c r="L607" s="335"/>
      <c r="M607" s="335"/>
      <c r="N607" s="335"/>
      <c r="O607" s="335"/>
      <c r="P607" s="335"/>
    </row>
    <row r="608" spans="3:16" ht="14.25" hidden="1" x14ac:dyDescent="0.2">
      <c r="C608" s="335"/>
      <c r="E608" s="78"/>
      <c r="F608" s="335"/>
      <c r="G608" s="335"/>
      <c r="H608" s="505"/>
      <c r="J608" s="335"/>
      <c r="K608" s="335"/>
      <c r="L608" s="335"/>
      <c r="M608" s="335"/>
      <c r="N608" s="335"/>
      <c r="O608" s="335"/>
      <c r="P608" s="335"/>
    </row>
    <row r="609" spans="3:16" ht="14.25" hidden="1" x14ac:dyDescent="0.2">
      <c r="C609" s="335"/>
      <c r="E609" s="78"/>
      <c r="F609" s="335"/>
      <c r="G609" s="335"/>
      <c r="H609" s="505"/>
      <c r="J609" s="335"/>
      <c r="K609" s="335"/>
      <c r="L609" s="335"/>
      <c r="M609" s="335"/>
      <c r="N609" s="335"/>
      <c r="O609" s="335"/>
      <c r="P609" s="335"/>
    </row>
    <row r="610" spans="3:16" ht="14.25" hidden="1" x14ac:dyDescent="0.2">
      <c r="C610" s="335"/>
      <c r="E610" s="78"/>
      <c r="F610" s="335"/>
      <c r="G610" s="335"/>
      <c r="H610" s="505"/>
      <c r="J610" s="335"/>
      <c r="K610" s="335"/>
      <c r="L610" s="335"/>
      <c r="M610" s="335"/>
      <c r="N610" s="335"/>
      <c r="O610" s="335"/>
      <c r="P610" s="335"/>
    </row>
    <row r="611" spans="3:16" ht="14.25" hidden="1" x14ac:dyDescent="0.2">
      <c r="C611" s="335"/>
      <c r="E611" s="78"/>
      <c r="F611" s="335"/>
      <c r="G611" s="335"/>
      <c r="H611" s="505"/>
      <c r="J611" s="335"/>
      <c r="K611" s="335"/>
      <c r="L611" s="335"/>
      <c r="M611" s="335"/>
      <c r="N611" s="335"/>
      <c r="O611" s="335"/>
      <c r="P611" s="335"/>
    </row>
    <row r="612" spans="3:16" ht="14.25" hidden="1" x14ac:dyDescent="0.2">
      <c r="C612" s="335"/>
      <c r="E612" s="78"/>
      <c r="F612" s="335"/>
      <c r="G612" s="335"/>
      <c r="H612" s="505"/>
      <c r="J612" s="335"/>
      <c r="K612" s="335"/>
      <c r="L612" s="335"/>
      <c r="M612" s="335"/>
      <c r="N612" s="335"/>
      <c r="O612" s="335"/>
      <c r="P612" s="335"/>
    </row>
    <row r="613" spans="3:16" ht="14.25" hidden="1" x14ac:dyDescent="0.2">
      <c r="C613" s="335"/>
      <c r="E613" s="78"/>
      <c r="F613" s="335"/>
      <c r="G613" s="335"/>
      <c r="H613" s="505"/>
      <c r="J613" s="335"/>
      <c r="K613" s="335"/>
      <c r="L613" s="335"/>
      <c r="M613" s="335"/>
      <c r="N613" s="335"/>
      <c r="O613" s="335"/>
      <c r="P613" s="335"/>
    </row>
    <row r="614" spans="3:16" ht="14.25" hidden="1" x14ac:dyDescent="0.2">
      <c r="C614" s="335"/>
      <c r="E614" s="78"/>
      <c r="F614" s="335"/>
      <c r="G614" s="335"/>
      <c r="H614" s="505"/>
      <c r="J614" s="335"/>
      <c r="K614" s="335"/>
      <c r="L614" s="335"/>
      <c r="M614" s="335"/>
      <c r="N614" s="335"/>
      <c r="O614" s="335"/>
      <c r="P614" s="335"/>
    </row>
    <row r="615" spans="3:16" ht="14.25" hidden="1" x14ac:dyDescent="0.2">
      <c r="C615" s="335"/>
      <c r="E615" s="78"/>
      <c r="F615" s="335"/>
      <c r="G615" s="335"/>
      <c r="H615" s="505"/>
      <c r="J615" s="335"/>
      <c r="K615" s="335"/>
      <c r="L615" s="335"/>
      <c r="M615" s="335"/>
      <c r="N615" s="335"/>
      <c r="O615" s="335"/>
      <c r="P615" s="335"/>
    </row>
    <row r="616" spans="3:16" ht="14.25" hidden="1" x14ac:dyDescent="0.2">
      <c r="C616" s="335"/>
      <c r="E616" s="78"/>
      <c r="F616" s="335"/>
      <c r="G616" s="335"/>
      <c r="H616" s="505"/>
      <c r="J616" s="335"/>
      <c r="K616" s="335"/>
      <c r="L616" s="335"/>
      <c r="M616" s="335"/>
      <c r="N616" s="335"/>
      <c r="O616" s="335"/>
      <c r="P616" s="335"/>
    </row>
    <row r="617" spans="3:16" ht="14.25" hidden="1" x14ac:dyDescent="0.2">
      <c r="C617" s="335"/>
      <c r="E617" s="78"/>
      <c r="F617" s="335"/>
      <c r="G617" s="335"/>
      <c r="H617" s="505"/>
      <c r="J617" s="335"/>
      <c r="K617" s="335"/>
      <c r="L617" s="335"/>
      <c r="M617" s="335"/>
      <c r="N617" s="335"/>
      <c r="O617" s="335"/>
      <c r="P617" s="335"/>
    </row>
    <row r="618" spans="3:16" ht="14.25" hidden="1" x14ac:dyDescent="0.2">
      <c r="C618" s="335"/>
      <c r="E618" s="78"/>
      <c r="F618" s="335"/>
      <c r="G618" s="335"/>
      <c r="H618" s="505"/>
      <c r="J618" s="335"/>
      <c r="K618" s="335"/>
      <c r="L618" s="335"/>
      <c r="M618" s="335"/>
      <c r="N618" s="335"/>
      <c r="O618" s="335"/>
      <c r="P618" s="335"/>
    </row>
    <row r="619" spans="3:16" ht="14.25" hidden="1" x14ac:dyDescent="0.2">
      <c r="C619" s="335"/>
      <c r="E619" s="78"/>
      <c r="F619" s="335"/>
      <c r="G619" s="335"/>
      <c r="H619" s="505"/>
      <c r="J619" s="335"/>
      <c r="K619" s="335"/>
      <c r="L619" s="335"/>
      <c r="M619" s="335"/>
      <c r="N619" s="335"/>
      <c r="O619" s="335"/>
      <c r="P619" s="335"/>
    </row>
    <row r="620" spans="3:16" ht="14.25" hidden="1" x14ac:dyDescent="0.2">
      <c r="C620" s="335"/>
      <c r="E620" s="78"/>
      <c r="F620" s="335"/>
      <c r="G620" s="335"/>
      <c r="H620" s="505"/>
      <c r="J620" s="335"/>
      <c r="K620" s="335"/>
      <c r="L620" s="335"/>
      <c r="M620" s="335"/>
      <c r="N620" s="335"/>
      <c r="O620" s="335"/>
      <c r="P620" s="335"/>
    </row>
    <row r="621" spans="3:16" ht="14.25" hidden="1" x14ac:dyDescent="0.2">
      <c r="C621" s="335"/>
      <c r="E621" s="78"/>
      <c r="F621" s="335"/>
      <c r="G621" s="335"/>
      <c r="H621" s="505"/>
      <c r="J621" s="335"/>
      <c r="K621" s="335"/>
      <c r="L621" s="335"/>
      <c r="M621" s="335"/>
      <c r="N621" s="335"/>
      <c r="O621" s="335"/>
      <c r="P621" s="335"/>
    </row>
    <row r="622" spans="3:16" ht="14.25" hidden="1" x14ac:dyDescent="0.2">
      <c r="C622" s="335"/>
      <c r="E622" s="78"/>
      <c r="F622" s="335"/>
      <c r="G622" s="335"/>
      <c r="H622" s="505"/>
      <c r="J622" s="335"/>
      <c r="K622" s="335"/>
      <c r="L622" s="335"/>
      <c r="M622" s="335"/>
      <c r="N622" s="335"/>
      <c r="O622" s="335"/>
      <c r="P622" s="335"/>
    </row>
    <row r="623" spans="3:16" ht="14.25" hidden="1" x14ac:dyDescent="0.2">
      <c r="C623" s="335"/>
      <c r="E623" s="78"/>
      <c r="F623" s="335"/>
      <c r="G623" s="335"/>
      <c r="H623" s="505"/>
      <c r="J623" s="335"/>
      <c r="K623" s="335"/>
      <c r="L623" s="335"/>
      <c r="M623" s="335"/>
      <c r="N623" s="335"/>
      <c r="O623" s="335"/>
      <c r="P623" s="335"/>
    </row>
    <row r="624" spans="3:16" ht="14.25" hidden="1" x14ac:dyDescent="0.2">
      <c r="C624" s="335"/>
      <c r="E624" s="78"/>
      <c r="F624" s="335"/>
      <c r="G624" s="335"/>
      <c r="H624" s="505"/>
      <c r="J624" s="335"/>
      <c r="K624" s="335"/>
      <c r="L624" s="335"/>
      <c r="M624" s="335"/>
      <c r="N624" s="335"/>
      <c r="O624" s="335"/>
      <c r="P624" s="335"/>
    </row>
    <row r="625" spans="3:16" ht="14.25" hidden="1" x14ac:dyDescent="0.2">
      <c r="C625" s="335"/>
      <c r="E625" s="78"/>
      <c r="F625" s="335"/>
      <c r="G625" s="335"/>
      <c r="H625" s="505"/>
      <c r="J625" s="335"/>
      <c r="K625" s="335"/>
      <c r="L625" s="335"/>
      <c r="M625" s="335"/>
      <c r="N625" s="335"/>
      <c r="O625" s="335"/>
      <c r="P625" s="335"/>
    </row>
    <row r="626" spans="3:16" ht="14.25" hidden="1" x14ac:dyDescent="0.2">
      <c r="C626" s="335"/>
      <c r="E626" s="78"/>
      <c r="F626" s="335"/>
      <c r="G626" s="335"/>
      <c r="H626" s="505"/>
      <c r="J626" s="335"/>
      <c r="K626" s="335"/>
      <c r="L626" s="335"/>
      <c r="M626" s="335"/>
      <c r="N626" s="335"/>
      <c r="O626" s="335"/>
      <c r="P626" s="335"/>
    </row>
    <row r="627" spans="3:16" ht="14.25" hidden="1" x14ac:dyDescent="0.2">
      <c r="C627" s="335"/>
      <c r="E627" s="78"/>
      <c r="F627" s="335"/>
      <c r="G627" s="335"/>
      <c r="H627" s="505"/>
      <c r="J627" s="335"/>
      <c r="K627" s="335"/>
      <c r="L627" s="335"/>
      <c r="M627" s="335"/>
      <c r="N627" s="335"/>
      <c r="O627" s="335"/>
      <c r="P627" s="335"/>
    </row>
    <row r="628" spans="3:16" ht="14.25" hidden="1" x14ac:dyDescent="0.2">
      <c r="C628" s="335"/>
      <c r="E628" s="78"/>
      <c r="F628" s="335"/>
      <c r="G628" s="335"/>
      <c r="H628" s="505"/>
      <c r="J628" s="335"/>
      <c r="K628" s="335"/>
      <c r="L628" s="335"/>
      <c r="M628" s="335"/>
      <c r="N628" s="335"/>
      <c r="O628" s="335"/>
      <c r="P628" s="335"/>
    </row>
    <row r="629" spans="3:16" ht="14.25" hidden="1" x14ac:dyDescent="0.2">
      <c r="C629" s="335"/>
      <c r="E629" s="78"/>
      <c r="F629" s="335"/>
      <c r="G629" s="335"/>
      <c r="H629" s="505"/>
      <c r="J629" s="335"/>
      <c r="K629" s="335"/>
      <c r="L629" s="335"/>
      <c r="M629" s="335"/>
      <c r="N629" s="335"/>
      <c r="O629" s="335"/>
      <c r="P629" s="335"/>
    </row>
    <row r="630" spans="3:16" ht="14.25" hidden="1" x14ac:dyDescent="0.2">
      <c r="C630" s="335"/>
      <c r="E630" s="78"/>
      <c r="F630" s="335"/>
      <c r="G630" s="335"/>
      <c r="H630" s="505"/>
      <c r="J630" s="335"/>
      <c r="K630" s="335"/>
      <c r="L630" s="335"/>
      <c r="M630" s="335"/>
      <c r="N630" s="335"/>
      <c r="O630" s="335"/>
      <c r="P630" s="335"/>
    </row>
    <row r="631" spans="3:16" ht="14.25" hidden="1" x14ac:dyDescent="0.2">
      <c r="C631" s="335"/>
      <c r="E631" s="78"/>
      <c r="F631" s="335"/>
      <c r="G631" s="335"/>
      <c r="H631" s="505"/>
      <c r="J631" s="335"/>
      <c r="K631" s="335"/>
      <c r="L631" s="335"/>
      <c r="M631" s="335"/>
      <c r="N631" s="335"/>
      <c r="O631" s="335"/>
      <c r="P631" s="335"/>
    </row>
    <row r="632" spans="3:16" ht="14.25" hidden="1" x14ac:dyDescent="0.2">
      <c r="C632" s="335"/>
      <c r="E632" s="78"/>
      <c r="F632" s="335"/>
      <c r="G632" s="335"/>
      <c r="H632" s="505"/>
      <c r="J632" s="335"/>
      <c r="K632" s="335"/>
      <c r="L632" s="335"/>
      <c r="M632" s="335"/>
      <c r="N632" s="335"/>
      <c r="O632" s="335"/>
      <c r="P632" s="335"/>
    </row>
    <row r="633" spans="3:16" ht="14.25" hidden="1" x14ac:dyDescent="0.2">
      <c r="C633" s="335"/>
      <c r="E633" s="78"/>
      <c r="F633" s="335"/>
      <c r="G633" s="335"/>
      <c r="H633" s="505"/>
      <c r="J633" s="335"/>
      <c r="K633" s="335"/>
      <c r="L633" s="335"/>
      <c r="M633" s="335"/>
      <c r="N633" s="335"/>
      <c r="O633" s="335"/>
      <c r="P633" s="335"/>
    </row>
    <row r="634" spans="3:16" ht="14.25" hidden="1" x14ac:dyDescent="0.2">
      <c r="C634" s="335"/>
      <c r="E634" s="78"/>
      <c r="F634" s="335"/>
      <c r="G634" s="335"/>
      <c r="H634" s="505"/>
      <c r="J634" s="335"/>
      <c r="K634" s="335"/>
      <c r="L634" s="335"/>
      <c r="M634" s="335"/>
      <c r="N634" s="335"/>
      <c r="O634" s="335"/>
      <c r="P634" s="335"/>
    </row>
    <row r="635" spans="3:16" ht="14.25" hidden="1" x14ac:dyDescent="0.2">
      <c r="C635" s="335"/>
      <c r="E635" s="78"/>
      <c r="F635" s="335"/>
      <c r="G635" s="335"/>
      <c r="H635" s="505"/>
      <c r="J635" s="335"/>
      <c r="K635" s="335"/>
      <c r="L635" s="335"/>
      <c r="M635" s="335"/>
      <c r="N635" s="335"/>
      <c r="O635" s="335"/>
      <c r="P635" s="335"/>
    </row>
    <row r="636" spans="3:16" ht="14.25" hidden="1" x14ac:dyDescent="0.2">
      <c r="C636" s="335"/>
      <c r="E636" s="78"/>
      <c r="F636" s="335"/>
      <c r="G636" s="335"/>
      <c r="H636" s="505"/>
      <c r="J636" s="335"/>
      <c r="K636" s="335"/>
      <c r="L636" s="335"/>
      <c r="M636" s="335"/>
      <c r="N636" s="335"/>
      <c r="O636" s="335"/>
      <c r="P636" s="335"/>
    </row>
    <row r="637" spans="3:16" ht="14.25" hidden="1" x14ac:dyDescent="0.2">
      <c r="C637" s="335"/>
      <c r="E637" s="78"/>
      <c r="F637" s="335"/>
      <c r="G637" s="335"/>
      <c r="H637" s="505"/>
      <c r="J637" s="335"/>
      <c r="K637" s="335"/>
      <c r="L637" s="335"/>
      <c r="M637" s="335"/>
      <c r="N637" s="335"/>
      <c r="O637" s="335"/>
      <c r="P637" s="335"/>
    </row>
    <row r="638" spans="3:16" ht="14.25" hidden="1" x14ac:dyDescent="0.2">
      <c r="C638" s="335"/>
      <c r="E638" s="78"/>
      <c r="F638" s="335"/>
      <c r="G638" s="335"/>
      <c r="H638" s="505"/>
      <c r="J638" s="335"/>
      <c r="K638" s="335"/>
      <c r="L638" s="335"/>
      <c r="M638" s="335"/>
      <c r="N638" s="335"/>
      <c r="O638" s="335"/>
      <c r="P638" s="335"/>
    </row>
    <row r="639" spans="3:16" ht="14.25" hidden="1" x14ac:dyDescent="0.2">
      <c r="C639" s="335"/>
      <c r="E639" s="78"/>
      <c r="F639" s="335"/>
      <c r="G639" s="335"/>
      <c r="H639" s="505"/>
      <c r="J639" s="335"/>
      <c r="K639" s="335"/>
      <c r="L639" s="335"/>
      <c r="M639" s="335"/>
      <c r="N639" s="335"/>
      <c r="O639" s="335"/>
      <c r="P639" s="335"/>
    </row>
    <row r="640" spans="3:16" ht="14.25" hidden="1" x14ac:dyDescent="0.2">
      <c r="C640" s="335"/>
      <c r="E640" s="78"/>
      <c r="F640" s="335"/>
      <c r="G640" s="335"/>
      <c r="H640" s="505"/>
      <c r="J640" s="335"/>
      <c r="K640" s="335"/>
      <c r="L640" s="335"/>
      <c r="M640" s="335"/>
      <c r="N640" s="335"/>
      <c r="O640" s="335"/>
      <c r="P640" s="335"/>
    </row>
    <row r="641" spans="3:16" ht="14.25" hidden="1" x14ac:dyDescent="0.2">
      <c r="C641" s="335"/>
      <c r="E641" s="78"/>
      <c r="F641" s="335"/>
      <c r="G641" s="335"/>
      <c r="H641" s="505"/>
      <c r="J641" s="335"/>
      <c r="K641" s="335"/>
      <c r="L641" s="335"/>
      <c r="M641" s="335"/>
      <c r="N641" s="335"/>
      <c r="O641" s="335"/>
      <c r="P641" s="335"/>
    </row>
    <row r="642" spans="3:16" ht="14.25" hidden="1" x14ac:dyDescent="0.2">
      <c r="C642" s="335"/>
      <c r="E642" s="78"/>
      <c r="F642" s="335"/>
      <c r="G642" s="335"/>
      <c r="H642" s="505"/>
      <c r="J642" s="335"/>
      <c r="K642" s="335"/>
      <c r="L642" s="335"/>
      <c r="M642" s="335"/>
      <c r="N642" s="335"/>
      <c r="O642" s="335"/>
      <c r="P642" s="335"/>
    </row>
    <row r="643" spans="3:16" ht="14.25" hidden="1" x14ac:dyDescent="0.2">
      <c r="C643" s="335"/>
      <c r="E643" s="78"/>
      <c r="F643" s="335"/>
      <c r="G643" s="335"/>
      <c r="H643" s="505"/>
      <c r="J643" s="335"/>
      <c r="K643" s="335"/>
      <c r="L643" s="335"/>
      <c r="M643" s="335"/>
      <c r="N643" s="335"/>
      <c r="O643" s="335"/>
      <c r="P643" s="335"/>
    </row>
    <row r="644" spans="3:16" ht="14.25" hidden="1" x14ac:dyDescent="0.2">
      <c r="C644" s="335"/>
      <c r="E644" s="78"/>
      <c r="F644" s="335"/>
      <c r="G644" s="335"/>
      <c r="H644" s="505"/>
      <c r="J644" s="335"/>
      <c r="K644" s="335"/>
      <c r="L644" s="335"/>
      <c r="M644" s="335"/>
      <c r="N644" s="335"/>
      <c r="O644" s="335"/>
      <c r="P644" s="335"/>
    </row>
    <row r="645" spans="3:16" ht="14.25" hidden="1" x14ac:dyDescent="0.2">
      <c r="C645" s="335"/>
      <c r="E645" s="78"/>
      <c r="F645" s="335"/>
      <c r="G645" s="335"/>
      <c r="H645" s="505"/>
      <c r="J645" s="335"/>
      <c r="K645" s="335"/>
      <c r="L645" s="335"/>
      <c r="M645" s="335"/>
      <c r="N645" s="335"/>
      <c r="O645" s="335"/>
      <c r="P645" s="335"/>
    </row>
    <row r="646" spans="3:16" ht="14.25" hidden="1" x14ac:dyDescent="0.2">
      <c r="C646" s="335"/>
      <c r="E646" s="78"/>
      <c r="F646" s="335"/>
      <c r="G646" s="335"/>
      <c r="H646" s="505"/>
      <c r="J646" s="335"/>
      <c r="K646" s="335"/>
      <c r="L646" s="335"/>
      <c r="M646" s="335"/>
      <c r="N646" s="335"/>
      <c r="O646" s="335"/>
      <c r="P646" s="335"/>
    </row>
    <row r="647" spans="3:16" ht="14.25" hidden="1" x14ac:dyDescent="0.2">
      <c r="C647" s="335"/>
      <c r="E647" s="78"/>
      <c r="F647" s="335"/>
      <c r="G647" s="335"/>
      <c r="H647" s="505"/>
      <c r="J647" s="335"/>
      <c r="K647" s="335"/>
      <c r="L647" s="335"/>
      <c r="M647" s="335"/>
      <c r="N647" s="335"/>
      <c r="O647" s="335"/>
      <c r="P647" s="335"/>
    </row>
    <row r="648" spans="3:16" ht="14.25" hidden="1" x14ac:dyDescent="0.2">
      <c r="C648" s="335"/>
      <c r="E648" s="78"/>
      <c r="F648" s="335"/>
      <c r="G648" s="335"/>
      <c r="H648" s="505"/>
      <c r="J648" s="335"/>
      <c r="K648" s="335"/>
      <c r="L648" s="335"/>
      <c r="M648" s="335"/>
      <c r="N648" s="335"/>
      <c r="O648" s="335"/>
      <c r="P648" s="335"/>
    </row>
    <row r="649" spans="3:16" ht="14.25" hidden="1" x14ac:dyDescent="0.2">
      <c r="C649" s="335"/>
      <c r="E649" s="78"/>
      <c r="F649" s="335"/>
      <c r="G649" s="335"/>
      <c r="H649" s="505"/>
      <c r="J649" s="335"/>
      <c r="K649" s="335"/>
      <c r="L649" s="335"/>
      <c r="M649" s="335"/>
      <c r="N649" s="335"/>
      <c r="O649" s="335"/>
      <c r="P649" s="335"/>
    </row>
    <row r="650" spans="3:16" ht="14.25" hidden="1" x14ac:dyDescent="0.2">
      <c r="C650" s="335"/>
      <c r="E650" s="78"/>
      <c r="F650" s="335"/>
      <c r="G650" s="335"/>
      <c r="H650" s="505"/>
      <c r="J650" s="335"/>
      <c r="K650" s="335"/>
      <c r="L650" s="335"/>
      <c r="M650" s="335"/>
      <c r="N650" s="335"/>
      <c r="O650" s="335"/>
      <c r="P650" s="335"/>
    </row>
    <row r="651" spans="3:16" ht="14.25" hidden="1" x14ac:dyDescent="0.2">
      <c r="C651" s="335"/>
      <c r="E651" s="78"/>
      <c r="F651" s="335"/>
      <c r="G651" s="335"/>
      <c r="H651" s="505"/>
      <c r="J651" s="335"/>
      <c r="K651" s="335"/>
      <c r="L651" s="335"/>
      <c r="M651" s="335"/>
      <c r="N651" s="335"/>
      <c r="O651" s="335"/>
      <c r="P651" s="335"/>
    </row>
    <row r="652" spans="3:16" ht="14.25" hidden="1" x14ac:dyDescent="0.2">
      <c r="C652" s="335"/>
      <c r="E652" s="78"/>
      <c r="F652" s="335"/>
      <c r="G652" s="335"/>
      <c r="H652" s="505"/>
      <c r="J652" s="335"/>
      <c r="K652" s="335"/>
      <c r="L652" s="335"/>
      <c r="M652" s="335"/>
      <c r="N652" s="335"/>
      <c r="O652" s="335"/>
      <c r="P652" s="335"/>
    </row>
    <row r="653" spans="3:16" ht="14.25" hidden="1" x14ac:dyDescent="0.2">
      <c r="C653" s="335"/>
      <c r="E653" s="78"/>
      <c r="F653" s="335"/>
      <c r="G653" s="335"/>
      <c r="H653" s="505"/>
      <c r="J653" s="335"/>
      <c r="K653" s="335"/>
      <c r="L653" s="335"/>
      <c r="M653" s="335"/>
      <c r="N653" s="335"/>
      <c r="O653" s="335"/>
      <c r="P653" s="335"/>
    </row>
    <row r="654" spans="3:16" ht="14.25" hidden="1" x14ac:dyDescent="0.2">
      <c r="C654" s="335"/>
      <c r="E654" s="78"/>
      <c r="F654" s="335"/>
      <c r="G654" s="335"/>
      <c r="H654" s="505"/>
      <c r="J654" s="335"/>
      <c r="K654" s="335"/>
      <c r="L654" s="335"/>
      <c r="M654" s="335"/>
      <c r="N654" s="335"/>
      <c r="O654" s="335"/>
      <c r="P654" s="335"/>
    </row>
    <row r="655" spans="3:16" ht="14.25" hidden="1" x14ac:dyDescent="0.2">
      <c r="C655" s="335"/>
      <c r="E655" s="78"/>
      <c r="F655" s="335"/>
      <c r="G655" s="335"/>
      <c r="H655" s="505"/>
      <c r="J655" s="335"/>
      <c r="K655" s="335"/>
      <c r="L655" s="335"/>
      <c r="M655" s="335"/>
      <c r="N655" s="335"/>
      <c r="O655" s="335"/>
      <c r="P655" s="335"/>
    </row>
    <row r="656" spans="3:16" ht="14.25" hidden="1" x14ac:dyDescent="0.2">
      <c r="C656" s="335"/>
      <c r="E656" s="78"/>
      <c r="F656" s="335"/>
      <c r="G656" s="335"/>
      <c r="H656" s="505"/>
      <c r="J656" s="335"/>
      <c r="K656" s="335"/>
      <c r="L656" s="335"/>
      <c r="M656" s="335"/>
      <c r="N656" s="335"/>
      <c r="O656" s="335"/>
      <c r="P656" s="335"/>
    </row>
    <row r="657" spans="3:16" ht="14.25" hidden="1" x14ac:dyDescent="0.2">
      <c r="C657" s="335"/>
      <c r="E657" s="78"/>
      <c r="F657" s="335"/>
      <c r="G657" s="335"/>
      <c r="H657" s="505"/>
      <c r="J657" s="335"/>
      <c r="K657" s="335"/>
      <c r="L657" s="335"/>
      <c r="M657" s="335"/>
      <c r="N657" s="335"/>
      <c r="O657" s="335"/>
      <c r="P657" s="335"/>
    </row>
    <row r="658" spans="3:16" ht="14.25" hidden="1" x14ac:dyDescent="0.2">
      <c r="C658" s="335"/>
      <c r="E658" s="78"/>
      <c r="F658" s="335"/>
      <c r="G658" s="335"/>
      <c r="H658" s="505"/>
      <c r="J658" s="335"/>
      <c r="K658" s="335"/>
      <c r="L658" s="335"/>
      <c r="M658" s="335"/>
      <c r="N658" s="335"/>
      <c r="O658" s="335"/>
      <c r="P658" s="335"/>
    </row>
    <row r="659" spans="3:16" ht="14.25" hidden="1" x14ac:dyDescent="0.2">
      <c r="C659" s="335"/>
      <c r="E659" s="78"/>
      <c r="F659" s="335"/>
      <c r="G659" s="335"/>
      <c r="H659" s="505"/>
      <c r="J659" s="335"/>
      <c r="K659" s="335"/>
      <c r="L659" s="335"/>
      <c r="M659" s="335"/>
      <c r="N659" s="335"/>
      <c r="O659" s="335"/>
      <c r="P659" s="335"/>
    </row>
    <row r="660" spans="3:16" ht="14.25" hidden="1" x14ac:dyDescent="0.2">
      <c r="C660" s="335"/>
      <c r="E660" s="78"/>
      <c r="F660" s="335"/>
      <c r="G660" s="335"/>
      <c r="H660" s="505"/>
      <c r="J660" s="335"/>
      <c r="K660" s="335"/>
      <c r="L660" s="335"/>
      <c r="M660" s="335"/>
      <c r="N660" s="335"/>
      <c r="O660" s="335"/>
      <c r="P660" s="335"/>
    </row>
    <row r="661" spans="3:16" ht="14.25" hidden="1" x14ac:dyDescent="0.2">
      <c r="C661" s="335"/>
      <c r="E661" s="78"/>
      <c r="F661" s="335"/>
      <c r="G661" s="335"/>
      <c r="H661" s="505"/>
      <c r="J661" s="335"/>
      <c r="K661" s="335"/>
      <c r="L661" s="335"/>
      <c r="M661" s="335"/>
      <c r="N661" s="335"/>
      <c r="O661" s="335"/>
      <c r="P661" s="335"/>
    </row>
    <row r="662" spans="3:16" ht="14.25" hidden="1" x14ac:dyDescent="0.2">
      <c r="C662" s="335"/>
      <c r="E662" s="78"/>
      <c r="F662" s="335"/>
      <c r="G662" s="335"/>
      <c r="H662" s="505"/>
      <c r="J662" s="335"/>
      <c r="K662" s="335"/>
      <c r="L662" s="335"/>
      <c r="M662" s="335"/>
      <c r="N662" s="335"/>
      <c r="O662" s="335"/>
      <c r="P662" s="335"/>
    </row>
    <row r="663" spans="3:16" ht="14.25" hidden="1" x14ac:dyDescent="0.2">
      <c r="C663" s="335"/>
      <c r="E663" s="78"/>
      <c r="F663" s="335"/>
      <c r="G663" s="335"/>
      <c r="H663" s="505"/>
      <c r="J663" s="335"/>
      <c r="K663" s="335"/>
      <c r="L663" s="335"/>
      <c r="M663" s="335"/>
      <c r="N663" s="335"/>
      <c r="O663" s="335"/>
      <c r="P663" s="335"/>
    </row>
    <row r="664" spans="3:16" ht="14.25" hidden="1" x14ac:dyDescent="0.2">
      <c r="C664" s="335"/>
      <c r="E664" s="78"/>
      <c r="F664" s="335"/>
      <c r="G664" s="335"/>
      <c r="H664" s="505"/>
      <c r="J664" s="335"/>
      <c r="K664" s="335"/>
      <c r="L664" s="335"/>
      <c r="M664" s="335"/>
      <c r="N664" s="335"/>
      <c r="O664" s="335"/>
      <c r="P664" s="335"/>
    </row>
    <row r="665" spans="3:16" ht="14.25" hidden="1" x14ac:dyDescent="0.2">
      <c r="C665" s="335"/>
      <c r="E665" s="78"/>
      <c r="F665" s="335"/>
      <c r="G665" s="335"/>
      <c r="H665" s="505"/>
      <c r="J665" s="335"/>
      <c r="K665" s="335"/>
      <c r="L665" s="335"/>
      <c r="M665" s="335"/>
      <c r="N665" s="335"/>
      <c r="O665" s="335"/>
      <c r="P665" s="335"/>
    </row>
    <row r="666" spans="3:16" ht="14.25" hidden="1" x14ac:dyDescent="0.2">
      <c r="C666" s="335"/>
      <c r="E666" s="78"/>
      <c r="F666" s="335"/>
      <c r="G666" s="335"/>
      <c r="H666" s="505"/>
      <c r="J666" s="335"/>
      <c r="K666" s="335"/>
      <c r="L666" s="335"/>
      <c r="M666" s="335"/>
      <c r="N666" s="335"/>
      <c r="O666" s="335"/>
      <c r="P666" s="335"/>
    </row>
    <row r="667" spans="3:16" ht="14.25" hidden="1" x14ac:dyDescent="0.2">
      <c r="C667" s="335"/>
      <c r="E667" s="78"/>
      <c r="F667" s="335"/>
      <c r="G667" s="335"/>
      <c r="H667" s="505"/>
      <c r="J667" s="335"/>
      <c r="K667" s="335"/>
      <c r="L667" s="335"/>
      <c r="M667" s="335"/>
      <c r="N667" s="335"/>
      <c r="O667" s="335"/>
      <c r="P667" s="335"/>
    </row>
    <row r="668" spans="3:16" ht="14.25" hidden="1" x14ac:dyDescent="0.2">
      <c r="C668" s="335"/>
      <c r="E668" s="78"/>
      <c r="F668" s="335"/>
      <c r="G668" s="335"/>
      <c r="H668" s="505"/>
      <c r="J668" s="335"/>
      <c r="K668" s="335"/>
      <c r="L668" s="335"/>
      <c r="M668" s="335"/>
      <c r="N668" s="335"/>
      <c r="O668" s="335"/>
      <c r="P668" s="335"/>
    </row>
    <row r="669" spans="3:16" ht="14.25" hidden="1" x14ac:dyDescent="0.2">
      <c r="C669" s="335"/>
      <c r="E669" s="78"/>
      <c r="F669" s="335"/>
      <c r="G669" s="335"/>
      <c r="H669" s="505"/>
      <c r="J669" s="335"/>
      <c r="K669" s="335"/>
      <c r="L669" s="335"/>
      <c r="M669" s="335"/>
      <c r="N669" s="335"/>
      <c r="O669" s="335"/>
      <c r="P669" s="335"/>
    </row>
    <row r="670" spans="3:16" ht="14.25" hidden="1" x14ac:dyDescent="0.2">
      <c r="C670" s="335"/>
      <c r="E670" s="78"/>
      <c r="F670" s="335"/>
      <c r="G670" s="335"/>
      <c r="H670" s="505"/>
      <c r="J670" s="335"/>
      <c r="K670" s="335"/>
      <c r="L670" s="335"/>
      <c r="M670" s="335"/>
      <c r="N670" s="335"/>
      <c r="O670" s="335"/>
      <c r="P670" s="335"/>
    </row>
    <row r="671" spans="3:16" ht="14.25" hidden="1" x14ac:dyDescent="0.2">
      <c r="C671" s="335"/>
      <c r="E671" s="78"/>
      <c r="F671" s="335"/>
      <c r="G671" s="335"/>
      <c r="H671" s="505"/>
      <c r="J671" s="335"/>
      <c r="K671" s="335"/>
      <c r="L671" s="335"/>
      <c r="M671" s="335"/>
      <c r="N671" s="335"/>
      <c r="O671" s="335"/>
      <c r="P671" s="335"/>
    </row>
    <row r="672" spans="3:16" ht="14.25" hidden="1" x14ac:dyDescent="0.2">
      <c r="C672" s="335"/>
      <c r="E672" s="78"/>
      <c r="F672" s="335"/>
      <c r="G672" s="335"/>
      <c r="H672" s="505"/>
      <c r="J672" s="335"/>
      <c r="K672" s="335"/>
      <c r="L672" s="335"/>
      <c r="M672" s="335"/>
      <c r="N672" s="335"/>
      <c r="O672" s="335"/>
      <c r="P672" s="335"/>
    </row>
    <row r="673" spans="3:16" ht="14.25" hidden="1" x14ac:dyDescent="0.2">
      <c r="C673" s="335"/>
      <c r="E673" s="78"/>
      <c r="F673" s="335"/>
      <c r="G673" s="335"/>
      <c r="H673" s="505"/>
      <c r="J673" s="335"/>
      <c r="K673" s="335"/>
      <c r="L673" s="335"/>
      <c r="M673" s="335"/>
      <c r="N673" s="335"/>
      <c r="O673" s="335"/>
      <c r="P673" s="335"/>
    </row>
    <row r="674" spans="3:16" ht="14.25" hidden="1" x14ac:dyDescent="0.2">
      <c r="C674" s="335"/>
      <c r="E674" s="78"/>
      <c r="F674" s="335"/>
      <c r="G674" s="335"/>
      <c r="H674" s="505"/>
      <c r="J674" s="335"/>
      <c r="K674" s="335"/>
      <c r="L674" s="335"/>
      <c r="M674" s="335"/>
      <c r="N674" s="335"/>
      <c r="O674" s="335"/>
      <c r="P674" s="335"/>
    </row>
    <row r="675" spans="3:16" ht="14.25" hidden="1" x14ac:dyDescent="0.2">
      <c r="C675" s="335"/>
      <c r="E675" s="78"/>
      <c r="F675" s="335"/>
      <c r="G675" s="335"/>
      <c r="H675" s="505"/>
      <c r="J675" s="335"/>
      <c r="K675" s="335"/>
      <c r="L675" s="335"/>
      <c r="M675" s="335"/>
      <c r="N675" s="335"/>
      <c r="O675" s="335"/>
      <c r="P675" s="335"/>
    </row>
    <row r="676" spans="3:16" ht="14.25" hidden="1" x14ac:dyDescent="0.2">
      <c r="C676" s="335"/>
      <c r="E676" s="78"/>
      <c r="F676" s="335"/>
      <c r="G676" s="335"/>
      <c r="H676" s="505"/>
      <c r="J676" s="335"/>
      <c r="K676" s="335"/>
      <c r="L676" s="335"/>
      <c r="M676" s="335"/>
      <c r="N676" s="335"/>
      <c r="O676" s="335"/>
      <c r="P676" s="335"/>
    </row>
    <row r="677" spans="3:16" ht="14.25" hidden="1" x14ac:dyDescent="0.2">
      <c r="C677" s="335"/>
      <c r="E677" s="78"/>
      <c r="F677" s="335"/>
      <c r="G677" s="335"/>
      <c r="H677" s="505"/>
      <c r="J677" s="335"/>
      <c r="K677" s="335"/>
      <c r="L677" s="335"/>
      <c r="M677" s="335"/>
      <c r="N677" s="335"/>
      <c r="O677" s="335"/>
      <c r="P677" s="335"/>
    </row>
    <row r="678" spans="3:16" ht="14.25" hidden="1" x14ac:dyDescent="0.2">
      <c r="C678" s="335"/>
      <c r="E678" s="78"/>
      <c r="F678" s="335"/>
      <c r="G678" s="335"/>
      <c r="H678" s="505"/>
      <c r="J678" s="335"/>
      <c r="K678" s="335"/>
      <c r="L678" s="335"/>
      <c r="M678" s="335"/>
      <c r="N678" s="335"/>
      <c r="O678" s="335"/>
      <c r="P678" s="335"/>
    </row>
    <row r="679" spans="3:16" ht="14.25" hidden="1" x14ac:dyDescent="0.2">
      <c r="C679" s="335"/>
      <c r="E679" s="78"/>
      <c r="F679" s="335"/>
      <c r="G679" s="335"/>
      <c r="H679" s="505"/>
      <c r="J679" s="335"/>
      <c r="K679" s="335"/>
      <c r="L679" s="335"/>
      <c r="M679" s="335"/>
      <c r="N679" s="335"/>
      <c r="O679" s="335"/>
      <c r="P679" s="335"/>
    </row>
    <row r="680" spans="3:16" ht="14.25" hidden="1" x14ac:dyDescent="0.2">
      <c r="C680" s="335"/>
      <c r="E680" s="78"/>
      <c r="F680" s="335"/>
      <c r="G680" s="335"/>
      <c r="H680" s="505"/>
      <c r="J680" s="335"/>
      <c r="K680" s="335"/>
      <c r="L680" s="335"/>
      <c r="M680" s="335"/>
      <c r="N680" s="335"/>
      <c r="O680" s="335"/>
      <c r="P680" s="335"/>
    </row>
    <row r="681" spans="3:16" ht="14.25" hidden="1" x14ac:dyDescent="0.2">
      <c r="C681" s="335"/>
      <c r="E681" s="78"/>
      <c r="F681" s="335"/>
      <c r="G681" s="335"/>
      <c r="H681" s="505"/>
      <c r="J681" s="335"/>
      <c r="K681" s="335"/>
      <c r="L681" s="335"/>
      <c r="M681" s="335"/>
      <c r="N681" s="335"/>
      <c r="O681" s="335"/>
      <c r="P681" s="335"/>
    </row>
    <row r="682" spans="3:16" ht="14.25" hidden="1" x14ac:dyDescent="0.2">
      <c r="C682" s="335"/>
      <c r="E682" s="78"/>
      <c r="F682" s="335"/>
      <c r="G682" s="335"/>
      <c r="H682" s="505"/>
      <c r="J682" s="335"/>
      <c r="K682" s="335"/>
      <c r="L682" s="335"/>
      <c r="M682" s="335"/>
      <c r="N682" s="335"/>
      <c r="O682" s="335"/>
      <c r="P682" s="335"/>
    </row>
    <row r="683" spans="3:16" ht="14.25" hidden="1" x14ac:dyDescent="0.2">
      <c r="C683" s="335"/>
      <c r="E683" s="78"/>
      <c r="F683" s="335"/>
      <c r="G683" s="335"/>
      <c r="H683" s="505"/>
      <c r="J683" s="335"/>
      <c r="K683" s="335"/>
      <c r="L683" s="335"/>
      <c r="M683" s="335"/>
      <c r="N683" s="335"/>
      <c r="O683" s="335"/>
      <c r="P683" s="335"/>
    </row>
    <row r="684" spans="3:16" ht="14.25" hidden="1" x14ac:dyDescent="0.2">
      <c r="C684" s="335"/>
      <c r="E684" s="78"/>
      <c r="F684" s="335"/>
      <c r="G684" s="335"/>
      <c r="H684" s="505"/>
      <c r="J684" s="335"/>
      <c r="K684" s="335"/>
      <c r="L684" s="335"/>
      <c r="M684" s="335"/>
      <c r="N684" s="335"/>
      <c r="O684" s="335"/>
      <c r="P684" s="335"/>
    </row>
    <row r="685" spans="3:16" ht="14.25" hidden="1" x14ac:dyDescent="0.2">
      <c r="C685" s="335"/>
      <c r="E685" s="78"/>
      <c r="F685" s="335"/>
      <c r="G685" s="335"/>
      <c r="H685" s="505"/>
      <c r="J685" s="335"/>
      <c r="K685" s="335"/>
      <c r="L685" s="335"/>
      <c r="M685" s="335"/>
      <c r="N685" s="335"/>
      <c r="O685" s="335"/>
      <c r="P685" s="335"/>
    </row>
    <row r="686" spans="3:16" ht="14.25" hidden="1" x14ac:dyDescent="0.2">
      <c r="C686" s="335"/>
      <c r="E686" s="78"/>
      <c r="F686" s="335"/>
      <c r="G686" s="335"/>
      <c r="H686" s="505"/>
      <c r="J686" s="335"/>
      <c r="K686" s="335"/>
      <c r="L686" s="335"/>
      <c r="M686" s="335"/>
      <c r="N686" s="335"/>
      <c r="O686" s="335"/>
      <c r="P686" s="335"/>
    </row>
    <row r="687" spans="3:16" ht="14.25" hidden="1" x14ac:dyDescent="0.2">
      <c r="C687" s="335"/>
      <c r="E687" s="78"/>
      <c r="F687" s="335"/>
      <c r="G687" s="335"/>
      <c r="H687" s="505"/>
      <c r="J687" s="335"/>
      <c r="K687" s="335"/>
      <c r="L687" s="335"/>
      <c r="M687" s="335"/>
      <c r="N687" s="335"/>
      <c r="O687" s="335"/>
      <c r="P687" s="335"/>
    </row>
    <row r="688" spans="3:16" ht="14.25" hidden="1" x14ac:dyDescent="0.2">
      <c r="C688" s="335"/>
      <c r="E688" s="78"/>
      <c r="F688" s="335"/>
      <c r="G688" s="335"/>
      <c r="H688" s="505"/>
      <c r="J688" s="335"/>
      <c r="K688" s="335"/>
      <c r="L688" s="335"/>
      <c r="M688" s="335"/>
      <c r="N688" s="335"/>
      <c r="O688" s="335"/>
      <c r="P688" s="335"/>
    </row>
    <row r="689" spans="3:16" ht="14.25" hidden="1" x14ac:dyDescent="0.2">
      <c r="C689" s="335"/>
      <c r="E689" s="78"/>
      <c r="F689" s="335"/>
      <c r="G689" s="335"/>
      <c r="H689" s="505"/>
      <c r="J689" s="335"/>
      <c r="K689" s="335"/>
      <c r="L689" s="335"/>
      <c r="M689" s="335"/>
      <c r="N689" s="335"/>
      <c r="O689" s="335"/>
      <c r="P689" s="335"/>
    </row>
    <row r="690" spans="3:16" ht="14.25" hidden="1" x14ac:dyDescent="0.2">
      <c r="C690" s="335"/>
      <c r="E690" s="78"/>
      <c r="F690" s="335"/>
      <c r="G690" s="335"/>
      <c r="H690" s="505"/>
      <c r="J690" s="335"/>
      <c r="K690" s="335"/>
      <c r="L690" s="335"/>
      <c r="M690" s="335"/>
      <c r="N690" s="335"/>
      <c r="O690" s="335"/>
      <c r="P690" s="335"/>
    </row>
    <row r="691" spans="3:16" ht="14.25" hidden="1" x14ac:dyDescent="0.2">
      <c r="C691" s="335"/>
      <c r="E691" s="78"/>
      <c r="F691" s="335"/>
      <c r="G691" s="335"/>
      <c r="H691" s="505"/>
      <c r="J691" s="335"/>
      <c r="K691" s="335"/>
      <c r="L691" s="335"/>
      <c r="M691" s="335"/>
      <c r="N691" s="335"/>
      <c r="O691" s="335"/>
      <c r="P691" s="335"/>
    </row>
    <row r="692" spans="3:16" ht="14.25" hidden="1" x14ac:dyDescent="0.2">
      <c r="C692" s="335"/>
      <c r="E692" s="78"/>
      <c r="F692" s="335"/>
      <c r="G692" s="335"/>
      <c r="H692" s="505"/>
      <c r="J692" s="335"/>
      <c r="K692" s="335"/>
      <c r="L692" s="335"/>
      <c r="M692" s="335"/>
      <c r="N692" s="335"/>
      <c r="O692" s="335"/>
      <c r="P692" s="335"/>
    </row>
    <row r="693" spans="3:16" ht="14.25" hidden="1" x14ac:dyDescent="0.2">
      <c r="C693" s="335"/>
      <c r="E693" s="78"/>
      <c r="F693" s="335"/>
      <c r="G693" s="335"/>
      <c r="H693" s="505"/>
      <c r="J693" s="335"/>
      <c r="K693" s="335"/>
      <c r="L693" s="335"/>
      <c r="M693" s="335"/>
      <c r="N693" s="335"/>
      <c r="O693" s="335"/>
      <c r="P693" s="335"/>
    </row>
    <row r="694" spans="3:16" ht="14.25" hidden="1" x14ac:dyDescent="0.2">
      <c r="C694" s="335"/>
      <c r="E694" s="78"/>
      <c r="F694" s="335"/>
      <c r="G694" s="335"/>
      <c r="H694" s="505"/>
      <c r="J694" s="335"/>
      <c r="K694" s="335"/>
      <c r="L694" s="335"/>
      <c r="M694" s="335"/>
      <c r="N694" s="335"/>
      <c r="O694" s="335"/>
      <c r="P694" s="335"/>
    </row>
    <row r="695" spans="3:16" ht="14.25" hidden="1" x14ac:dyDescent="0.2">
      <c r="C695" s="335"/>
      <c r="E695" s="78"/>
      <c r="F695" s="335"/>
      <c r="G695" s="335"/>
      <c r="H695" s="505"/>
      <c r="J695" s="335"/>
      <c r="K695" s="335"/>
      <c r="L695" s="335"/>
      <c r="M695" s="335"/>
      <c r="N695" s="335"/>
      <c r="O695" s="335"/>
      <c r="P695" s="335"/>
    </row>
    <row r="696" spans="3:16" ht="14.25" hidden="1" x14ac:dyDescent="0.2">
      <c r="C696" s="335"/>
      <c r="E696" s="78"/>
      <c r="F696" s="335"/>
      <c r="G696" s="335"/>
      <c r="H696" s="505"/>
      <c r="J696" s="335"/>
      <c r="K696" s="335"/>
      <c r="L696" s="335"/>
      <c r="M696" s="335"/>
      <c r="N696" s="335"/>
      <c r="O696" s="335"/>
      <c r="P696" s="335"/>
    </row>
    <row r="697" spans="3:16" ht="14.25" hidden="1" x14ac:dyDescent="0.2">
      <c r="C697" s="335"/>
      <c r="E697" s="78"/>
      <c r="F697" s="335"/>
      <c r="G697" s="335"/>
      <c r="H697" s="505"/>
      <c r="J697" s="335"/>
      <c r="K697" s="335"/>
      <c r="L697" s="335"/>
      <c r="M697" s="335"/>
      <c r="N697" s="335"/>
      <c r="O697" s="335"/>
      <c r="P697" s="335"/>
    </row>
    <row r="698" spans="3:16" ht="14.25" hidden="1" x14ac:dyDescent="0.2">
      <c r="C698" s="335"/>
      <c r="E698" s="78"/>
      <c r="F698" s="335"/>
      <c r="G698" s="335"/>
      <c r="H698" s="505"/>
      <c r="J698" s="335"/>
      <c r="K698" s="335"/>
      <c r="L698" s="335"/>
      <c r="M698" s="335"/>
      <c r="N698" s="335"/>
      <c r="O698" s="335"/>
      <c r="P698" s="335"/>
    </row>
    <row r="699" spans="3:16" ht="14.25" hidden="1" x14ac:dyDescent="0.2">
      <c r="C699" s="335"/>
      <c r="E699" s="78"/>
      <c r="F699" s="335"/>
      <c r="G699" s="335"/>
      <c r="H699" s="505"/>
      <c r="J699" s="335"/>
      <c r="K699" s="335"/>
      <c r="L699" s="335"/>
      <c r="M699" s="335"/>
      <c r="N699" s="335"/>
      <c r="O699" s="335"/>
      <c r="P699" s="335"/>
    </row>
    <row r="700" spans="3:16" ht="14.25" hidden="1" x14ac:dyDescent="0.2">
      <c r="C700" s="335"/>
      <c r="E700" s="78"/>
      <c r="F700" s="335"/>
      <c r="G700" s="335"/>
      <c r="H700" s="505"/>
      <c r="J700" s="335"/>
      <c r="K700" s="335"/>
      <c r="L700" s="335"/>
      <c r="M700" s="335"/>
      <c r="N700" s="335"/>
      <c r="O700" s="335"/>
      <c r="P700" s="335"/>
    </row>
    <row r="701" spans="3:16" ht="14.25" hidden="1" x14ac:dyDescent="0.2">
      <c r="C701" s="335"/>
      <c r="E701" s="78"/>
      <c r="F701" s="335"/>
      <c r="G701" s="335"/>
      <c r="H701" s="505"/>
      <c r="J701" s="335"/>
      <c r="K701" s="335"/>
      <c r="L701" s="335"/>
      <c r="M701" s="335"/>
      <c r="N701" s="335"/>
      <c r="O701" s="335"/>
      <c r="P701" s="335"/>
    </row>
    <row r="702" spans="3:16" ht="14.25" hidden="1" x14ac:dyDescent="0.2">
      <c r="C702" s="335"/>
      <c r="E702" s="78"/>
      <c r="F702" s="335"/>
      <c r="G702" s="335"/>
      <c r="H702" s="505"/>
      <c r="J702" s="335"/>
      <c r="K702" s="335"/>
      <c r="L702" s="335"/>
      <c r="M702" s="335"/>
      <c r="N702" s="335"/>
      <c r="O702" s="335"/>
      <c r="P702" s="335"/>
    </row>
    <row r="703" spans="3:16" ht="14.25" hidden="1" x14ac:dyDescent="0.2">
      <c r="C703" s="335"/>
      <c r="E703" s="78"/>
      <c r="F703" s="335"/>
      <c r="G703" s="335"/>
      <c r="H703" s="505"/>
      <c r="J703" s="335"/>
      <c r="K703" s="335"/>
      <c r="L703" s="335"/>
      <c r="M703" s="335"/>
      <c r="N703" s="335"/>
      <c r="O703" s="335"/>
      <c r="P703" s="335"/>
    </row>
    <row r="704" spans="3:16" ht="14.25" hidden="1" x14ac:dyDescent="0.2">
      <c r="C704" s="335"/>
      <c r="E704" s="78"/>
      <c r="F704" s="335"/>
      <c r="G704" s="335"/>
      <c r="H704" s="505"/>
      <c r="J704" s="335"/>
      <c r="K704" s="335"/>
      <c r="L704" s="335"/>
      <c r="M704" s="335"/>
      <c r="N704" s="335"/>
      <c r="O704" s="335"/>
      <c r="P704" s="335"/>
    </row>
    <row r="705" spans="3:16" ht="14.25" hidden="1" x14ac:dyDescent="0.2">
      <c r="C705" s="335"/>
      <c r="E705" s="78"/>
      <c r="F705" s="335"/>
      <c r="G705" s="335"/>
      <c r="H705" s="505"/>
      <c r="J705" s="335"/>
      <c r="K705" s="335"/>
      <c r="L705" s="335"/>
      <c r="M705" s="335"/>
      <c r="N705" s="335"/>
      <c r="O705" s="335"/>
      <c r="P705" s="335"/>
    </row>
    <row r="706" spans="3:16" ht="14.25" hidden="1" x14ac:dyDescent="0.2">
      <c r="C706" s="335"/>
      <c r="E706" s="78"/>
      <c r="F706" s="335"/>
      <c r="G706" s="335"/>
      <c r="H706" s="505"/>
      <c r="J706" s="335"/>
      <c r="K706" s="335"/>
      <c r="L706" s="335"/>
      <c r="M706" s="335"/>
      <c r="N706" s="335"/>
      <c r="O706" s="335"/>
      <c r="P706" s="335"/>
    </row>
    <row r="707" spans="3:16" ht="14.25" hidden="1" x14ac:dyDescent="0.2">
      <c r="C707" s="335"/>
      <c r="E707" s="78"/>
      <c r="F707" s="335"/>
      <c r="G707" s="335"/>
      <c r="H707" s="505"/>
      <c r="J707" s="335"/>
      <c r="K707" s="335"/>
      <c r="L707" s="335"/>
      <c r="M707" s="335"/>
      <c r="N707" s="335"/>
      <c r="O707" s="335"/>
      <c r="P707" s="335"/>
    </row>
    <row r="708" spans="3:16" ht="14.25" hidden="1" x14ac:dyDescent="0.2">
      <c r="C708" s="335"/>
      <c r="E708" s="78"/>
      <c r="F708" s="335"/>
      <c r="G708" s="335"/>
      <c r="H708" s="505"/>
      <c r="J708" s="335"/>
      <c r="K708" s="335"/>
      <c r="L708" s="335"/>
      <c r="M708" s="335"/>
      <c r="N708" s="335"/>
      <c r="O708" s="335"/>
      <c r="P708" s="335"/>
    </row>
    <row r="709" spans="3:16" ht="14.25" hidden="1" x14ac:dyDescent="0.2">
      <c r="C709" s="335"/>
      <c r="E709" s="78"/>
      <c r="F709" s="335"/>
      <c r="G709" s="335"/>
      <c r="H709" s="505"/>
      <c r="J709" s="335"/>
      <c r="K709" s="335"/>
      <c r="L709" s="335"/>
      <c r="M709" s="335"/>
      <c r="N709" s="335"/>
      <c r="O709" s="335"/>
      <c r="P709" s="335"/>
    </row>
    <row r="710" spans="3:16" ht="14.25" hidden="1" x14ac:dyDescent="0.2">
      <c r="C710" s="335"/>
      <c r="E710" s="78"/>
      <c r="F710" s="335"/>
      <c r="G710" s="335"/>
      <c r="H710" s="505"/>
      <c r="J710" s="335"/>
      <c r="K710" s="335"/>
      <c r="L710" s="335"/>
      <c r="M710" s="335"/>
      <c r="N710" s="335"/>
      <c r="O710" s="335"/>
      <c r="P710" s="335"/>
    </row>
    <row r="711" spans="3:16" ht="14.25" hidden="1" x14ac:dyDescent="0.2">
      <c r="C711" s="335"/>
      <c r="E711" s="78"/>
      <c r="F711" s="335"/>
      <c r="G711" s="335"/>
      <c r="H711" s="505"/>
      <c r="J711" s="335"/>
      <c r="K711" s="335"/>
      <c r="L711" s="335"/>
      <c r="M711" s="335"/>
      <c r="N711" s="335"/>
      <c r="O711" s="335"/>
      <c r="P711" s="335"/>
    </row>
    <row r="712" spans="3:16" ht="14.25" hidden="1" x14ac:dyDescent="0.2">
      <c r="C712" s="335"/>
      <c r="E712" s="78"/>
      <c r="F712" s="335"/>
      <c r="G712" s="335"/>
      <c r="H712" s="505"/>
      <c r="J712" s="335"/>
      <c r="K712" s="335"/>
      <c r="L712" s="335"/>
      <c r="M712" s="335"/>
      <c r="N712" s="335"/>
      <c r="O712" s="335"/>
      <c r="P712" s="335"/>
    </row>
    <row r="713" spans="3:16" ht="14.25" hidden="1" x14ac:dyDescent="0.2">
      <c r="C713" s="335"/>
      <c r="E713" s="78"/>
      <c r="F713" s="335"/>
      <c r="G713" s="335"/>
      <c r="H713" s="505"/>
      <c r="J713" s="335"/>
      <c r="K713" s="335"/>
      <c r="L713" s="335"/>
      <c r="M713" s="335"/>
      <c r="N713" s="335"/>
      <c r="O713" s="335"/>
      <c r="P713" s="335"/>
    </row>
    <row r="714" spans="3:16" ht="14.25" hidden="1" x14ac:dyDescent="0.2">
      <c r="C714" s="335"/>
      <c r="E714" s="78"/>
      <c r="F714" s="335"/>
      <c r="G714" s="335"/>
      <c r="H714" s="505"/>
      <c r="J714" s="335"/>
      <c r="K714" s="335"/>
      <c r="L714" s="335"/>
      <c r="M714" s="335"/>
      <c r="N714" s="335"/>
      <c r="O714" s="335"/>
      <c r="P714" s="335"/>
    </row>
    <row r="715" spans="3:16" ht="14.25" hidden="1" x14ac:dyDescent="0.2">
      <c r="C715" s="335"/>
      <c r="E715" s="78"/>
      <c r="F715" s="335"/>
      <c r="G715" s="335"/>
      <c r="H715" s="505"/>
      <c r="J715" s="335"/>
      <c r="K715" s="335"/>
      <c r="L715" s="335"/>
      <c r="M715" s="335"/>
      <c r="N715" s="335"/>
      <c r="O715" s="335"/>
      <c r="P715" s="335"/>
    </row>
    <row r="716" spans="3:16" ht="14.25" hidden="1" x14ac:dyDescent="0.2">
      <c r="C716" s="335"/>
      <c r="E716" s="78"/>
      <c r="F716" s="335"/>
      <c r="G716" s="335"/>
      <c r="H716" s="505"/>
      <c r="J716" s="335"/>
      <c r="K716" s="335"/>
      <c r="L716" s="335"/>
      <c r="M716" s="335"/>
      <c r="N716" s="335"/>
      <c r="O716" s="335"/>
      <c r="P716" s="335"/>
    </row>
    <row r="717" spans="3:16" ht="14.25" hidden="1" x14ac:dyDescent="0.2">
      <c r="C717" s="335"/>
      <c r="E717" s="78"/>
      <c r="F717" s="335"/>
      <c r="G717" s="335"/>
      <c r="H717" s="505"/>
      <c r="J717" s="335"/>
      <c r="K717" s="335"/>
      <c r="L717" s="335"/>
      <c r="M717" s="335"/>
      <c r="N717" s="335"/>
      <c r="O717" s="335"/>
      <c r="P717" s="335"/>
    </row>
    <row r="718" spans="3:16" ht="14.25" hidden="1" x14ac:dyDescent="0.2">
      <c r="C718" s="335"/>
      <c r="E718" s="78"/>
      <c r="F718" s="335"/>
      <c r="G718" s="335"/>
      <c r="H718" s="505"/>
      <c r="J718" s="335"/>
      <c r="K718" s="335"/>
      <c r="L718" s="335"/>
      <c r="M718" s="335"/>
      <c r="N718" s="335"/>
      <c r="O718" s="335"/>
      <c r="P718" s="335"/>
    </row>
    <row r="719" spans="3:16" ht="14.25" hidden="1" x14ac:dyDescent="0.2">
      <c r="C719" s="335"/>
      <c r="E719" s="78"/>
      <c r="F719" s="335"/>
      <c r="G719" s="335"/>
      <c r="H719" s="505"/>
      <c r="J719" s="335"/>
      <c r="K719" s="335"/>
      <c r="L719" s="335"/>
      <c r="M719" s="335"/>
      <c r="N719" s="335"/>
      <c r="O719" s="335"/>
      <c r="P719" s="335"/>
    </row>
    <row r="720" spans="3:16" ht="14.25" hidden="1" x14ac:dyDescent="0.2">
      <c r="C720" s="335"/>
      <c r="E720" s="78"/>
      <c r="F720" s="335"/>
      <c r="G720" s="335"/>
      <c r="H720" s="505"/>
      <c r="J720" s="335"/>
      <c r="K720" s="335"/>
      <c r="L720" s="335"/>
      <c r="M720" s="335"/>
      <c r="N720" s="335"/>
      <c r="O720" s="335"/>
      <c r="P720" s="335"/>
    </row>
    <row r="721" spans="3:16" ht="14.25" hidden="1" x14ac:dyDescent="0.2">
      <c r="C721" s="335"/>
      <c r="E721" s="78"/>
      <c r="F721" s="335"/>
      <c r="G721" s="335"/>
      <c r="H721" s="505"/>
      <c r="J721" s="335"/>
      <c r="K721" s="335"/>
      <c r="L721" s="335"/>
      <c r="M721" s="335"/>
      <c r="N721" s="335"/>
      <c r="O721" s="335"/>
      <c r="P721" s="335"/>
    </row>
    <row r="722" spans="3:16" ht="14.25" hidden="1" x14ac:dyDescent="0.2">
      <c r="C722" s="335"/>
      <c r="E722" s="78"/>
      <c r="F722" s="335"/>
      <c r="G722" s="335"/>
      <c r="H722" s="505"/>
      <c r="J722" s="335"/>
      <c r="K722" s="335"/>
      <c r="L722" s="335"/>
      <c r="M722" s="335"/>
      <c r="N722" s="335"/>
      <c r="O722" s="335"/>
      <c r="P722" s="335"/>
    </row>
    <row r="723" spans="3:16" ht="14.25" hidden="1" x14ac:dyDescent="0.2">
      <c r="C723" s="335"/>
      <c r="E723" s="78"/>
      <c r="F723" s="335"/>
      <c r="G723" s="335"/>
      <c r="H723" s="505"/>
      <c r="J723" s="335"/>
      <c r="K723" s="335"/>
      <c r="L723" s="335"/>
      <c r="M723" s="335"/>
      <c r="N723" s="335"/>
      <c r="O723" s="335"/>
      <c r="P723" s="335"/>
    </row>
    <row r="724" spans="3:16" ht="14.25" hidden="1" x14ac:dyDescent="0.2">
      <c r="C724" s="335"/>
      <c r="E724" s="78"/>
      <c r="F724" s="335"/>
      <c r="G724" s="335"/>
      <c r="H724" s="505"/>
      <c r="J724" s="335"/>
      <c r="K724" s="335"/>
      <c r="L724" s="335"/>
      <c r="M724" s="335"/>
      <c r="N724" s="335"/>
      <c r="O724" s="335"/>
      <c r="P724" s="335"/>
    </row>
    <row r="725" spans="3:16" ht="14.25" hidden="1" x14ac:dyDescent="0.2">
      <c r="C725" s="335"/>
      <c r="E725" s="78"/>
      <c r="F725" s="335"/>
      <c r="G725" s="335"/>
      <c r="H725" s="505"/>
      <c r="J725" s="335"/>
      <c r="K725" s="335"/>
      <c r="L725" s="335"/>
      <c r="M725" s="335"/>
      <c r="N725" s="335"/>
      <c r="O725" s="335"/>
      <c r="P725" s="335"/>
    </row>
    <row r="726" spans="3:16" ht="14.25" hidden="1" x14ac:dyDescent="0.2">
      <c r="C726" s="335"/>
      <c r="E726" s="78"/>
      <c r="F726" s="335"/>
      <c r="G726" s="335"/>
      <c r="H726" s="505"/>
      <c r="J726" s="335"/>
      <c r="K726" s="335"/>
      <c r="L726" s="335"/>
      <c r="M726" s="335"/>
      <c r="N726" s="335"/>
      <c r="O726" s="335"/>
      <c r="P726" s="335"/>
    </row>
    <row r="727" spans="3:16" ht="14.25" hidden="1" x14ac:dyDescent="0.2">
      <c r="C727" s="335"/>
      <c r="E727" s="78"/>
      <c r="F727" s="335"/>
      <c r="G727" s="335"/>
      <c r="H727" s="505"/>
      <c r="J727" s="335"/>
      <c r="K727" s="335"/>
      <c r="L727" s="335"/>
      <c r="M727" s="335"/>
      <c r="N727" s="335"/>
      <c r="O727" s="335"/>
      <c r="P727" s="335"/>
    </row>
    <row r="728" spans="3:16" ht="14.25" hidden="1" x14ac:dyDescent="0.2">
      <c r="C728" s="335"/>
      <c r="E728" s="78"/>
      <c r="F728" s="335"/>
      <c r="G728" s="335"/>
      <c r="H728" s="505"/>
      <c r="J728" s="335"/>
      <c r="K728" s="335"/>
      <c r="L728" s="335"/>
      <c r="M728" s="335"/>
      <c r="N728" s="335"/>
      <c r="O728" s="335"/>
      <c r="P728" s="335"/>
    </row>
    <row r="729" spans="3:16" ht="14.25" hidden="1" x14ac:dyDescent="0.2">
      <c r="C729" s="335"/>
      <c r="E729" s="78"/>
      <c r="F729" s="335"/>
      <c r="G729" s="335"/>
      <c r="H729" s="505"/>
      <c r="J729" s="335"/>
      <c r="K729" s="335"/>
      <c r="L729" s="335"/>
      <c r="M729" s="335"/>
      <c r="N729" s="335"/>
      <c r="O729" s="335"/>
      <c r="P729" s="335"/>
    </row>
    <row r="730" spans="3:16" ht="14.25" hidden="1" x14ac:dyDescent="0.2">
      <c r="C730" s="335"/>
      <c r="E730" s="78"/>
      <c r="F730" s="335"/>
      <c r="G730" s="335"/>
      <c r="H730" s="505"/>
      <c r="J730" s="335"/>
      <c r="K730" s="335"/>
      <c r="L730" s="335"/>
      <c r="M730" s="335"/>
      <c r="N730" s="335"/>
      <c r="O730" s="335"/>
      <c r="P730" s="335"/>
    </row>
    <row r="731" spans="3:16" ht="14.25" hidden="1" x14ac:dyDescent="0.2">
      <c r="C731" s="335"/>
      <c r="E731" s="78"/>
      <c r="F731" s="335"/>
      <c r="G731" s="335"/>
      <c r="H731" s="505"/>
      <c r="J731" s="335"/>
      <c r="K731" s="335"/>
      <c r="L731" s="335"/>
      <c r="M731" s="335"/>
      <c r="N731" s="335"/>
      <c r="O731" s="335"/>
      <c r="P731" s="335"/>
    </row>
    <row r="732" spans="3:16" ht="14.25" hidden="1" x14ac:dyDescent="0.2">
      <c r="C732" s="335"/>
      <c r="E732" s="78"/>
      <c r="F732" s="335"/>
      <c r="G732" s="335"/>
      <c r="H732" s="505"/>
      <c r="J732" s="335"/>
      <c r="K732" s="335"/>
      <c r="L732" s="335"/>
      <c r="M732" s="335"/>
      <c r="N732" s="335"/>
      <c r="O732" s="335"/>
      <c r="P732" s="335"/>
    </row>
    <row r="733" spans="3:16" ht="14.25" hidden="1" x14ac:dyDescent="0.2">
      <c r="C733" s="335"/>
      <c r="E733" s="78"/>
      <c r="F733" s="335"/>
      <c r="G733" s="335"/>
      <c r="H733" s="505"/>
      <c r="J733" s="335"/>
      <c r="K733" s="335"/>
      <c r="L733" s="335"/>
      <c r="M733" s="335"/>
      <c r="N733" s="335"/>
      <c r="O733" s="335"/>
      <c r="P733" s="335"/>
    </row>
    <row r="734" spans="3:16" ht="14.25" hidden="1" x14ac:dyDescent="0.2">
      <c r="C734" s="335"/>
      <c r="E734" s="78"/>
      <c r="F734" s="335"/>
      <c r="G734" s="335"/>
      <c r="H734" s="505"/>
      <c r="J734" s="335"/>
      <c r="K734" s="335"/>
      <c r="L734" s="335"/>
      <c r="M734" s="335"/>
      <c r="N734" s="335"/>
      <c r="O734" s="335"/>
      <c r="P734" s="335"/>
    </row>
    <row r="735" spans="3:16" ht="14.25" hidden="1" x14ac:dyDescent="0.2">
      <c r="C735" s="335"/>
      <c r="E735" s="78"/>
      <c r="F735" s="335"/>
      <c r="G735" s="335"/>
      <c r="H735" s="505"/>
      <c r="J735" s="335"/>
      <c r="K735" s="335"/>
      <c r="L735" s="335"/>
      <c r="M735" s="335"/>
      <c r="N735" s="335"/>
      <c r="O735" s="335"/>
      <c r="P735" s="335"/>
    </row>
    <row r="736" spans="3:16" ht="14.25" hidden="1" x14ac:dyDescent="0.2">
      <c r="C736" s="335"/>
      <c r="E736" s="78"/>
      <c r="F736" s="335"/>
      <c r="G736" s="335"/>
      <c r="H736" s="505"/>
      <c r="J736" s="335"/>
      <c r="K736" s="335"/>
      <c r="L736" s="335"/>
      <c r="M736" s="335"/>
      <c r="N736" s="335"/>
      <c r="O736" s="335"/>
      <c r="P736" s="335"/>
    </row>
    <row r="737" spans="3:16" ht="14.25" hidden="1" x14ac:dyDescent="0.2">
      <c r="C737" s="335"/>
      <c r="E737" s="78"/>
      <c r="F737" s="335"/>
      <c r="G737" s="335"/>
      <c r="H737" s="505"/>
      <c r="J737" s="335"/>
      <c r="K737" s="335"/>
      <c r="L737" s="335"/>
      <c r="M737" s="335"/>
      <c r="N737" s="335"/>
      <c r="O737" s="335"/>
      <c r="P737" s="335"/>
    </row>
    <row r="738" spans="3:16" ht="14.25" hidden="1" x14ac:dyDescent="0.2">
      <c r="C738" s="335"/>
      <c r="E738" s="78"/>
      <c r="F738" s="335"/>
      <c r="G738" s="335"/>
      <c r="H738" s="505"/>
      <c r="J738" s="335"/>
      <c r="K738" s="335"/>
      <c r="L738" s="335"/>
      <c r="M738" s="335"/>
      <c r="N738" s="335"/>
      <c r="O738" s="335"/>
      <c r="P738" s="335"/>
    </row>
    <row r="739" spans="3:16" ht="14.25" hidden="1" x14ac:dyDescent="0.2">
      <c r="C739" s="335"/>
      <c r="E739" s="78"/>
      <c r="F739" s="335"/>
      <c r="G739" s="335"/>
      <c r="H739" s="505"/>
      <c r="J739" s="335"/>
      <c r="K739" s="335"/>
      <c r="L739" s="335"/>
      <c r="M739" s="335"/>
      <c r="N739" s="335"/>
      <c r="O739" s="335"/>
      <c r="P739" s="335"/>
    </row>
    <row r="740" spans="3:16" ht="14.25" hidden="1" x14ac:dyDescent="0.2">
      <c r="C740" s="335"/>
      <c r="E740" s="78"/>
      <c r="F740" s="335"/>
      <c r="G740" s="335"/>
      <c r="H740" s="505"/>
      <c r="J740" s="335"/>
      <c r="K740" s="335"/>
      <c r="L740" s="335"/>
      <c r="M740" s="335"/>
      <c r="N740" s="335"/>
      <c r="O740" s="335"/>
      <c r="P740" s="335"/>
    </row>
    <row r="741" spans="3:16" ht="14.25" hidden="1" x14ac:dyDescent="0.2">
      <c r="C741" s="335"/>
      <c r="E741" s="78"/>
      <c r="F741" s="335"/>
      <c r="G741" s="335"/>
      <c r="H741" s="505"/>
      <c r="J741" s="335"/>
      <c r="K741" s="335"/>
      <c r="L741" s="335"/>
      <c r="M741" s="335"/>
      <c r="N741" s="335"/>
      <c r="O741" s="335"/>
      <c r="P741" s="335"/>
    </row>
    <row r="742" spans="3:16" ht="14.25" hidden="1" x14ac:dyDescent="0.2">
      <c r="C742" s="335"/>
      <c r="E742" s="78"/>
      <c r="F742" s="335"/>
      <c r="G742" s="335"/>
      <c r="H742" s="505"/>
      <c r="J742" s="335"/>
      <c r="K742" s="335"/>
      <c r="L742" s="335"/>
      <c r="M742" s="335"/>
      <c r="N742" s="335"/>
      <c r="O742" s="335"/>
      <c r="P742" s="335"/>
    </row>
    <row r="743" spans="3:16" ht="14.25" hidden="1" x14ac:dyDescent="0.2">
      <c r="C743" s="335"/>
      <c r="E743" s="78"/>
      <c r="F743" s="335"/>
      <c r="G743" s="335"/>
      <c r="H743" s="505"/>
      <c r="J743" s="335"/>
      <c r="K743" s="335"/>
      <c r="L743" s="335"/>
      <c r="M743" s="335"/>
      <c r="N743" s="335"/>
      <c r="O743" s="335"/>
      <c r="P743" s="335"/>
    </row>
    <row r="744" spans="3:16" ht="14.25" hidden="1" x14ac:dyDescent="0.2">
      <c r="C744" s="335"/>
      <c r="E744" s="78"/>
      <c r="F744" s="335"/>
      <c r="G744" s="335"/>
      <c r="H744" s="505"/>
      <c r="J744" s="335"/>
      <c r="K744" s="335"/>
      <c r="L744" s="335"/>
      <c r="M744" s="335"/>
      <c r="N744" s="335"/>
      <c r="O744" s="335"/>
      <c r="P744" s="335"/>
    </row>
    <row r="745" spans="3:16" ht="14.25" hidden="1" x14ac:dyDescent="0.2">
      <c r="C745" s="335"/>
      <c r="E745" s="78"/>
      <c r="F745" s="335"/>
      <c r="G745" s="335"/>
      <c r="H745" s="505"/>
      <c r="J745" s="335"/>
      <c r="K745" s="335"/>
      <c r="L745" s="335"/>
      <c r="M745" s="335"/>
      <c r="N745" s="335"/>
      <c r="O745" s="335"/>
      <c r="P745" s="335"/>
    </row>
    <row r="746" spans="3:16" ht="14.25" hidden="1" x14ac:dyDescent="0.2">
      <c r="C746" s="335"/>
      <c r="E746" s="78"/>
      <c r="F746" s="335"/>
      <c r="G746" s="335"/>
      <c r="H746" s="505"/>
      <c r="J746" s="335"/>
      <c r="K746" s="335"/>
      <c r="L746" s="335"/>
      <c r="M746" s="335"/>
      <c r="N746" s="335"/>
      <c r="O746" s="335"/>
      <c r="P746" s="335"/>
    </row>
    <row r="747" spans="3:16" ht="14.25" hidden="1" x14ac:dyDescent="0.2">
      <c r="C747" s="335"/>
      <c r="E747" s="78"/>
      <c r="F747" s="335"/>
      <c r="G747" s="335"/>
      <c r="H747" s="505"/>
      <c r="J747" s="335"/>
      <c r="K747" s="335"/>
      <c r="L747" s="335"/>
      <c r="M747" s="335"/>
      <c r="N747" s="335"/>
      <c r="O747" s="335"/>
      <c r="P747" s="335"/>
    </row>
    <row r="748" spans="3:16" ht="14.25" hidden="1" x14ac:dyDescent="0.2">
      <c r="C748" s="335"/>
      <c r="E748" s="78"/>
      <c r="F748" s="335"/>
      <c r="G748" s="335"/>
      <c r="H748" s="505"/>
      <c r="J748" s="335"/>
      <c r="K748" s="335"/>
      <c r="L748" s="335"/>
      <c r="M748" s="335"/>
      <c r="N748" s="335"/>
      <c r="O748" s="335"/>
      <c r="P748" s="335"/>
    </row>
    <row r="749" spans="3:16" ht="14.25" hidden="1" x14ac:dyDescent="0.2">
      <c r="C749" s="335"/>
      <c r="E749" s="78"/>
      <c r="F749" s="335"/>
      <c r="G749" s="335"/>
      <c r="H749" s="505"/>
      <c r="J749" s="335"/>
      <c r="K749" s="335"/>
      <c r="L749" s="335"/>
      <c r="M749" s="335"/>
      <c r="N749" s="335"/>
      <c r="O749" s="335"/>
      <c r="P749" s="335"/>
    </row>
    <row r="750" spans="3:16" ht="14.25" hidden="1" x14ac:dyDescent="0.2">
      <c r="C750" s="335"/>
      <c r="E750" s="78"/>
      <c r="F750" s="335"/>
      <c r="G750" s="335"/>
      <c r="H750" s="505"/>
      <c r="J750" s="335"/>
      <c r="K750" s="335"/>
      <c r="L750" s="335"/>
      <c r="M750" s="335"/>
      <c r="N750" s="335"/>
      <c r="O750" s="335"/>
      <c r="P750" s="335"/>
    </row>
    <row r="751" spans="3:16" ht="14.25" hidden="1" x14ac:dyDescent="0.2">
      <c r="C751" s="335"/>
      <c r="E751" s="78"/>
      <c r="F751" s="335"/>
      <c r="G751" s="335"/>
      <c r="H751" s="505"/>
      <c r="J751" s="335"/>
      <c r="K751" s="335"/>
      <c r="L751" s="335"/>
      <c r="M751" s="335"/>
      <c r="N751" s="335"/>
      <c r="O751" s="335"/>
      <c r="P751" s="335"/>
    </row>
    <row r="752" spans="3:16" ht="14.25" hidden="1" x14ac:dyDescent="0.2">
      <c r="C752" s="335"/>
      <c r="E752" s="78"/>
      <c r="F752" s="335"/>
      <c r="G752" s="335"/>
      <c r="H752" s="505"/>
      <c r="J752" s="335"/>
      <c r="K752" s="335"/>
      <c r="L752" s="335"/>
      <c r="M752" s="335"/>
      <c r="N752" s="335"/>
      <c r="O752" s="335"/>
      <c r="P752" s="335"/>
    </row>
    <row r="753" spans="3:16" ht="14.25" hidden="1" x14ac:dyDescent="0.2">
      <c r="C753" s="335"/>
      <c r="E753" s="78"/>
      <c r="F753" s="335"/>
      <c r="G753" s="335"/>
      <c r="H753" s="505"/>
      <c r="J753" s="335"/>
      <c r="K753" s="335"/>
      <c r="L753" s="335"/>
      <c r="M753" s="335"/>
      <c r="N753" s="335"/>
      <c r="O753" s="335"/>
      <c r="P753" s="335"/>
    </row>
    <row r="754" spans="3:16" ht="14.25" hidden="1" x14ac:dyDescent="0.2">
      <c r="C754" s="335"/>
      <c r="E754" s="78"/>
      <c r="F754" s="335"/>
      <c r="G754" s="335"/>
      <c r="H754" s="505"/>
      <c r="J754" s="335"/>
      <c r="K754" s="335"/>
      <c r="L754" s="335"/>
      <c r="M754" s="335"/>
      <c r="N754" s="335"/>
      <c r="O754" s="335"/>
      <c r="P754" s="335"/>
    </row>
    <row r="755" spans="3:16" ht="14.25" hidden="1" x14ac:dyDescent="0.2">
      <c r="C755" s="335"/>
      <c r="E755" s="78"/>
      <c r="F755" s="335"/>
      <c r="G755" s="335"/>
      <c r="H755" s="505"/>
      <c r="J755" s="335"/>
      <c r="K755" s="335"/>
      <c r="L755" s="335"/>
      <c r="M755" s="335"/>
      <c r="N755" s="335"/>
      <c r="O755" s="335"/>
      <c r="P755" s="335"/>
    </row>
    <row r="756" spans="3:16" ht="14.25" hidden="1" x14ac:dyDescent="0.2">
      <c r="C756" s="335"/>
      <c r="E756" s="78"/>
      <c r="F756" s="335"/>
      <c r="G756" s="335"/>
      <c r="H756" s="505"/>
      <c r="J756" s="335"/>
      <c r="K756" s="335"/>
      <c r="L756" s="335"/>
      <c r="M756" s="335"/>
      <c r="N756" s="335"/>
      <c r="O756" s="335"/>
      <c r="P756" s="335"/>
    </row>
    <row r="757" spans="3:16" ht="14.25" hidden="1" x14ac:dyDescent="0.2">
      <c r="C757" s="335"/>
      <c r="E757" s="78"/>
      <c r="F757" s="335"/>
      <c r="G757" s="335"/>
      <c r="H757" s="505"/>
      <c r="J757" s="335"/>
      <c r="K757" s="335"/>
      <c r="L757" s="335"/>
      <c r="M757" s="335"/>
      <c r="N757" s="335"/>
      <c r="O757" s="335"/>
      <c r="P757" s="335"/>
    </row>
    <row r="758" spans="3:16" ht="14.25" hidden="1" x14ac:dyDescent="0.2">
      <c r="C758" s="335"/>
      <c r="E758" s="78"/>
      <c r="F758" s="335"/>
      <c r="G758" s="335"/>
      <c r="H758" s="505"/>
      <c r="J758" s="335"/>
      <c r="K758" s="335"/>
      <c r="L758" s="335"/>
      <c r="M758" s="335"/>
      <c r="N758" s="335"/>
      <c r="O758" s="335"/>
      <c r="P758" s="335"/>
    </row>
    <row r="759" spans="3:16" ht="14.25" hidden="1" x14ac:dyDescent="0.2">
      <c r="C759" s="335"/>
      <c r="E759" s="78"/>
      <c r="F759" s="335"/>
      <c r="G759" s="335"/>
      <c r="H759" s="505"/>
      <c r="J759" s="335"/>
      <c r="K759" s="335"/>
      <c r="L759" s="335"/>
      <c r="M759" s="335"/>
      <c r="N759" s="335"/>
      <c r="O759" s="335"/>
      <c r="P759" s="335"/>
    </row>
    <row r="760" spans="3:16" ht="14.25" hidden="1" x14ac:dyDescent="0.2">
      <c r="C760" s="335"/>
      <c r="E760" s="78"/>
      <c r="F760" s="335"/>
      <c r="G760" s="335"/>
      <c r="H760" s="505"/>
      <c r="J760" s="335"/>
      <c r="K760" s="335"/>
      <c r="L760" s="335"/>
      <c r="M760" s="335"/>
      <c r="N760" s="335"/>
      <c r="O760" s="335"/>
      <c r="P760" s="335"/>
    </row>
    <row r="761" spans="3:16" ht="14.25" hidden="1" x14ac:dyDescent="0.2">
      <c r="C761" s="335"/>
      <c r="E761" s="78"/>
      <c r="F761" s="335"/>
      <c r="G761" s="335"/>
      <c r="H761" s="505"/>
      <c r="J761" s="335"/>
      <c r="K761" s="335"/>
      <c r="L761" s="335"/>
      <c r="M761" s="335"/>
      <c r="N761" s="335"/>
      <c r="O761" s="335"/>
      <c r="P761" s="335"/>
    </row>
    <row r="762" spans="3:16" ht="14.25" hidden="1" x14ac:dyDescent="0.2">
      <c r="C762" s="335"/>
      <c r="E762" s="78"/>
      <c r="F762" s="335"/>
      <c r="G762" s="335"/>
      <c r="H762" s="505"/>
      <c r="J762" s="335"/>
      <c r="K762" s="335"/>
      <c r="L762" s="335"/>
      <c r="M762" s="335"/>
      <c r="N762" s="335"/>
      <c r="O762" s="335"/>
      <c r="P762" s="335"/>
    </row>
    <row r="763" spans="3:16" ht="14.25" hidden="1" x14ac:dyDescent="0.2">
      <c r="C763" s="335"/>
      <c r="E763" s="78"/>
      <c r="F763" s="335"/>
      <c r="G763" s="335"/>
      <c r="H763" s="505"/>
      <c r="J763" s="335"/>
      <c r="K763" s="335"/>
      <c r="L763" s="335"/>
      <c r="M763" s="335"/>
      <c r="N763" s="335"/>
      <c r="O763" s="335"/>
      <c r="P763" s="335"/>
    </row>
    <row r="764" spans="3:16" ht="14.25" hidden="1" x14ac:dyDescent="0.2">
      <c r="C764" s="335"/>
      <c r="E764" s="78"/>
      <c r="F764" s="335"/>
      <c r="G764" s="335"/>
      <c r="H764" s="505"/>
      <c r="J764" s="335"/>
      <c r="K764" s="335"/>
      <c r="L764" s="335"/>
      <c r="M764" s="335"/>
      <c r="N764" s="335"/>
      <c r="O764" s="335"/>
      <c r="P764" s="335"/>
    </row>
    <row r="765" spans="3:16" ht="14.25" hidden="1" x14ac:dyDescent="0.2">
      <c r="C765" s="335"/>
      <c r="E765" s="78"/>
      <c r="F765" s="335"/>
      <c r="G765" s="335"/>
      <c r="H765" s="505"/>
      <c r="J765" s="335"/>
      <c r="K765" s="335"/>
      <c r="L765" s="335"/>
      <c r="M765" s="335"/>
      <c r="N765" s="335"/>
      <c r="O765" s="335"/>
      <c r="P765" s="335"/>
    </row>
    <row r="766" spans="3:16" ht="14.25" hidden="1" x14ac:dyDescent="0.2">
      <c r="C766" s="335"/>
      <c r="E766" s="78"/>
      <c r="F766" s="335"/>
      <c r="G766" s="335"/>
      <c r="H766" s="505"/>
      <c r="J766" s="335"/>
      <c r="K766" s="335"/>
      <c r="L766" s="335"/>
      <c r="M766" s="335"/>
      <c r="N766" s="335"/>
      <c r="O766" s="335"/>
      <c r="P766" s="335"/>
    </row>
    <row r="767" spans="3:16" ht="14.25" hidden="1" x14ac:dyDescent="0.2">
      <c r="C767" s="335"/>
      <c r="E767" s="78"/>
      <c r="F767" s="335"/>
      <c r="G767" s="335"/>
      <c r="H767" s="505"/>
      <c r="J767" s="335"/>
      <c r="K767" s="335"/>
      <c r="L767" s="335"/>
      <c r="M767" s="335"/>
      <c r="N767" s="335"/>
      <c r="O767" s="335"/>
      <c r="P767" s="335"/>
    </row>
    <row r="768" spans="3:16" ht="14.25" hidden="1" x14ac:dyDescent="0.2">
      <c r="C768" s="335"/>
      <c r="E768" s="78"/>
      <c r="F768" s="335"/>
      <c r="G768" s="335"/>
      <c r="H768" s="505"/>
      <c r="J768" s="335"/>
      <c r="K768" s="335"/>
      <c r="L768" s="335"/>
      <c r="M768" s="335"/>
      <c r="N768" s="335"/>
      <c r="O768" s="335"/>
      <c r="P768" s="335"/>
    </row>
    <row r="769" spans="3:16" ht="14.25" hidden="1" x14ac:dyDescent="0.2">
      <c r="C769" s="335"/>
      <c r="E769" s="78"/>
      <c r="F769" s="335"/>
      <c r="G769" s="335"/>
      <c r="H769" s="505"/>
      <c r="J769" s="335"/>
      <c r="K769" s="335"/>
      <c r="L769" s="335"/>
      <c r="M769" s="335"/>
      <c r="N769" s="335"/>
      <c r="O769" s="335"/>
      <c r="P769" s="335"/>
    </row>
    <row r="770" spans="3:16" ht="14.25" hidden="1" x14ac:dyDescent="0.2">
      <c r="C770" s="335"/>
      <c r="E770" s="78"/>
      <c r="F770" s="335"/>
      <c r="G770" s="335"/>
      <c r="H770" s="505"/>
      <c r="J770" s="335"/>
      <c r="K770" s="335"/>
      <c r="L770" s="335"/>
      <c r="M770" s="335"/>
      <c r="N770" s="335"/>
      <c r="O770" s="335"/>
      <c r="P770" s="335"/>
    </row>
    <row r="771" spans="3:16" ht="14.25" hidden="1" x14ac:dyDescent="0.2">
      <c r="C771" s="335"/>
      <c r="E771" s="78"/>
      <c r="F771" s="335"/>
      <c r="G771" s="335"/>
      <c r="H771" s="505"/>
      <c r="J771" s="335"/>
      <c r="K771" s="335"/>
      <c r="L771" s="335"/>
      <c r="M771" s="335"/>
      <c r="N771" s="335"/>
      <c r="O771" s="335"/>
      <c r="P771" s="335"/>
    </row>
    <row r="772" spans="3:16" ht="14.25" hidden="1" x14ac:dyDescent="0.2">
      <c r="C772" s="335"/>
      <c r="E772" s="78"/>
      <c r="F772" s="335"/>
      <c r="G772" s="335"/>
      <c r="H772" s="505"/>
      <c r="J772" s="335"/>
      <c r="K772" s="335"/>
      <c r="L772" s="335"/>
      <c r="M772" s="335"/>
      <c r="N772" s="335"/>
      <c r="O772" s="335"/>
      <c r="P772" s="335"/>
    </row>
    <row r="773" spans="3:16" ht="14.25" hidden="1" x14ac:dyDescent="0.2">
      <c r="C773" s="335"/>
      <c r="E773" s="78"/>
      <c r="F773" s="335"/>
      <c r="G773" s="335"/>
      <c r="H773" s="505"/>
      <c r="J773" s="335"/>
      <c r="K773" s="335"/>
      <c r="L773" s="335"/>
      <c r="M773" s="335"/>
      <c r="N773" s="335"/>
      <c r="O773" s="335"/>
      <c r="P773" s="335"/>
    </row>
    <row r="774" spans="3:16" ht="14.25" hidden="1" x14ac:dyDescent="0.2">
      <c r="C774" s="335"/>
      <c r="E774" s="78"/>
      <c r="F774" s="335"/>
      <c r="G774" s="335"/>
      <c r="H774" s="505"/>
      <c r="J774" s="335"/>
      <c r="K774" s="335"/>
      <c r="L774" s="335"/>
      <c r="M774" s="335"/>
      <c r="N774" s="335"/>
      <c r="O774" s="335"/>
      <c r="P774" s="335"/>
    </row>
    <row r="775" spans="3:16" ht="14.25" hidden="1" x14ac:dyDescent="0.2">
      <c r="C775" s="335"/>
      <c r="E775" s="78"/>
      <c r="F775" s="335"/>
      <c r="G775" s="335"/>
      <c r="H775" s="505"/>
      <c r="J775" s="335"/>
      <c r="K775" s="335"/>
      <c r="L775" s="335"/>
      <c r="M775" s="335"/>
      <c r="N775" s="335"/>
      <c r="O775" s="335"/>
      <c r="P775" s="335"/>
    </row>
    <row r="776" spans="3:16" ht="14.25" hidden="1" x14ac:dyDescent="0.2">
      <c r="C776" s="335"/>
      <c r="E776" s="78"/>
      <c r="F776" s="335"/>
      <c r="G776" s="335"/>
      <c r="H776" s="505"/>
      <c r="J776" s="335"/>
      <c r="K776" s="335"/>
      <c r="L776" s="335"/>
      <c r="M776" s="335"/>
      <c r="N776" s="335"/>
      <c r="O776" s="335"/>
      <c r="P776" s="335"/>
    </row>
    <row r="777" spans="3:16" ht="14.25" hidden="1" x14ac:dyDescent="0.2">
      <c r="C777" s="335"/>
      <c r="E777" s="78"/>
      <c r="F777" s="335"/>
      <c r="G777" s="335"/>
      <c r="H777" s="505"/>
      <c r="J777" s="335"/>
      <c r="K777" s="335"/>
      <c r="L777" s="335"/>
      <c r="M777" s="335"/>
      <c r="N777" s="335"/>
      <c r="O777" s="335"/>
      <c r="P777" s="335"/>
    </row>
    <row r="778" spans="3:16" ht="14.25" hidden="1" x14ac:dyDescent="0.2">
      <c r="C778" s="335"/>
      <c r="E778" s="78"/>
      <c r="F778" s="335"/>
      <c r="G778" s="335"/>
      <c r="H778" s="505"/>
      <c r="J778" s="335"/>
      <c r="K778" s="335"/>
      <c r="L778" s="335"/>
      <c r="M778" s="335"/>
      <c r="N778" s="335"/>
      <c r="O778" s="335"/>
      <c r="P778" s="335"/>
    </row>
    <row r="779" spans="3:16" ht="14.25" hidden="1" x14ac:dyDescent="0.2">
      <c r="C779" s="335"/>
      <c r="E779" s="78"/>
      <c r="F779" s="335"/>
      <c r="G779" s="335"/>
      <c r="H779" s="505"/>
      <c r="J779" s="335"/>
      <c r="K779" s="335"/>
      <c r="L779" s="335"/>
      <c r="M779" s="335"/>
      <c r="N779" s="335"/>
      <c r="O779" s="335"/>
      <c r="P779" s="335"/>
    </row>
    <row r="780" spans="3:16" ht="14.25" hidden="1" x14ac:dyDescent="0.2">
      <c r="C780" s="335"/>
      <c r="E780" s="78"/>
      <c r="F780" s="335"/>
      <c r="G780" s="335"/>
      <c r="H780" s="505"/>
      <c r="J780" s="335"/>
      <c r="K780" s="335"/>
      <c r="L780" s="335"/>
      <c r="M780" s="335"/>
      <c r="N780" s="335"/>
      <c r="O780" s="335"/>
      <c r="P780" s="335"/>
    </row>
    <row r="781" spans="3:16" ht="14.25" hidden="1" x14ac:dyDescent="0.2">
      <c r="C781" s="335"/>
      <c r="E781" s="78"/>
      <c r="F781" s="335"/>
      <c r="G781" s="335"/>
      <c r="H781" s="505"/>
      <c r="J781" s="335"/>
      <c r="K781" s="335"/>
      <c r="L781" s="335"/>
      <c r="M781" s="335"/>
      <c r="N781" s="335"/>
      <c r="O781" s="335"/>
      <c r="P781" s="335"/>
    </row>
    <row r="782" spans="3:16" ht="14.25" hidden="1" x14ac:dyDescent="0.2">
      <c r="C782" s="335"/>
      <c r="E782" s="78"/>
      <c r="F782" s="335"/>
      <c r="G782" s="335"/>
      <c r="H782" s="505"/>
      <c r="J782" s="335"/>
      <c r="K782" s="335"/>
      <c r="L782" s="335"/>
      <c r="M782" s="335"/>
      <c r="N782" s="335"/>
      <c r="O782" s="335"/>
      <c r="P782" s="335"/>
    </row>
    <row r="783" spans="3:16" ht="14.25" hidden="1" x14ac:dyDescent="0.2">
      <c r="C783" s="335"/>
      <c r="E783" s="78"/>
      <c r="F783" s="335"/>
      <c r="G783" s="335"/>
      <c r="H783" s="505"/>
      <c r="J783" s="335"/>
      <c r="K783" s="335"/>
      <c r="L783" s="335"/>
      <c r="M783" s="335"/>
      <c r="N783" s="335"/>
      <c r="O783" s="335"/>
      <c r="P783" s="335"/>
    </row>
    <row r="784" spans="3:16" ht="14.25" hidden="1" x14ac:dyDescent="0.2">
      <c r="C784" s="335"/>
      <c r="E784" s="78"/>
      <c r="F784" s="335"/>
      <c r="G784" s="335"/>
      <c r="H784" s="505"/>
      <c r="J784" s="335"/>
      <c r="K784" s="335"/>
      <c r="L784" s="335"/>
      <c r="M784" s="335"/>
      <c r="N784" s="335"/>
      <c r="O784" s="335"/>
      <c r="P784" s="335"/>
    </row>
    <row r="785" spans="3:16" ht="14.25" hidden="1" x14ac:dyDescent="0.2">
      <c r="C785" s="335"/>
      <c r="E785" s="78"/>
      <c r="F785" s="335"/>
      <c r="G785" s="335"/>
      <c r="H785" s="505"/>
      <c r="J785" s="335"/>
      <c r="K785" s="335"/>
      <c r="L785" s="335"/>
      <c r="M785" s="335"/>
      <c r="N785" s="335"/>
      <c r="O785" s="335"/>
      <c r="P785" s="335"/>
    </row>
    <row r="786" spans="3:16" ht="14.25" hidden="1" x14ac:dyDescent="0.2">
      <c r="C786" s="335"/>
      <c r="E786" s="78"/>
      <c r="F786" s="335"/>
      <c r="G786" s="335"/>
      <c r="H786" s="505"/>
      <c r="J786" s="335"/>
      <c r="K786" s="335"/>
      <c r="L786" s="335"/>
      <c r="M786" s="335"/>
      <c r="N786" s="335"/>
      <c r="O786" s="335"/>
      <c r="P786" s="335"/>
    </row>
    <row r="787" spans="3:16" ht="14.25" hidden="1" x14ac:dyDescent="0.2">
      <c r="C787" s="335"/>
      <c r="E787" s="78"/>
      <c r="F787" s="335"/>
      <c r="G787" s="335"/>
      <c r="H787" s="505"/>
      <c r="J787" s="335"/>
      <c r="K787" s="335"/>
      <c r="L787" s="335"/>
      <c r="M787" s="335"/>
      <c r="N787" s="335"/>
      <c r="O787" s="335"/>
      <c r="P787" s="335"/>
    </row>
    <row r="788" spans="3:16" ht="14.25" hidden="1" x14ac:dyDescent="0.2">
      <c r="C788" s="335"/>
      <c r="E788" s="78"/>
      <c r="F788" s="335"/>
      <c r="G788" s="335"/>
      <c r="H788" s="505"/>
      <c r="J788" s="335"/>
      <c r="K788" s="335"/>
      <c r="L788" s="335"/>
      <c r="M788" s="335"/>
      <c r="N788" s="335"/>
      <c r="O788" s="335"/>
      <c r="P788" s="335"/>
    </row>
    <row r="789" spans="3:16" ht="14.25" hidden="1" x14ac:dyDescent="0.2">
      <c r="C789" s="335"/>
      <c r="E789" s="78"/>
      <c r="F789" s="335"/>
      <c r="G789" s="335"/>
      <c r="H789" s="505"/>
      <c r="J789" s="335"/>
      <c r="K789" s="335"/>
      <c r="L789" s="335"/>
      <c r="M789" s="335"/>
      <c r="N789" s="335"/>
      <c r="O789" s="335"/>
      <c r="P789" s="335"/>
    </row>
    <row r="790" spans="3:16" ht="14.25" hidden="1" x14ac:dyDescent="0.2">
      <c r="C790" s="335"/>
      <c r="E790" s="78"/>
      <c r="F790" s="335"/>
      <c r="G790" s="335"/>
      <c r="H790" s="505"/>
      <c r="J790" s="335"/>
      <c r="K790" s="335"/>
      <c r="L790" s="335"/>
      <c r="M790" s="335"/>
      <c r="N790" s="335"/>
      <c r="O790" s="335"/>
      <c r="P790" s="335"/>
    </row>
    <row r="791" spans="3:16" ht="14.25" hidden="1" x14ac:dyDescent="0.2">
      <c r="C791" s="335"/>
      <c r="E791" s="78"/>
      <c r="F791" s="335"/>
      <c r="G791" s="335"/>
      <c r="H791" s="505"/>
      <c r="J791" s="335"/>
      <c r="K791" s="335"/>
      <c r="L791" s="335"/>
      <c r="M791" s="335"/>
      <c r="N791" s="335"/>
      <c r="O791" s="335"/>
      <c r="P791" s="335"/>
    </row>
    <row r="792" spans="3:16" ht="14.25" hidden="1" x14ac:dyDescent="0.2">
      <c r="C792" s="335"/>
      <c r="E792" s="78"/>
      <c r="F792" s="335"/>
      <c r="G792" s="335"/>
      <c r="H792" s="505"/>
      <c r="J792" s="335"/>
      <c r="K792" s="335"/>
      <c r="L792" s="335"/>
      <c r="M792" s="335"/>
      <c r="N792" s="335"/>
      <c r="O792" s="335"/>
      <c r="P792" s="335"/>
    </row>
    <row r="793" spans="3:16" ht="14.25" hidden="1" x14ac:dyDescent="0.2">
      <c r="C793" s="335"/>
      <c r="E793" s="78"/>
      <c r="F793" s="335"/>
      <c r="G793" s="335"/>
      <c r="H793" s="505"/>
      <c r="J793" s="335"/>
      <c r="K793" s="335"/>
      <c r="L793" s="335"/>
      <c r="M793" s="335"/>
      <c r="N793" s="335"/>
      <c r="O793" s="335"/>
      <c r="P793" s="335"/>
    </row>
    <row r="794" spans="3:16" ht="14.25" hidden="1" x14ac:dyDescent="0.2">
      <c r="C794" s="335"/>
      <c r="E794" s="78"/>
      <c r="F794" s="335"/>
      <c r="G794" s="335"/>
      <c r="H794" s="505"/>
      <c r="J794" s="335"/>
      <c r="K794" s="335"/>
      <c r="L794" s="335"/>
      <c r="M794" s="335"/>
      <c r="N794" s="335"/>
      <c r="O794" s="335"/>
      <c r="P794" s="335"/>
    </row>
    <row r="795" spans="3:16" ht="14.25" hidden="1" x14ac:dyDescent="0.2">
      <c r="C795" s="335"/>
      <c r="E795" s="78"/>
      <c r="F795" s="335"/>
      <c r="G795" s="335"/>
      <c r="H795" s="505"/>
      <c r="J795" s="335"/>
      <c r="K795" s="335"/>
      <c r="L795" s="335"/>
      <c r="M795" s="335"/>
      <c r="N795" s="335"/>
      <c r="O795" s="335"/>
      <c r="P795" s="335"/>
    </row>
    <row r="796" spans="3:16" ht="14.25" hidden="1" x14ac:dyDescent="0.2">
      <c r="C796" s="335"/>
      <c r="E796" s="78"/>
      <c r="F796" s="335"/>
      <c r="G796" s="335"/>
      <c r="H796" s="505"/>
      <c r="J796" s="335"/>
      <c r="K796" s="335"/>
      <c r="L796" s="335"/>
      <c r="M796" s="335"/>
      <c r="N796" s="335"/>
      <c r="O796" s="335"/>
      <c r="P796" s="335"/>
    </row>
    <row r="797" spans="3:16" ht="14.25" hidden="1" x14ac:dyDescent="0.2">
      <c r="C797" s="335"/>
      <c r="E797" s="78"/>
      <c r="F797" s="335"/>
      <c r="G797" s="335"/>
      <c r="H797" s="505"/>
      <c r="J797" s="335"/>
      <c r="K797" s="335"/>
      <c r="L797" s="335"/>
      <c r="M797" s="335"/>
      <c r="N797" s="335"/>
      <c r="O797" s="335"/>
      <c r="P797" s="335"/>
    </row>
    <row r="798" spans="3:16" ht="14.25" hidden="1" x14ac:dyDescent="0.2">
      <c r="C798" s="335"/>
      <c r="E798" s="78"/>
      <c r="F798" s="335"/>
      <c r="G798" s="335"/>
      <c r="H798" s="505"/>
      <c r="J798" s="335"/>
      <c r="K798" s="335"/>
      <c r="L798" s="335"/>
      <c r="M798" s="335"/>
      <c r="N798" s="335"/>
      <c r="O798" s="335"/>
      <c r="P798" s="335"/>
    </row>
    <row r="799" spans="3:16" ht="14.25" hidden="1" x14ac:dyDescent="0.2">
      <c r="C799" s="335"/>
      <c r="E799" s="78"/>
      <c r="F799" s="335"/>
      <c r="G799" s="335"/>
      <c r="H799" s="505"/>
      <c r="J799" s="335"/>
      <c r="K799" s="335"/>
      <c r="L799" s="335"/>
      <c r="M799" s="335"/>
      <c r="N799" s="335"/>
      <c r="O799" s="335"/>
      <c r="P799" s="335"/>
    </row>
    <row r="800" spans="3:16" ht="14.25" hidden="1" x14ac:dyDescent="0.2">
      <c r="C800" s="335"/>
      <c r="E800" s="78"/>
      <c r="F800" s="335"/>
      <c r="G800" s="335"/>
      <c r="H800" s="505"/>
      <c r="J800" s="335"/>
      <c r="K800" s="335"/>
      <c r="L800" s="335"/>
      <c r="M800" s="335"/>
      <c r="N800" s="335"/>
      <c r="O800" s="335"/>
      <c r="P800" s="335"/>
    </row>
    <row r="801" spans="3:16" ht="14.25" hidden="1" x14ac:dyDescent="0.2">
      <c r="C801" s="335"/>
      <c r="E801" s="78"/>
      <c r="F801" s="335"/>
      <c r="G801" s="335"/>
      <c r="H801" s="505"/>
      <c r="J801" s="335"/>
      <c r="K801" s="335"/>
      <c r="L801" s="335"/>
      <c r="M801" s="335"/>
      <c r="N801" s="335"/>
      <c r="O801" s="335"/>
      <c r="P801" s="335"/>
    </row>
    <row r="802" spans="3:16" ht="14.25" hidden="1" x14ac:dyDescent="0.2">
      <c r="C802" s="335"/>
      <c r="E802" s="78"/>
      <c r="F802" s="335"/>
      <c r="G802" s="335"/>
      <c r="H802" s="505"/>
      <c r="J802" s="335"/>
      <c r="K802" s="335"/>
      <c r="L802" s="335"/>
      <c r="M802" s="335"/>
      <c r="N802" s="335"/>
      <c r="O802" s="335"/>
      <c r="P802" s="335"/>
    </row>
    <row r="803" spans="3:16" ht="14.25" hidden="1" x14ac:dyDescent="0.2">
      <c r="C803" s="335"/>
      <c r="E803" s="78"/>
      <c r="F803" s="335"/>
      <c r="G803" s="335"/>
      <c r="H803" s="505"/>
      <c r="J803" s="335"/>
      <c r="K803" s="335"/>
      <c r="L803" s="335"/>
      <c r="M803" s="335"/>
      <c r="N803" s="335"/>
      <c r="O803" s="335"/>
      <c r="P803" s="335"/>
    </row>
    <row r="804" spans="3:16" ht="14.25" hidden="1" x14ac:dyDescent="0.2">
      <c r="C804" s="335"/>
      <c r="E804" s="78"/>
      <c r="F804" s="335"/>
      <c r="G804" s="335"/>
      <c r="H804" s="505"/>
      <c r="J804" s="335"/>
      <c r="K804" s="335"/>
      <c r="L804" s="335"/>
      <c r="M804" s="335"/>
      <c r="N804" s="335"/>
      <c r="O804" s="335"/>
      <c r="P804" s="335"/>
    </row>
    <row r="805" spans="3:16" ht="14.25" hidden="1" x14ac:dyDescent="0.2">
      <c r="C805" s="335"/>
      <c r="E805" s="78"/>
      <c r="F805" s="335"/>
      <c r="G805" s="335"/>
      <c r="H805" s="505"/>
      <c r="J805" s="335"/>
      <c r="K805" s="335"/>
      <c r="L805" s="335"/>
      <c r="M805" s="335"/>
      <c r="N805" s="335"/>
      <c r="O805" s="335"/>
      <c r="P805" s="335"/>
    </row>
    <row r="806" spans="3:16" ht="14.25" hidden="1" x14ac:dyDescent="0.2">
      <c r="C806" s="335"/>
      <c r="E806" s="78"/>
      <c r="F806" s="335"/>
      <c r="G806" s="335"/>
      <c r="H806" s="505"/>
      <c r="J806" s="335"/>
      <c r="K806" s="335"/>
      <c r="L806" s="335"/>
      <c r="M806" s="335"/>
      <c r="N806" s="335"/>
      <c r="O806" s="335"/>
      <c r="P806" s="335"/>
    </row>
    <row r="807" spans="3:16" ht="14.25" hidden="1" x14ac:dyDescent="0.2">
      <c r="C807" s="335"/>
      <c r="E807" s="78"/>
      <c r="F807" s="335"/>
      <c r="G807" s="335"/>
      <c r="H807" s="505"/>
      <c r="J807" s="335"/>
      <c r="K807" s="335"/>
      <c r="L807" s="335"/>
      <c r="M807" s="335"/>
      <c r="N807" s="335"/>
      <c r="O807" s="335"/>
      <c r="P807" s="335"/>
    </row>
    <row r="808" spans="3:16" ht="14.25" hidden="1" x14ac:dyDescent="0.2">
      <c r="C808" s="335"/>
      <c r="E808" s="78"/>
      <c r="F808" s="335"/>
      <c r="G808" s="335"/>
      <c r="H808" s="505"/>
      <c r="J808" s="335"/>
      <c r="K808" s="335"/>
      <c r="L808" s="335"/>
      <c r="M808" s="335"/>
      <c r="N808" s="335"/>
      <c r="O808" s="335"/>
      <c r="P808" s="335"/>
    </row>
    <row r="809" spans="3:16" ht="14.25" hidden="1" x14ac:dyDescent="0.2">
      <c r="C809" s="335"/>
      <c r="E809" s="78"/>
      <c r="F809" s="335"/>
      <c r="G809" s="335"/>
      <c r="H809" s="505"/>
      <c r="J809" s="335"/>
      <c r="K809" s="335"/>
      <c r="L809" s="335"/>
      <c r="M809" s="335"/>
      <c r="N809" s="335"/>
      <c r="O809" s="335"/>
      <c r="P809" s="335"/>
    </row>
    <row r="810" spans="3:16" ht="14.25" hidden="1" x14ac:dyDescent="0.2">
      <c r="C810" s="335"/>
      <c r="E810" s="78"/>
      <c r="F810" s="335"/>
      <c r="G810" s="335"/>
      <c r="H810" s="505"/>
      <c r="J810" s="335"/>
      <c r="K810" s="335"/>
      <c r="L810" s="335"/>
      <c r="M810" s="335"/>
      <c r="N810" s="335"/>
      <c r="O810" s="335"/>
      <c r="P810" s="335"/>
    </row>
    <row r="811" spans="3:16" ht="14.25" hidden="1" x14ac:dyDescent="0.2">
      <c r="C811" s="335"/>
      <c r="E811" s="78"/>
      <c r="F811" s="335"/>
      <c r="G811" s="335"/>
      <c r="H811" s="505"/>
      <c r="J811" s="335"/>
      <c r="K811" s="335"/>
      <c r="L811" s="335"/>
      <c r="M811" s="335"/>
      <c r="N811" s="335"/>
      <c r="O811" s="335"/>
      <c r="P811" s="335"/>
    </row>
    <row r="812" spans="3:16" ht="14.25" hidden="1" x14ac:dyDescent="0.2">
      <c r="C812" s="335"/>
      <c r="E812" s="78"/>
      <c r="F812" s="335"/>
      <c r="G812" s="335"/>
      <c r="H812" s="505"/>
      <c r="J812" s="335"/>
      <c r="K812" s="335"/>
      <c r="L812" s="335"/>
      <c r="M812" s="335"/>
      <c r="N812" s="335"/>
      <c r="O812" s="335"/>
      <c r="P812" s="335"/>
    </row>
    <row r="813" spans="3:16" ht="14.25" hidden="1" x14ac:dyDescent="0.2">
      <c r="C813" s="335"/>
      <c r="E813" s="78"/>
      <c r="F813" s="335"/>
      <c r="G813" s="335"/>
      <c r="H813" s="505"/>
      <c r="J813" s="335"/>
      <c r="K813" s="335"/>
      <c r="L813" s="335"/>
      <c r="M813" s="335"/>
      <c r="N813" s="335"/>
      <c r="O813" s="335"/>
      <c r="P813" s="335"/>
    </row>
    <row r="814" spans="3:16" ht="14.25" hidden="1" x14ac:dyDescent="0.2">
      <c r="C814" s="335"/>
      <c r="E814" s="78"/>
      <c r="F814" s="335"/>
      <c r="G814" s="335"/>
      <c r="H814" s="505"/>
      <c r="J814" s="335"/>
      <c r="K814" s="335"/>
      <c r="L814" s="335"/>
      <c r="M814" s="335"/>
      <c r="N814" s="335"/>
      <c r="O814" s="335"/>
      <c r="P814" s="335"/>
    </row>
    <row r="815" spans="3:16" ht="14.25" hidden="1" x14ac:dyDescent="0.2">
      <c r="C815" s="335"/>
      <c r="E815" s="78"/>
      <c r="F815" s="335"/>
      <c r="G815" s="335"/>
      <c r="H815" s="505"/>
      <c r="J815" s="335"/>
      <c r="K815" s="335"/>
      <c r="L815" s="335"/>
      <c r="M815" s="335"/>
      <c r="N815" s="335"/>
      <c r="O815" s="335"/>
      <c r="P815" s="335"/>
    </row>
    <row r="816" spans="3:16" ht="14.25" hidden="1" x14ac:dyDescent="0.2">
      <c r="C816" s="335"/>
      <c r="E816" s="78"/>
      <c r="F816" s="335"/>
      <c r="G816" s="335"/>
      <c r="H816" s="505"/>
      <c r="J816" s="335"/>
      <c r="K816" s="335"/>
      <c r="L816" s="335"/>
      <c r="M816" s="335"/>
      <c r="N816" s="335"/>
      <c r="O816" s="335"/>
      <c r="P816" s="335"/>
    </row>
    <row r="817" spans="3:16" ht="14.25" hidden="1" x14ac:dyDescent="0.2">
      <c r="C817" s="335"/>
      <c r="E817" s="78"/>
      <c r="F817" s="335"/>
      <c r="G817" s="335"/>
      <c r="H817" s="505"/>
      <c r="J817" s="335"/>
      <c r="K817" s="335"/>
      <c r="L817" s="335"/>
      <c r="M817" s="335"/>
      <c r="N817" s="335"/>
      <c r="O817" s="335"/>
      <c r="P817" s="335"/>
    </row>
    <row r="818" spans="3:16" ht="14.25" hidden="1" x14ac:dyDescent="0.2">
      <c r="C818" s="335"/>
      <c r="E818" s="78"/>
      <c r="F818" s="335"/>
      <c r="G818" s="335"/>
      <c r="H818" s="505"/>
      <c r="J818" s="335"/>
      <c r="K818" s="335"/>
      <c r="L818" s="335"/>
      <c r="M818" s="335"/>
      <c r="N818" s="335"/>
      <c r="O818" s="335"/>
      <c r="P818" s="335"/>
    </row>
    <row r="819" spans="3:16" ht="14.25" hidden="1" x14ac:dyDescent="0.2">
      <c r="C819" s="335"/>
      <c r="E819" s="78"/>
      <c r="F819" s="335"/>
      <c r="G819" s="335"/>
      <c r="H819" s="505"/>
      <c r="J819" s="335"/>
      <c r="K819" s="335"/>
      <c r="L819" s="335"/>
      <c r="M819" s="335"/>
      <c r="N819" s="335"/>
      <c r="O819" s="335"/>
      <c r="P819" s="335"/>
    </row>
    <row r="820" spans="3:16" ht="14.25" hidden="1" x14ac:dyDescent="0.2">
      <c r="C820" s="335"/>
      <c r="E820" s="78"/>
      <c r="F820" s="335"/>
      <c r="G820" s="335"/>
      <c r="H820" s="505"/>
      <c r="J820" s="335"/>
      <c r="K820" s="335"/>
      <c r="L820" s="335"/>
      <c r="M820" s="335"/>
      <c r="N820" s="335"/>
      <c r="O820" s="335"/>
      <c r="P820" s="335"/>
    </row>
    <row r="821" spans="3:16" ht="14.25" hidden="1" x14ac:dyDescent="0.2">
      <c r="C821" s="335"/>
      <c r="E821" s="78"/>
      <c r="F821" s="335"/>
      <c r="G821" s="335"/>
      <c r="H821" s="505"/>
      <c r="J821" s="335"/>
      <c r="K821" s="335"/>
      <c r="L821" s="335"/>
      <c r="M821" s="335"/>
      <c r="N821" s="335"/>
      <c r="O821" s="335"/>
      <c r="P821" s="335"/>
    </row>
    <row r="822" spans="3:16" ht="14.25" hidden="1" x14ac:dyDescent="0.2">
      <c r="C822" s="335"/>
      <c r="E822" s="78"/>
      <c r="F822" s="335"/>
      <c r="G822" s="335"/>
      <c r="H822" s="505"/>
      <c r="J822" s="335"/>
      <c r="K822" s="335"/>
      <c r="L822" s="335"/>
      <c r="M822" s="335"/>
      <c r="N822" s="335"/>
      <c r="O822" s="335"/>
      <c r="P822" s="335"/>
    </row>
    <row r="823" spans="3:16" ht="14.25" hidden="1" x14ac:dyDescent="0.2">
      <c r="C823" s="335"/>
      <c r="E823" s="78"/>
      <c r="F823" s="335"/>
      <c r="G823" s="335"/>
      <c r="H823" s="505"/>
      <c r="J823" s="335"/>
      <c r="K823" s="335"/>
      <c r="L823" s="335"/>
      <c r="M823" s="335"/>
      <c r="N823" s="335"/>
      <c r="O823" s="335"/>
      <c r="P823" s="335"/>
    </row>
    <row r="824" spans="3:16" ht="14.25" hidden="1" x14ac:dyDescent="0.2">
      <c r="C824" s="335"/>
      <c r="E824" s="78"/>
      <c r="F824" s="335"/>
      <c r="G824" s="335"/>
      <c r="H824" s="505"/>
      <c r="J824" s="335"/>
      <c r="K824" s="335"/>
      <c r="L824" s="335"/>
      <c r="M824" s="335"/>
      <c r="N824" s="335"/>
      <c r="O824" s="335"/>
      <c r="P824" s="335"/>
    </row>
    <row r="825" spans="3:16" ht="14.25" hidden="1" x14ac:dyDescent="0.2">
      <c r="C825" s="335"/>
      <c r="E825" s="78"/>
      <c r="F825" s="335"/>
      <c r="G825" s="335"/>
      <c r="H825" s="505"/>
      <c r="J825" s="335"/>
      <c r="K825" s="335"/>
      <c r="L825" s="335"/>
      <c r="M825" s="335"/>
      <c r="N825" s="335"/>
      <c r="O825" s="335"/>
      <c r="P825" s="335"/>
    </row>
    <row r="826" spans="3:16" ht="14.25" hidden="1" x14ac:dyDescent="0.2">
      <c r="C826" s="335"/>
      <c r="E826" s="78"/>
      <c r="F826" s="335"/>
      <c r="G826" s="335"/>
      <c r="H826" s="505"/>
      <c r="J826" s="335"/>
      <c r="K826" s="335"/>
      <c r="L826" s="335"/>
      <c r="M826" s="335"/>
      <c r="N826" s="335"/>
      <c r="O826" s="335"/>
      <c r="P826" s="335"/>
    </row>
    <row r="827" spans="3:16" ht="14.25" hidden="1" x14ac:dyDescent="0.2">
      <c r="C827" s="335"/>
      <c r="E827" s="78"/>
      <c r="F827" s="335"/>
      <c r="G827" s="335"/>
      <c r="H827" s="505"/>
      <c r="J827" s="335"/>
      <c r="K827" s="335"/>
      <c r="L827" s="335"/>
      <c r="M827" s="335"/>
      <c r="N827" s="335"/>
      <c r="O827" s="335"/>
      <c r="P827" s="335"/>
    </row>
    <row r="828" spans="3:16" ht="14.25" hidden="1" x14ac:dyDescent="0.2">
      <c r="C828" s="335"/>
      <c r="E828" s="78"/>
      <c r="F828" s="335"/>
      <c r="G828" s="335"/>
      <c r="H828" s="505"/>
      <c r="J828" s="335"/>
      <c r="K828" s="335"/>
      <c r="L828" s="335"/>
      <c r="M828" s="335"/>
      <c r="N828" s="335"/>
      <c r="O828" s="335"/>
      <c r="P828" s="335"/>
    </row>
    <row r="829" spans="3:16" ht="14.25" hidden="1" x14ac:dyDescent="0.2">
      <c r="C829" s="335"/>
      <c r="E829" s="78"/>
      <c r="F829" s="335"/>
      <c r="G829" s="335"/>
      <c r="H829" s="505"/>
      <c r="J829" s="335"/>
      <c r="K829" s="335"/>
      <c r="L829" s="335"/>
      <c r="M829" s="335"/>
      <c r="N829" s="335"/>
      <c r="O829" s="335"/>
      <c r="P829" s="335"/>
    </row>
    <row r="830" spans="3:16" ht="14.25" hidden="1" x14ac:dyDescent="0.2">
      <c r="C830" s="335"/>
      <c r="E830" s="78"/>
      <c r="F830" s="335"/>
      <c r="G830" s="335"/>
      <c r="H830" s="505"/>
      <c r="J830" s="335"/>
      <c r="K830" s="335"/>
      <c r="L830" s="335"/>
      <c r="M830" s="335"/>
      <c r="N830" s="335"/>
      <c r="O830" s="335"/>
      <c r="P830" s="335"/>
    </row>
    <row r="831" spans="3:16" ht="14.25" hidden="1" x14ac:dyDescent="0.2">
      <c r="C831" s="335"/>
      <c r="E831" s="78"/>
      <c r="F831" s="335"/>
      <c r="G831" s="335"/>
      <c r="H831" s="505"/>
      <c r="J831" s="335"/>
      <c r="K831" s="335"/>
      <c r="L831" s="335"/>
      <c r="M831" s="335"/>
      <c r="N831" s="335"/>
      <c r="O831" s="335"/>
      <c r="P831" s="335"/>
    </row>
    <row r="832" spans="3:16" ht="14.25" hidden="1" x14ac:dyDescent="0.2">
      <c r="C832" s="335"/>
      <c r="E832" s="78"/>
      <c r="F832" s="335"/>
      <c r="G832" s="335"/>
      <c r="H832" s="505"/>
      <c r="J832" s="335"/>
      <c r="K832" s="335"/>
      <c r="L832" s="335"/>
      <c r="M832" s="335"/>
      <c r="N832" s="335"/>
      <c r="O832" s="335"/>
      <c r="P832" s="335"/>
    </row>
    <row r="833" spans="3:16" ht="14.25" hidden="1" x14ac:dyDescent="0.2">
      <c r="C833" s="335"/>
      <c r="E833" s="78"/>
      <c r="F833" s="335"/>
      <c r="G833" s="335"/>
      <c r="H833" s="505"/>
      <c r="J833" s="335"/>
      <c r="K833" s="335"/>
      <c r="L833" s="335"/>
      <c r="M833" s="335"/>
      <c r="N833" s="335"/>
      <c r="O833" s="335"/>
      <c r="P833" s="335"/>
    </row>
    <row r="834" spans="3:16" ht="14.25" hidden="1" x14ac:dyDescent="0.2">
      <c r="C834" s="335"/>
      <c r="E834" s="78"/>
      <c r="F834" s="335"/>
      <c r="G834" s="335"/>
      <c r="H834" s="505"/>
      <c r="J834" s="335"/>
      <c r="K834" s="335"/>
      <c r="L834" s="335"/>
      <c r="M834" s="335"/>
      <c r="N834" s="335"/>
      <c r="O834" s="335"/>
      <c r="P834" s="335"/>
    </row>
    <row r="835" spans="3:16" ht="14.25" hidden="1" x14ac:dyDescent="0.2">
      <c r="C835" s="335"/>
      <c r="E835" s="78"/>
      <c r="F835" s="335"/>
      <c r="G835" s="335"/>
      <c r="H835" s="505"/>
      <c r="J835" s="335"/>
      <c r="K835" s="335"/>
      <c r="L835" s="335"/>
      <c r="M835" s="335"/>
      <c r="N835" s="335"/>
      <c r="O835" s="335"/>
      <c r="P835" s="335"/>
    </row>
    <row r="836" spans="3:16" ht="14.25" hidden="1" x14ac:dyDescent="0.2">
      <c r="C836" s="335"/>
      <c r="E836" s="78"/>
      <c r="F836" s="335"/>
      <c r="G836" s="335"/>
      <c r="H836" s="505"/>
      <c r="J836" s="335"/>
      <c r="K836" s="335"/>
      <c r="L836" s="335"/>
      <c r="M836" s="335"/>
      <c r="N836" s="335"/>
      <c r="O836" s="335"/>
      <c r="P836" s="335"/>
    </row>
    <row r="837" spans="3:16" ht="14.25" hidden="1" x14ac:dyDescent="0.2">
      <c r="C837" s="335"/>
      <c r="E837" s="78"/>
      <c r="F837" s="335"/>
      <c r="G837" s="335"/>
      <c r="H837" s="505"/>
      <c r="J837" s="335"/>
      <c r="K837" s="335"/>
      <c r="L837" s="335"/>
      <c r="M837" s="335"/>
      <c r="N837" s="335"/>
      <c r="O837" s="335"/>
      <c r="P837" s="335"/>
    </row>
    <row r="838" spans="3:16" ht="14.25" hidden="1" x14ac:dyDescent="0.2">
      <c r="C838" s="335"/>
      <c r="E838" s="78"/>
      <c r="F838" s="335"/>
      <c r="G838" s="335"/>
      <c r="H838" s="505"/>
      <c r="J838" s="335"/>
      <c r="K838" s="335"/>
      <c r="L838" s="335"/>
      <c r="M838" s="335"/>
      <c r="N838" s="335"/>
      <c r="O838" s="335"/>
      <c r="P838" s="335"/>
    </row>
    <row r="839" spans="3:16" ht="14.25" hidden="1" x14ac:dyDescent="0.2">
      <c r="C839" s="335"/>
      <c r="E839" s="78"/>
      <c r="F839" s="335"/>
      <c r="G839" s="335"/>
      <c r="H839" s="505"/>
      <c r="J839" s="335"/>
      <c r="K839" s="335"/>
      <c r="L839" s="335"/>
      <c r="M839" s="335"/>
      <c r="N839" s="335"/>
      <c r="O839" s="335"/>
      <c r="P839" s="335"/>
    </row>
    <row r="840" spans="3:16" ht="14.25" hidden="1" x14ac:dyDescent="0.2">
      <c r="C840" s="335"/>
      <c r="E840" s="78"/>
      <c r="F840" s="335"/>
      <c r="G840" s="335"/>
      <c r="H840" s="505"/>
      <c r="J840" s="335"/>
      <c r="K840" s="335"/>
      <c r="L840" s="335"/>
      <c r="M840" s="335"/>
      <c r="N840" s="335"/>
      <c r="O840" s="335"/>
      <c r="P840" s="335"/>
    </row>
    <row r="841" spans="3:16" ht="14.25" hidden="1" x14ac:dyDescent="0.2">
      <c r="C841" s="335"/>
      <c r="E841" s="78"/>
      <c r="F841" s="335"/>
      <c r="G841" s="335"/>
      <c r="H841" s="505"/>
      <c r="J841" s="335"/>
      <c r="K841" s="335"/>
      <c r="L841" s="335"/>
      <c r="M841" s="335"/>
      <c r="N841" s="335"/>
      <c r="O841" s="335"/>
      <c r="P841" s="335"/>
    </row>
    <row r="842" spans="3:16" ht="14.25" hidden="1" x14ac:dyDescent="0.2">
      <c r="C842" s="335"/>
    </row>
    <row r="843" spans="3:16" ht="14.25" hidden="1" x14ac:dyDescent="0.2">
      <c r="C843" s="335"/>
    </row>
    <row r="844" spans="3:16" ht="14.25" hidden="1" x14ac:dyDescent="0.2">
      <c r="C844" s="335"/>
    </row>
    <row r="845" spans="3:16" ht="14.25" hidden="1" x14ac:dyDescent="0.2">
      <c r="C845" s="335"/>
    </row>
    <row r="846" spans="3:16" ht="14.25" hidden="1" x14ac:dyDescent="0.2">
      <c r="C846" s="335"/>
    </row>
    <row r="847" spans="3:16" ht="14.25" hidden="1" x14ac:dyDescent="0.2">
      <c r="C847" s="335"/>
    </row>
    <row r="848" spans="3:16" ht="14.25" hidden="1" x14ac:dyDescent="0.2">
      <c r="C848" s="335"/>
    </row>
    <row r="849" spans="2:18" ht="14.25" hidden="1" x14ac:dyDescent="0.2">
      <c r="C849" s="335"/>
    </row>
    <row r="850" spans="2:18" ht="14.25" hidden="1" customHeight="1" x14ac:dyDescent="0.2">
      <c r="B850" s="1267" t="s">
        <v>239</v>
      </c>
      <c r="C850" s="1267"/>
      <c r="D850" s="1267"/>
      <c r="E850" s="1267"/>
      <c r="F850" s="1267"/>
      <c r="G850" s="1267"/>
      <c r="H850" s="1267"/>
      <c r="I850" s="1267"/>
      <c r="J850" s="1267"/>
      <c r="K850" s="1267"/>
      <c r="L850" s="1267"/>
      <c r="M850" s="1267"/>
      <c r="N850" s="1267"/>
      <c r="O850" s="1267"/>
      <c r="P850" s="1267"/>
      <c r="Q850" s="1267"/>
      <c r="R850" s="1267"/>
    </row>
    <row r="851" spans="2:18" ht="14.25" hidden="1" x14ac:dyDescent="0.2">
      <c r="C851" s="335"/>
    </row>
    <row r="852" spans="2:18" ht="14.25" hidden="1" x14ac:dyDescent="0.2">
      <c r="C852" s="335"/>
    </row>
    <row r="853" spans="2:18" ht="14.25" hidden="1" x14ac:dyDescent="0.2">
      <c r="C853" s="335"/>
    </row>
    <row r="854" spans="2:18" ht="14.25" hidden="1" x14ac:dyDescent="0.2">
      <c r="C854" s="335"/>
    </row>
    <row r="855" spans="2:18" ht="14.25" hidden="1" x14ac:dyDescent="0.2">
      <c r="C855" s="335"/>
    </row>
    <row r="856" spans="2:18" ht="14.25" hidden="1" x14ac:dyDescent="0.2">
      <c r="C856" s="335"/>
    </row>
    <row r="857" spans="2:18" ht="14.25" hidden="1" x14ac:dyDescent="0.2">
      <c r="C857" s="335"/>
    </row>
    <row r="858" spans="2:18" ht="14.25" hidden="1" x14ac:dyDescent="0.2">
      <c r="C858" s="335"/>
    </row>
    <row r="859" spans="2:18" ht="14.25" hidden="1" x14ac:dyDescent="0.2">
      <c r="C859" s="335"/>
    </row>
    <row r="860" spans="2:18" ht="14.25" hidden="1" x14ac:dyDescent="0.2">
      <c r="C860" s="335"/>
    </row>
    <row r="861" spans="2:18" ht="14.25" hidden="1" x14ac:dyDescent="0.2">
      <c r="C861" s="335"/>
    </row>
    <row r="862" spans="2:18" ht="14.25" hidden="1" x14ac:dyDescent="0.2">
      <c r="B862" s="398"/>
      <c r="C862" s="777"/>
      <c r="D862" s="777"/>
      <c r="E862" s="399"/>
      <c r="F862" s="397"/>
      <c r="G862" s="397"/>
      <c r="H862" s="397"/>
      <c r="I862" s="397"/>
      <c r="J862" s="397"/>
      <c r="K862" s="397"/>
      <c r="L862" s="397"/>
      <c r="M862" s="397"/>
      <c r="N862" s="397"/>
      <c r="O862" s="397"/>
      <c r="P862" s="397"/>
      <c r="Q862" s="397"/>
      <c r="R862" s="397"/>
    </row>
    <row r="863" spans="2:18" ht="14.25" hidden="1" x14ac:dyDescent="0.2">
      <c r="C863" s="335"/>
    </row>
    <row r="866" spans="3:4" ht="0" hidden="1" customHeight="1" x14ac:dyDescent="0.2">
      <c r="C866" s="897"/>
    </row>
    <row r="872" spans="3:4" ht="0" hidden="1" customHeight="1" x14ac:dyDescent="0.2">
      <c r="C872" s="942"/>
      <c r="D872" s="942"/>
    </row>
  </sheetData>
  <sheetProtection algorithmName="SHA-512" hashValue="7rw/Fc3nf3PC0MhAMOgm2LB0TZjSDgYzkFRaxfzCVzR7eRYxVYMMHgHGszPF0gEDL0Fa5Of+oLpY+LIw6xLcvg==" saltValue="lYn3xMLYv1pNY8GYr4qiyg==" spinCount="100000" sheet="1" objects="1" scenarios="1" insertRows="0" selectLockedCells="1"/>
  <mergeCells count="449">
    <mergeCell ref="F147:N147"/>
    <mergeCell ref="J148:M148"/>
    <mergeCell ref="K160:M160"/>
    <mergeCell ref="N171:Q171"/>
    <mergeCell ref="B157:E157"/>
    <mergeCell ref="G157:J157"/>
    <mergeCell ref="K157:M157"/>
    <mergeCell ref="N157:Q157"/>
    <mergeCell ref="G170:J170"/>
    <mergeCell ref="B161:E161"/>
    <mergeCell ref="B162:E162"/>
    <mergeCell ref="N161:Q161"/>
    <mergeCell ref="N162:Q162"/>
    <mergeCell ref="B159:E159"/>
    <mergeCell ref="G159:J159"/>
    <mergeCell ref="K159:M159"/>
    <mergeCell ref="N159:Q159"/>
    <mergeCell ref="K170:M170"/>
    <mergeCell ref="G166:J166"/>
    <mergeCell ref="G167:J167"/>
    <mergeCell ref="G163:J163"/>
    <mergeCell ref="G164:J164"/>
    <mergeCell ref="K163:M163"/>
    <mergeCell ref="K166:M166"/>
    <mergeCell ref="O151:Q151"/>
    <mergeCell ref="B153:R155"/>
    <mergeCell ref="B156:F156"/>
    <mergeCell ref="G156:M156"/>
    <mergeCell ref="N156:R156"/>
    <mergeCell ref="N160:Q160"/>
    <mergeCell ref="G168:J168"/>
    <mergeCell ref="G169:J169"/>
    <mergeCell ref="K164:M164"/>
    <mergeCell ref="N163:Q163"/>
    <mergeCell ref="N164:Q164"/>
    <mergeCell ref="G160:J160"/>
    <mergeCell ref="G161:J161"/>
    <mergeCell ref="B166:E166"/>
    <mergeCell ref="B167:E167"/>
    <mergeCell ref="B168:E168"/>
    <mergeCell ref="B169:E169"/>
    <mergeCell ref="K167:M167"/>
    <mergeCell ref="B165:E165"/>
    <mergeCell ref="G165:J165"/>
    <mergeCell ref="K165:M165"/>
    <mergeCell ref="N165:Q165"/>
    <mergeCell ref="I91:J91"/>
    <mergeCell ref="I92:J92"/>
    <mergeCell ref="B171:E171"/>
    <mergeCell ref="G171:J171"/>
    <mergeCell ref="K171:M171"/>
    <mergeCell ref="I104:J104"/>
    <mergeCell ref="K104:L104"/>
    <mergeCell ref="F105:F106"/>
    <mergeCell ref="G105:G106"/>
    <mergeCell ref="I105:J106"/>
    <mergeCell ref="K105:L106"/>
    <mergeCell ref="F107:F108"/>
    <mergeCell ref="G107:G108"/>
    <mergeCell ref="G162:J162"/>
    <mergeCell ref="K161:M161"/>
    <mergeCell ref="K162:M162"/>
    <mergeCell ref="K168:M168"/>
    <mergeCell ref="K169:M169"/>
    <mergeCell ref="B170:E170"/>
    <mergeCell ref="B163:E163"/>
    <mergeCell ref="B164:E164"/>
    <mergeCell ref="I100:J100"/>
    <mergeCell ref="I93:J93"/>
    <mergeCell ref="I94:J94"/>
    <mergeCell ref="O175:Q175"/>
    <mergeCell ref="B175:E175"/>
    <mergeCell ref="M175:N175"/>
    <mergeCell ref="M178:Q178"/>
    <mergeCell ref="D177:F177"/>
    <mergeCell ref="H177:N177"/>
    <mergeCell ref="G175:L175"/>
    <mergeCell ref="P177:R177"/>
    <mergeCell ref="G173:J173"/>
    <mergeCell ref="I178:J178"/>
    <mergeCell ref="K178:L178"/>
    <mergeCell ref="B172:E172"/>
    <mergeCell ref="G172:J172"/>
    <mergeCell ref="K172:M172"/>
    <mergeCell ref="N172:Q172"/>
    <mergeCell ref="K173:M173"/>
    <mergeCell ref="N173:Q173"/>
    <mergeCell ref="B174:E174"/>
    <mergeCell ref="G174:J174"/>
    <mergeCell ref="K174:M174"/>
    <mergeCell ref="N174:Q174"/>
    <mergeCell ref="B173:E173"/>
    <mergeCell ref="B180:F180"/>
    <mergeCell ref="G180:I180"/>
    <mergeCell ref="J181:P181"/>
    <mergeCell ref="Q181:R181"/>
    <mergeCell ref="B181:F181"/>
    <mergeCell ref="G181:I181"/>
    <mergeCell ref="B183:V183"/>
    <mergeCell ref="S181:U181"/>
    <mergeCell ref="T178:X178"/>
    <mergeCell ref="J179:L179"/>
    <mergeCell ref="AA62:AI62"/>
    <mergeCell ref="F109:N109"/>
    <mergeCell ref="F144:N144"/>
    <mergeCell ref="S144:T144"/>
    <mergeCell ref="C145:O146"/>
    <mergeCell ref="I71:J71"/>
    <mergeCell ref="I72:J72"/>
    <mergeCell ref="I73:J73"/>
    <mergeCell ref="I80:J80"/>
    <mergeCell ref="I81:J81"/>
    <mergeCell ref="I82:J82"/>
    <mergeCell ref="I83:J83"/>
    <mergeCell ref="I84:J84"/>
    <mergeCell ref="I85:J85"/>
    <mergeCell ref="I86:J86"/>
    <mergeCell ref="I87:J87"/>
    <mergeCell ref="I88:J88"/>
    <mergeCell ref="I89:J89"/>
    <mergeCell ref="I102:J102"/>
    <mergeCell ref="I103:J103"/>
    <mergeCell ref="K71:L71"/>
    <mergeCell ref="K93:L93"/>
    <mergeCell ref="K94:L94"/>
    <mergeCell ref="K95:L95"/>
    <mergeCell ref="AA53:AI53"/>
    <mergeCell ref="AA54:AI54"/>
    <mergeCell ref="AA55:AI55"/>
    <mergeCell ref="AA56:AI56"/>
    <mergeCell ref="AA57:AI57"/>
    <mergeCell ref="AA58:AI58"/>
    <mergeCell ref="F69:F70"/>
    <mergeCell ref="G69:G70"/>
    <mergeCell ref="I69:J70"/>
    <mergeCell ref="K69:L70"/>
    <mergeCell ref="A65:H66"/>
    <mergeCell ref="B69:B70"/>
    <mergeCell ref="A67:H68"/>
    <mergeCell ref="M67:M106"/>
    <mergeCell ref="C69:D70"/>
    <mergeCell ref="C86:D86"/>
    <mergeCell ref="C102:D102"/>
    <mergeCell ref="C103:D103"/>
    <mergeCell ref="K102:L102"/>
    <mergeCell ref="K103:L103"/>
    <mergeCell ref="AA59:AI59"/>
    <mergeCell ref="AA60:AI60"/>
    <mergeCell ref="AA61:AI61"/>
    <mergeCell ref="K72:L72"/>
    <mergeCell ref="AA49:AI49"/>
    <mergeCell ref="AA50:AI51"/>
    <mergeCell ref="B51:Y51"/>
    <mergeCell ref="C52:Q52"/>
    <mergeCell ref="AA52:AI52"/>
    <mergeCell ref="B49:F49"/>
    <mergeCell ref="G49:I49"/>
    <mergeCell ref="J49:N49"/>
    <mergeCell ref="O49:P49"/>
    <mergeCell ref="W49:X49"/>
    <mergeCell ref="R52:Y52"/>
    <mergeCell ref="R49:V49"/>
    <mergeCell ref="B50:E50"/>
    <mergeCell ref="J50:K50"/>
    <mergeCell ref="AA47:AI47"/>
    <mergeCell ref="B48:F48"/>
    <mergeCell ref="G48:I48"/>
    <mergeCell ref="J48:N48"/>
    <mergeCell ref="O48:P48"/>
    <mergeCell ref="Q48:V48"/>
    <mergeCell ref="W48:X48"/>
    <mergeCell ref="AA48:AI48"/>
    <mergeCell ref="S45:T45"/>
    <mergeCell ref="U45:V45"/>
    <mergeCell ref="W45:X45"/>
    <mergeCell ref="AA45:AI45"/>
    <mergeCell ref="G46:I46"/>
    <mergeCell ref="S46:T46"/>
    <mergeCell ref="U46:X46"/>
    <mergeCell ref="AA46:AI46"/>
    <mergeCell ref="G47:I47"/>
    <mergeCell ref="W47:X47"/>
    <mergeCell ref="M45:P45"/>
    <mergeCell ref="M46:O46"/>
    <mergeCell ref="AA41:AI41"/>
    <mergeCell ref="B42:F43"/>
    <mergeCell ref="AA42:AI42"/>
    <mergeCell ref="S43:T43"/>
    <mergeCell ref="U43:V43"/>
    <mergeCell ref="W43:X43"/>
    <mergeCell ref="AA43:AI43"/>
    <mergeCell ref="E44:F44"/>
    <mergeCell ref="S44:T44"/>
    <mergeCell ref="U44:V44"/>
    <mergeCell ref="W44:X44"/>
    <mergeCell ref="AA44:AI44"/>
    <mergeCell ref="G42:H43"/>
    <mergeCell ref="G44:H44"/>
    <mergeCell ref="B41:G41"/>
    <mergeCell ref="S41:Y42"/>
    <mergeCell ref="M42:Q42"/>
    <mergeCell ref="AA38:AI38"/>
    <mergeCell ref="J39:M39"/>
    <mergeCell ref="N39:O39"/>
    <mergeCell ref="P39:Q39"/>
    <mergeCell ref="T39:X39"/>
    <mergeCell ref="AA39:AI39"/>
    <mergeCell ref="J40:M40"/>
    <mergeCell ref="N40:O40"/>
    <mergeCell ref="P40:R40"/>
    <mergeCell ref="V40:X40"/>
    <mergeCell ref="AA40:AI40"/>
    <mergeCell ref="J38:L38"/>
    <mergeCell ref="M38:N38"/>
    <mergeCell ref="W38:X38"/>
    <mergeCell ref="AA31:AI31"/>
    <mergeCell ref="AA32:AI32"/>
    <mergeCell ref="AA33:AI33"/>
    <mergeCell ref="AA34:AI34"/>
    <mergeCell ref="AA37:AI37"/>
    <mergeCell ref="AA25:AI25"/>
    <mergeCell ref="AA26:AI26"/>
    <mergeCell ref="AA27:AI27"/>
    <mergeCell ref="AA28:AI28"/>
    <mergeCell ref="AA29:AI29"/>
    <mergeCell ref="AA30:AI30"/>
    <mergeCell ref="Z35:AI35"/>
    <mergeCell ref="Z36:AI36"/>
    <mergeCell ref="AA19:AI19"/>
    <mergeCell ref="AA20:AI20"/>
    <mergeCell ref="AA21:AI21"/>
    <mergeCell ref="AA22:AI22"/>
    <mergeCell ref="AA23:AI23"/>
    <mergeCell ref="AA24:AI24"/>
    <mergeCell ref="J17:M17"/>
    <mergeCell ref="N17:O17"/>
    <mergeCell ref="W17:X17"/>
    <mergeCell ref="AA17:AI17"/>
    <mergeCell ref="AA18:AI18"/>
    <mergeCell ref="J19:K19"/>
    <mergeCell ref="J20:K20"/>
    <mergeCell ref="J21:K21"/>
    <mergeCell ref="J22:K22"/>
    <mergeCell ref="J23:K23"/>
    <mergeCell ref="J24:K24"/>
    <mergeCell ref="T20:U20"/>
    <mergeCell ref="T21:U21"/>
    <mergeCell ref="T22:U22"/>
    <mergeCell ref="T23:U23"/>
    <mergeCell ref="T24:U24"/>
    <mergeCell ref="O19:P19"/>
    <mergeCell ref="AA11:AI11"/>
    <mergeCell ref="AA12:AI12"/>
    <mergeCell ref="AA13:AI13"/>
    <mergeCell ref="AA14:AI14"/>
    <mergeCell ref="AA15:AI15"/>
    <mergeCell ref="AA16:AI16"/>
    <mergeCell ref="C11:D11"/>
    <mergeCell ref="C12:D12"/>
    <mergeCell ref="C13:D13"/>
    <mergeCell ref="C14:D14"/>
    <mergeCell ref="C15:D15"/>
    <mergeCell ref="C16:D16"/>
    <mergeCell ref="G11:H11"/>
    <mergeCell ref="G12:H12"/>
    <mergeCell ref="G13:H13"/>
    <mergeCell ref="G14:H14"/>
    <mergeCell ref="G15:H15"/>
    <mergeCell ref="G16:H16"/>
    <mergeCell ref="AA5:AI5"/>
    <mergeCell ref="AA6:AI6"/>
    <mergeCell ref="AA7:AI7"/>
    <mergeCell ref="AA8:AI8"/>
    <mergeCell ref="AA9:AI9"/>
    <mergeCell ref="AA10:AI10"/>
    <mergeCell ref="AA2:AB2"/>
    <mergeCell ref="AC2:AD2"/>
    <mergeCell ref="B3:C3"/>
    <mergeCell ref="F3:G3"/>
    <mergeCell ref="U3:X3"/>
    <mergeCell ref="Y3:Y4"/>
    <mergeCell ref="AA3:AI3"/>
    <mergeCell ref="AA4:AI4"/>
    <mergeCell ref="J3:T3"/>
    <mergeCell ref="C10:D10"/>
    <mergeCell ref="U2:V2"/>
    <mergeCell ref="G10:H10"/>
    <mergeCell ref="B18:C18"/>
    <mergeCell ref="F18:G18"/>
    <mergeCell ref="J18:X18"/>
    <mergeCell ref="C29:D29"/>
    <mergeCell ref="J28:K28"/>
    <mergeCell ref="J29:K29"/>
    <mergeCell ref="J30:K30"/>
    <mergeCell ref="J31:K31"/>
    <mergeCell ref="J32:K32"/>
    <mergeCell ref="C19:D19"/>
    <mergeCell ref="C22:D22"/>
    <mergeCell ref="G19:H19"/>
    <mergeCell ref="G20:H20"/>
    <mergeCell ref="G21:H21"/>
    <mergeCell ref="G22:H22"/>
    <mergeCell ref="G23:H23"/>
    <mergeCell ref="G24:H24"/>
    <mergeCell ref="G25:H25"/>
    <mergeCell ref="G26:H26"/>
    <mergeCell ref="G27:H27"/>
    <mergeCell ref="G28:H28"/>
    <mergeCell ref="G29:H29"/>
    <mergeCell ref="G30:H30"/>
    <mergeCell ref="G31:H31"/>
    <mergeCell ref="X1:Y1"/>
    <mergeCell ref="J2:L2"/>
    <mergeCell ref="N2:O2"/>
    <mergeCell ref="P2:R2"/>
    <mergeCell ref="S2:T2"/>
    <mergeCell ref="X2:Y2"/>
    <mergeCell ref="B1:G1"/>
    <mergeCell ref="K1:L1"/>
    <mergeCell ref="M1:N1"/>
    <mergeCell ref="S1:T1"/>
    <mergeCell ref="V1:W1"/>
    <mergeCell ref="O1:Q1"/>
    <mergeCell ref="C28:D28"/>
    <mergeCell ref="C39:D39"/>
    <mergeCell ref="G39:H39"/>
    <mergeCell ref="C30:D30"/>
    <mergeCell ref="C31:D31"/>
    <mergeCell ref="C32:D32"/>
    <mergeCell ref="C33:D33"/>
    <mergeCell ref="C34:D34"/>
    <mergeCell ref="C35:D35"/>
    <mergeCell ref="C36:D36"/>
    <mergeCell ref="G38:H38"/>
    <mergeCell ref="C38:D38"/>
    <mergeCell ref="C37:D37"/>
    <mergeCell ref="G32:H32"/>
    <mergeCell ref="G33:H33"/>
    <mergeCell ref="G34:H34"/>
    <mergeCell ref="G35:H35"/>
    <mergeCell ref="G36:H36"/>
    <mergeCell ref="G37:H37"/>
    <mergeCell ref="C20:D20"/>
    <mergeCell ref="C21:D21"/>
    <mergeCell ref="C24:D24"/>
    <mergeCell ref="C23:D23"/>
    <mergeCell ref="C25:D25"/>
    <mergeCell ref="C26:D26"/>
    <mergeCell ref="C27:D27"/>
    <mergeCell ref="J34:K34"/>
    <mergeCell ref="T33:U33"/>
    <mergeCell ref="O20:P20"/>
    <mergeCell ref="O21:P21"/>
    <mergeCell ref="O22:P22"/>
    <mergeCell ref="O23:P23"/>
    <mergeCell ref="O24:P24"/>
    <mergeCell ref="O25:P25"/>
    <mergeCell ref="O26:P26"/>
    <mergeCell ref="O27:P27"/>
    <mergeCell ref="O28:P28"/>
    <mergeCell ref="O29:P29"/>
    <mergeCell ref="O30:P30"/>
    <mergeCell ref="O31:P31"/>
    <mergeCell ref="O32:P32"/>
    <mergeCell ref="O33:P33"/>
    <mergeCell ref="J33:K33"/>
    <mergeCell ref="T37:U37"/>
    <mergeCell ref="O34:P34"/>
    <mergeCell ref="O37:P37"/>
    <mergeCell ref="J25:K25"/>
    <mergeCell ref="J26:K26"/>
    <mergeCell ref="J27:K27"/>
    <mergeCell ref="O35:V36"/>
    <mergeCell ref="T19:U19"/>
    <mergeCell ref="T25:U25"/>
    <mergeCell ref="T26:U26"/>
    <mergeCell ref="T27:U27"/>
    <mergeCell ref="T28:U28"/>
    <mergeCell ref="T29:U29"/>
    <mergeCell ref="T30:U30"/>
    <mergeCell ref="T31:U31"/>
    <mergeCell ref="T32:U32"/>
    <mergeCell ref="T34:U34"/>
    <mergeCell ref="J35:K35"/>
    <mergeCell ref="J36:K36"/>
    <mergeCell ref="J37:K37"/>
    <mergeCell ref="C71:D71"/>
    <mergeCell ref="C72:D72"/>
    <mergeCell ref="C73:D73"/>
    <mergeCell ref="C80:D80"/>
    <mergeCell ref="C81:D81"/>
    <mergeCell ref="C82:D82"/>
    <mergeCell ref="C83:D83"/>
    <mergeCell ref="C84:D84"/>
    <mergeCell ref="C85:D85"/>
    <mergeCell ref="C74:D74"/>
    <mergeCell ref="C75:D75"/>
    <mergeCell ref="C76:D76"/>
    <mergeCell ref="C77:D77"/>
    <mergeCell ref="C78:D78"/>
    <mergeCell ref="C79:D79"/>
    <mergeCell ref="K97:L97"/>
    <mergeCell ref="K98:L98"/>
    <mergeCell ref="K99:L99"/>
    <mergeCell ref="B850:R850"/>
    <mergeCell ref="B182:R182"/>
    <mergeCell ref="N166:Q166"/>
    <mergeCell ref="N167:Q167"/>
    <mergeCell ref="N168:Q168"/>
    <mergeCell ref="K73:L73"/>
    <mergeCell ref="K80:L80"/>
    <mergeCell ref="K81:L81"/>
    <mergeCell ref="K82:L82"/>
    <mergeCell ref="K83:L83"/>
    <mergeCell ref="K84:L84"/>
    <mergeCell ref="K85:L85"/>
    <mergeCell ref="K86:L86"/>
    <mergeCell ref="I90:J90"/>
    <mergeCell ref="K87:L87"/>
    <mergeCell ref="K88:L88"/>
    <mergeCell ref="K89:L89"/>
    <mergeCell ref="K90:L90"/>
    <mergeCell ref="C185:K185"/>
    <mergeCell ref="J180:P180"/>
    <mergeCell ref="Q180:R180"/>
    <mergeCell ref="C87:D88"/>
    <mergeCell ref="N169:Q169"/>
    <mergeCell ref="N170:Q170"/>
    <mergeCell ref="B160:E160"/>
    <mergeCell ref="C89:D89"/>
    <mergeCell ref="C90:D90"/>
    <mergeCell ref="C93:D93"/>
    <mergeCell ref="C94:D94"/>
    <mergeCell ref="C95:D95"/>
    <mergeCell ref="C96:D96"/>
    <mergeCell ref="C97:D97"/>
    <mergeCell ref="B98:D101"/>
    <mergeCell ref="K101:L101"/>
    <mergeCell ref="I101:J101"/>
    <mergeCell ref="B87:B88"/>
    <mergeCell ref="K96:L96"/>
    <mergeCell ref="K91:L91"/>
    <mergeCell ref="K92:L92"/>
    <mergeCell ref="I99:J99"/>
    <mergeCell ref="I95:J95"/>
    <mergeCell ref="I96:J96"/>
    <mergeCell ref="I97:J97"/>
    <mergeCell ref="I98:J98"/>
    <mergeCell ref="K100:L100"/>
  </mergeCells>
  <conditionalFormatting sqref="P2:R2 G46:H46 Q180:R180 W48 Y48:Y49 G42:G44">
    <cfRule type="cellIs" dxfId="192" priority="46" operator="lessThan">
      <formula>0</formula>
    </cfRule>
  </conditionalFormatting>
  <conditionalFormatting sqref="O48:P48">
    <cfRule type="cellIs" dxfId="191" priority="45" operator="lessThan">
      <formula>0</formula>
    </cfRule>
  </conditionalFormatting>
  <conditionalFormatting sqref="S5:S16 X5:X16">
    <cfRule type="cellIs" dxfId="190" priority="44" operator="lessThan">
      <formula>0</formula>
    </cfRule>
  </conditionalFormatting>
  <conditionalFormatting sqref="G48:I48">
    <cfRule type="cellIs" dxfId="189" priority="37" operator="lessThan">
      <formula>0</formula>
    </cfRule>
  </conditionalFormatting>
  <conditionalFormatting sqref="Q181">
    <cfRule type="cellIs" dxfId="188" priority="36" operator="lessThan">
      <formula>0</formula>
    </cfRule>
  </conditionalFormatting>
  <conditionalFormatting sqref="Q180:R180">
    <cfRule type="cellIs" dxfId="187" priority="35" operator="lessThan">
      <formula>0</formula>
    </cfRule>
  </conditionalFormatting>
  <conditionalFormatting sqref="G181:I181">
    <cfRule type="cellIs" dxfId="186" priority="34" operator="lessThan">
      <formula>0</formula>
    </cfRule>
  </conditionalFormatting>
  <conditionalFormatting sqref="Y48:Y49">
    <cfRule type="cellIs" dxfId="185" priority="33" operator="lessThan">
      <formula>1</formula>
    </cfRule>
  </conditionalFormatting>
  <conditionalFormatting sqref="Q180:R180">
    <cfRule type="cellIs" dxfId="184" priority="25" operator="lessThan">
      <formula>0</formula>
    </cfRule>
  </conditionalFormatting>
  <conditionalFormatting sqref="Y48">
    <cfRule type="cellIs" dxfId="183" priority="24" operator="lessThan">
      <formula>1</formula>
    </cfRule>
  </conditionalFormatting>
  <conditionalFormatting sqref="G47:I47 W47:X47">
    <cfRule type="cellIs" dxfId="182" priority="22" operator="equal">
      <formula>0</formula>
    </cfRule>
  </conditionalFormatting>
  <conditionalFormatting sqref="N5:N16">
    <cfRule type="cellIs" dxfId="181" priority="20" operator="lessThan">
      <formula>0</formula>
    </cfRule>
  </conditionalFormatting>
  <conditionalFormatting sqref="J5:J16">
    <cfRule type="expression" dxfId="180" priority="19">
      <formula>M5=0</formula>
    </cfRule>
  </conditionalFormatting>
  <conditionalFormatting sqref="O5:O16">
    <cfRule type="expression" dxfId="179" priority="18">
      <formula>R5=0</formula>
    </cfRule>
  </conditionalFormatting>
  <conditionalFormatting sqref="T5:T16">
    <cfRule type="expression" dxfId="178" priority="17">
      <formula>W5=0</formula>
    </cfRule>
  </conditionalFormatting>
  <conditionalFormatting sqref="B49:Y49 S2:U2 W2 B50 F50:J50 L50:Y50">
    <cfRule type="expression" dxfId="177" priority="16">
      <formula>$L$45="ח"</formula>
    </cfRule>
  </conditionalFormatting>
  <conditionalFormatting sqref="C10:D16">
    <cfRule type="expression" dxfId="176" priority="4">
      <formula>$C10="סכום לא קבוע"</formula>
    </cfRule>
  </conditionalFormatting>
  <conditionalFormatting sqref="G10:G16">
    <cfRule type="expression" dxfId="175" priority="3">
      <formula>$G10="סכום לא קבוע"</formula>
    </cfRule>
  </conditionalFormatting>
  <conditionalFormatting sqref="G180:I180">
    <cfRule type="cellIs" dxfId="174" priority="2" operator="lessThan">
      <formula>0</formula>
    </cfRule>
  </conditionalFormatting>
  <conditionalFormatting sqref="S180">
    <cfRule type="expression" dxfId="173" priority="1">
      <formula>$Q$180&gt;-1</formula>
    </cfRule>
  </conditionalFormatting>
  <dataValidations count="1">
    <dataValidation type="list" allowBlank="1" showInputMessage="1" showErrorMessage="1" promptTitle="בחירת תאריך עברי/לועזי" prompt="מתוך התפריט הנפתחת בלחיצה על הלחצן בצד שמאל, אפשר לבחור בין חודש לועזי או עברי" sqref="O1:Q1" xr:uid="{00000000-0002-0000-0A00-000000000000}">
      <formula1>" תשרי , נובמבר [11]"</formula1>
    </dataValidation>
  </dataValidations>
  <pageMargins left="0.7" right="0.7" top="0.75" bottom="0.75" header="0.3" footer="0.3"/>
  <pageSetup paperSize="9" orientation="portrait" r:id="rId1"/>
  <drawing r:id="rId2"/>
  <legacyDrawing r:id="rId3"/>
  <oleObjects>
    <mc:AlternateContent xmlns:mc="http://schemas.openxmlformats.org/markup-compatibility/2006">
      <mc:Choice Requires="x14">
        <oleObject shapeId="30721" r:id="rId4">
          <objectPr defaultSize="0" autoPict="0" r:id="rId5">
            <anchor moveWithCells="1" sizeWithCells="1">
              <from>
                <xdr:col>16</xdr:col>
                <xdr:colOff>180975</xdr:colOff>
                <xdr:row>50</xdr:row>
                <xdr:rowOff>38100</xdr:rowOff>
              </from>
              <to>
                <xdr:col>17</xdr:col>
                <xdr:colOff>514350</xdr:colOff>
                <xdr:row>52</xdr:row>
                <xdr:rowOff>0</xdr:rowOff>
              </to>
            </anchor>
          </objectPr>
        </oleObject>
      </mc:Choice>
      <mc:Fallback>
        <oleObject shapeId="30721" r:id="rId4"/>
      </mc:Fallback>
    </mc:AlternateContent>
  </oleObjects>
  <extLst>
    <ext xmlns:x14="http://schemas.microsoft.com/office/spreadsheetml/2009/9/main" uri="{78C0D931-6437-407d-A8EE-F0AAD7539E65}">
      <x14:conditionalFormattings>
        <x14:conditionalFormatting xmlns:xm="http://schemas.microsoft.com/office/excel/2006/main">
          <x14:cfRule type="iconSet" priority="40" id="{377C1B8D-D442-4C51-8796-A884B0FF2FE0}">
            <x14:iconSet custom="1">
              <x14:cfvo type="percent">
                <xm:f>0</xm:f>
              </x14:cfvo>
              <x14:cfvo type="num">
                <xm:f>0</xm:f>
              </x14:cfvo>
              <x14:cfvo type="num">
                <xm:f>1</xm:f>
              </x14:cfvo>
              <x14:cfIcon iconSet="NoIcons" iconId="0"/>
              <x14:cfIcon iconSet="NoIcons" iconId="0"/>
              <x14:cfIcon iconSet="3Symbols" iconId="2"/>
            </x14:iconSet>
          </x14:cfRule>
          <xm:sqref>S5:S16 X5:X16</xm:sqref>
        </x14:conditionalFormatting>
        <x14:conditionalFormatting xmlns:xm="http://schemas.microsoft.com/office/excel/2006/main">
          <x14:cfRule type="iconSet" priority="21" id="{287A93E0-96D9-4FC7-B5F5-B1D43A088AD4}">
            <x14:iconSet iconSet="3Symbols" custom="1">
              <x14:cfvo type="percent">
                <xm:f>0</xm:f>
              </x14:cfvo>
              <x14:cfvo type="num">
                <xm:f>0</xm:f>
              </x14:cfvo>
              <x14:cfvo type="num">
                <xm:f>1</xm:f>
              </x14:cfvo>
              <x14:cfIcon iconSet="NoIcons" iconId="0"/>
              <x14:cfIcon iconSet="NoIcons" iconId="0"/>
              <x14:cfIcon iconSet="3Symbols" iconId="2"/>
            </x14:iconSet>
          </x14:cfRule>
          <xm:sqref>N5:N16</xm:sqref>
        </x14:conditionalFormatting>
        <x14:conditionalFormatting xmlns:xm="http://schemas.microsoft.com/office/excel/2006/main">
          <x14:cfRule type="expression" priority="15" id="{B415BF24-E240-4279-AD74-22FDF82A3062}">
            <xm:f>$C$5&lt;&gt;'אלול-אוקטובר.10'!$C$5</xm:f>
            <x14:dxf>
              <font>
                <b/>
                <i/>
              </font>
            </x14:dxf>
          </x14:cfRule>
          <xm:sqref>C5</xm:sqref>
        </x14:conditionalFormatting>
        <x14:conditionalFormatting xmlns:xm="http://schemas.microsoft.com/office/excel/2006/main">
          <x14:cfRule type="expression" priority="14" id="{92E21E70-445A-43A4-B92F-89DBD809D90A}">
            <xm:f>$C$6&lt;&gt;'אלול-אוקטובר.10'!$C$6</xm:f>
            <x14:dxf>
              <font>
                <b/>
                <i/>
              </font>
            </x14:dxf>
          </x14:cfRule>
          <xm:sqref>C6</xm:sqref>
        </x14:conditionalFormatting>
        <x14:conditionalFormatting xmlns:xm="http://schemas.microsoft.com/office/excel/2006/main">
          <x14:cfRule type="expression" priority="12" id="{B8A9E8B3-FF54-4953-B3E2-069E19592849}">
            <xm:f>$C$7&lt;&gt;'אלול-אוקטובר.10'!$C$7</xm:f>
            <x14:dxf>
              <font>
                <b/>
                <i/>
              </font>
            </x14:dxf>
          </x14:cfRule>
          <xm:sqref>C7</xm:sqref>
        </x14:conditionalFormatting>
        <x14:conditionalFormatting xmlns:xm="http://schemas.microsoft.com/office/excel/2006/main">
          <x14:cfRule type="expression" priority="11" id="{8DBF2637-73AE-4740-9B3D-A5DD3D2A43C6}">
            <xm:f>$C$8&lt;&gt;'אלול-אוקטובר.10'!$C$8</xm:f>
            <x14:dxf>
              <font>
                <b/>
                <i/>
              </font>
            </x14:dxf>
          </x14:cfRule>
          <xm:sqref>C8</xm:sqref>
        </x14:conditionalFormatting>
        <x14:conditionalFormatting xmlns:xm="http://schemas.microsoft.com/office/excel/2006/main">
          <x14:cfRule type="expression" priority="10" id="{57F4F6FA-0AEC-4AB5-AC61-FBA65E66B339}">
            <xm:f>$C$9&lt;&gt;'אלול-אוקטובר.10'!$C$9</xm:f>
            <x14:dxf>
              <font>
                <b/>
                <i/>
              </font>
            </x14:dxf>
          </x14:cfRule>
          <xm:sqref>C9</xm:sqref>
        </x14:conditionalFormatting>
        <x14:conditionalFormatting xmlns:xm="http://schemas.microsoft.com/office/excel/2006/main">
          <x14:cfRule type="expression" priority="9" id="{A848EB07-3C60-4E08-A3E5-2620D32F57B2}">
            <xm:f>$G$5&lt;&gt;'אלול-אוקטובר.10'!$G$5</xm:f>
            <x14:dxf>
              <font>
                <b/>
                <i/>
              </font>
            </x14:dxf>
          </x14:cfRule>
          <xm:sqref>G5</xm:sqref>
        </x14:conditionalFormatting>
        <x14:conditionalFormatting xmlns:xm="http://schemas.microsoft.com/office/excel/2006/main">
          <x14:cfRule type="expression" priority="8" id="{BBE36D43-B6DF-489C-BBF2-1E74A3B10A7B}">
            <xm:f>$G$6&lt;&gt;'אלול-אוקטובר.10'!$G$6</xm:f>
            <x14:dxf>
              <font>
                <b/>
                <i/>
              </font>
            </x14:dxf>
          </x14:cfRule>
          <xm:sqref>G6</xm:sqref>
        </x14:conditionalFormatting>
        <x14:conditionalFormatting xmlns:xm="http://schemas.microsoft.com/office/excel/2006/main">
          <x14:cfRule type="expression" priority="7" id="{8D52CF02-D1FB-4920-8BDD-A6B64BEFA9A8}">
            <xm:f>$G$7&lt;&gt;'אלול-אוקטובר.10'!$G$7</xm:f>
            <x14:dxf>
              <font>
                <b/>
                <i/>
              </font>
            </x14:dxf>
          </x14:cfRule>
          <xm:sqref>G7</xm:sqref>
        </x14:conditionalFormatting>
        <x14:conditionalFormatting xmlns:xm="http://schemas.microsoft.com/office/excel/2006/main">
          <x14:cfRule type="expression" priority="6" id="{6F76BDC6-8E81-48BD-BAB1-56C732711A5B}">
            <xm:f>$G$8&lt;&gt;'אלול-אוקטובר.10'!$G$8</xm:f>
            <x14:dxf>
              <font>
                <b/>
                <i/>
              </font>
            </x14:dxf>
          </x14:cfRule>
          <xm:sqref>G8</xm:sqref>
        </x14:conditionalFormatting>
        <x14:conditionalFormatting xmlns:xm="http://schemas.microsoft.com/office/excel/2006/main">
          <x14:cfRule type="expression" priority="5" id="{B147B9D1-BCEE-4AC0-96B0-B5B401B748A7}">
            <xm:f>$G$9&lt;&gt;'אלול-אוקטובר.10'!$G$9</xm:f>
            <x14:dxf>
              <font>
                <b/>
                <i/>
              </font>
            </x14:dxf>
          </x14:cfRule>
          <xm:sqref>G9</xm:sqref>
        </x14:conditionalFormatting>
      </x14:conditionalFormatting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1" tint="0.499984740745262"/>
  </sheetPr>
  <dimension ref="A1:AJ872"/>
  <sheetViews>
    <sheetView showGridLines="0" showRowColHeaders="0" rightToLeft="1" zoomScale="85" zoomScaleNormal="85" workbookViewId="0">
      <pane ySplit="2" topLeftCell="A3" activePane="bottomLeft" state="frozen"/>
      <selection activeCell="B176" sqref="B176"/>
      <selection pane="bottomLeft" activeCell="B5" sqref="B5"/>
    </sheetView>
  </sheetViews>
  <sheetFormatPr defaultColWidth="0" defaultRowHeight="0" customHeight="1" zeroHeight="1" x14ac:dyDescent="0.2"/>
  <cols>
    <col min="1" max="1" width="2.625" style="86" customWidth="1"/>
    <col min="2" max="2" width="21.375" style="87" customWidth="1"/>
    <col min="3" max="3" width="15.25" style="88" customWidth="1"/>
    <col min="4" max="4" width="2.75" style="505" customWidth="1"/>
    <col min="5" max="5" width="3.125" style="82" customWidth="1"/>
    <col min="6" max="6" width="24.75" style="12" customWidth="1"/>
    <col min="7" max="7" width="15.75" style="12" customWidth="1"/>
    <col min="8" max="8" width="2.75" style="412" customWidth="1"/>
    <col min="9" max="9" width="3.125" style="12" customWidth="1"/>
    <col min="10" max="10" width="15.375" style="12" customWidth="1"/>
    <col min="11" max="11" width="8.75" style="12" customWidth="1"/>
    <col min="12" max="12" width="4.25" style="12" customWidth="1"/>
    <col min="13" max="13" width="12.375" style="12" customWidth="1"/>
    <col min="14" max="14" width="9.875" style="12" customWidth="1"/>
    <col min="15" max="15" width="14.5" style="12" customWidth="1"/>
    <col min="16" max="16" width="8.25" style="12" customWidth="1"/>
    <col min="17" max="17" width="4.5" style="12" customWidth="1"/>
    <col min="18" max="18" width="12.75" style="12" customWidth="1"/>
    <col min="19" max="19" width="10.25" style="12" customWidth="1"/>
    <col min="20" max="20" width="14.5" style="12" customWidth="1"/>
    <col min="21" max="21" width="8.625" style="12" customWidth="1"/>
    <col min="22" max="22" width="5" style="12" customWidth="1"/>
    <col min="23" max="23" width="12.5" style="12" customWidth="1"/>
    <col min="24" max="24" width="10" style="12" customWidth="1"/>
    <col min="25" max="25" width="12.75" style="12" customWidth="1"/>
    <col min="26" max="26" width="2.75" style="12" customWidth="1"/>
    <col min="27" max="27" width="8.75" style="12" customWidth="1"/>
    <col min="28" max="28" width="10.125" style="12" customWidth="1"/>
    <col min="29" max="36" width="8.75" style="12" customWidth="1"/>
    <col min="37" max="16384" width="8.75" style="12" hidden="1"/>
  </cols>
  <sheetData>
    <row r="1" spans="1:35" ht="40.9" customHeight="1" thickTop="1" thickBot="1" x14ac:dyDescent="0.35">
      <c r="A1" s="109"/>
      <c r="B1" s="1071" t="s">
        <v>37</v>
      </c>
      <c r="C1" s="1072"/>
      <c r="D1" s="1072"/>
      <c r="E1" s="1072"/>
      <c r="F1" s="1072"/>
      <c r="G1" s="1072"/>
      <c r="H1" s="507"/>
      <c r="I1" s="110"/>
      <c r="J1" s="110"/>
      <c r="K1" s="1155"/>
      <c r="L1" s="1155"/>
      <c r="M1" s="1156" t="s">
        <v>142</v>
      </c>
      <c r="N1" s="1157"/>
      <c r="O1" s="1064" t="s">
        <v>221</v>
      </c>
      <c r="P1" s="1064"/>
      <c r="Q1" s="1064"/>
      <c r="R1" s="601"/>
      <c r="S1" s="1176" t="s">
        <v>144</v>
      </c>
      <c r="T1" s="1176"/>
      <c r="U1" s="837">
        <f ca="1">TODAY()</f>
        <v>45377</v>
      </c>
      <c r="V1" s="1169">
        <f ca="1">TODAY()</f>
        <v>45377</v>
      </c>
      <c r="W1" s="1169"/>
      <c r="X1" s="1168">
        <f ca="1">TODAY()</f>
        <v>45377</v>
      </c>
      <c r="Y1" s="1168"/>
      <c r="Z1" s="112"/>
      <c r="AA1" s="11"/>
      <c r="AB1" s="11"/>
    </row>
    <row r="2" spans="1:35" ht="32.450000000000003" customHeight="1" thickTop="1" x14ac:dyDescent="0.4">
      <c r="A2" s="113"/>
      <c r="B2" s="528" t="s">
        <v>0</v>
      </c>
      <c r="C2" s="527"/>
      <c r="D2" s="529"/>
      <c r="E2" s="643"/>
      <c r="F2" s="644" t="s">
        <v>50</v>
      </c>
      <c r="G2" s="530"/>
      <c r="H2" s="531"/>
      <c r="I2" s="532"/>
      <c r="J2" s="1172" t="s">
        <v>32</v>
      </c>
      <c r="K2" s="1172"/>
      <c r="L2" s="1172"/>
      <c r="M2" s="533"/>
      <c r="N2" s="1162" t="s">
        <v>19</v>
      </c>
      <c r="O2" s="1162"/>
      <c r="P2" s="1163">
        <f>SUM(W48)</f>
        <v>0</v>
      </c>
      <c r="Q2" s="1163"/>
      <c r="R2" s="1163"/>
      <c r="S2" s="1177" t="s">
        <v>30</v>
      </c>
      <c r="T2" s="1177"/>
      <c r="U2" s="1187">
        <f>SUM(W49)</f>
        <v>0</v>
      </c>
      <c r="V2" s="1187"/>
      <c r="W2" s="562" t="str">
        <f>IF(U2&lt;0,"זכות","")</f>
        <v/>
      </c>
      <c r="X2" s="1178"/>
      <c r="Y2" s="1179"/>
      <c r="Z2" s="121"/>
      <c r="AA2" s="1180" t="s">
        <v>225</v>
      </c>
      <c r="AB2" s="1181"/>
      <c r="AC2" s="1182"/>
      <c r="AD2" s="1182"/>
      <c r="AE2" s="228"/>
      <c r="AF2" s="228"/>
      <c r="AG2" s="228"/>
      <c r="AH2" s="228"/>
      <c r="AI2" s="228"/>
    </row>
    <row r="3" spans="1:35" ht="23.1" customHeight="1" x14ac:dyDescent="0.3">
      <c r="A3" s="13"/>
      <c r="B3" s="1342" t="s">
        <v>1</v>
      </c>
      <c r="C3" s="1343"/>
      <c r="D3" s="520"/>
      <c r="E3" s="123"/>
      <c r="F3" s="1346" t="s">
        <v>12</v>
      </c>
      <c r="G3" s="1347"/>
      <c r="H3" s="508"/>
      <c r="I3" s="124"/>
      <c r="J3" s="1164" t="s">
        <v>237</v>
      </c>
      <c r="K3" s="1165"/>
      <c r="L3" s="1165"/>
      <c r="M3" s="1165"/>
      <c r="N3" s="1165"/>
      <c r="O3" s="1165"/>
      <c r="P3" s="1165"/>
      <c r="Q3" s="1165"/>
      <c r="R3" s="1165"/>
      <c r="S3" s="1165"/>
      <c r="T3" s="1165"/>
      <c r="U3" s="1280"/>
      <c r="V3" s="1183"/>
      <c r="W3" s="1183"/>
      <c r="X3" s="1184"/>
      <c r="Y3" s="1185" t="s">
        <v>26</v>
      </c>
      <c r="Z3" s="125"/>
      <c r="AA3" s="1111"/>
      <c r="AB3" s="1112"/>
      <c r="AC3" s="1112"/>
      <c r="AD3" s="1112"/>
      <c r="AE3" s="1112"/>
      <c r="AF3" s="1112"/>
      <c r="AG3" s="1112"/>
      <c r="AH3" s="1112"/>
      <c r="AI3" s="1113"/>
    </row>
    <row r="4" spans="1:35" ht="15.75" x14ac:dyDescent="0.25">
      <c r="A4" s="122"/>
      <c r="B4" s="513" t="s">
        <v>25</v>
      </c>
      <c r="C4" s="514" t="s">
        <v>6</v>
      </c>
      <c r="D4" s="627" t="s">
        <v>209</v>
      </c>
      <c r="E4" s="127"/>
      <c r="F4" s="515" t="s">
        <v>24</v>
      </c>
      <c r="G4" s="534" t="s">
        <v>6</v>
      </c>
      <c r="H4" s="619" t="s">
        <v>209</v>
      </c>
      <c r="I4" s="517"/>
      <c r="J4" s="130" t="s">
        <v>3</v>
      </c>
      <c r="K4" s="781" t="s">
        <v>21</v>
      </c>
      <c r="L4" s="465" t="s">
        <v>5</v>
      </c>
      <c r="M4" s="132" t="s">
        <v>98</v>
      </c>
      <c r="N4" s="445" t="s">
        <v>11</v>
      </c>
      <c r="O4" s="443" t="s">
        <v>3</v>
      </c>
      <c r="P4" s="781" t="s">
        <v>21</v>
      </c>
      <c r="Q4" s="465" t="s">
        <v>5</v>
      </c>
      <c r="R4" s="444" t="s">
        <v>98</v>
      </c>
      <c r="S4" s="445" t="s">
        <v>11</v>
      </c>
      <c r="T4" s="443" t="s">
        <v>3</v>
      </c>
      <c r="U4" s="781" t="s">
        <v>21</v>
      </c>
      <c r="V4" s="465" t="s">
        <v>5</v>
      </c>
      <c r="W4" s="132" t="s">
        <v>98</v>
      </c>
      <c r="X4" s="445" t="s">
        <v>11</v>
      </c>
      <c r="Y4" s="1186"/>
      <c r="Z4" s="140"/>
      <c r="AA4" s="1111"/>
      <c r="AB4" s="1112"/>
      <c r="AC4" s="1112"/>
      <c r="AD4" s="1112"/>
      <c r="AE4" s="1112"/>
      <c r="AF4" s="1112"/>
      <c r="AG4" s="1112"/>
      <c r="AH4" s="1112"/>
      <c r="AI4" s="1113"/>
    </row>
    <row r="5" spans="1:35" ht="15.75" x14ac:dyDescent="0.25">
      <c r="A5" s="122"/>
      <c r="B5" s="933" t="str">
        <f>T('תשרי-נובמבר,11'!B5)</f>
        <v/>
      </c>
      <c r="C5" s="509">
        <f>'תשרי-נובמבר,11'!C5</f>
        <v>0</v>
      </c>
      <c r="D5" s="624" t="str">
        <f>IF('תשרי-נובמבר,11'!C5&lt;&gt;'אלול-אוקטובר.10'!C5,"?","")</f>
        <v/>
      </c>
      <c r="E5" s="14"/>
      <c r="F5" s="18" t="str">
        <f>T('תשרי-נובמבר,11'!F5)</f>
        <v/>
      </c>
      <c r="G5" s="511">
        <f>'תשרי-נובמבר,11'!G5</f>
        <v>0</v>
      </c>
      <c r="H5" s="604" t="str">
        <f>IF('תשרי-נובמבר,11'!G5&lt;&gt;'אלול-אוקטובר.10'!G5,"?","")</f>
        <v/>
      </c>
      <c r="I5" s="582"/>
      <c r="J5" s="453" t="str">
        <f>T('תשרי-נובמבר,11'!J5)</f>
        <v/>
      </c>
      <c r="K5" s="466" t="str">
        <f>T('תשרי-נובמבר,11'!K5)</f>
        <v/>
      </c>
      <c r="L5" s="460">
        <f>'תשרי-נובמבר,11'!L5</f>
        <v>0</v>
      </c>
      <c r="M5" s="446">
        <f>IF(N5=-99,0,'תשרי-נובמבר,11'!M5)</f>
        <v>0</v>
      </c>
      <c r="N5" s="798">
        <f>IF('תשרי-נובמבר,11'!N5=1,-99,'תשרי-נובמבר,11'!N5-1)</f>
        <v>-8</v>
      </c>
      <c r="O5" s="454" t="str">
        <f>T('תשרי-נובמבר,11'!O5)</f>
        <v/>
      </c>
      <c r="P5" s="467" t="str">
        <f>T('תשרי-נובמבר,11'!P5)</f>
        <v/>
      </c>
      <c r="Q5" s="461">
        <f>'תשרי-נובמבר,11'!Q5</f>
        <v>0</v>
      </c>
      <c r="R5" s="455">
        <f>IF(S5=-99,0,'תשרי-נובמבר,11'!R5)</f>
        <v>0</v>
      </c>
      <c r="S5" s="799">
        <f>IF('תשרי-נובמבר,11'!S5=1,-99,'תשרי-נובמבר,11'!S5-1)</f>
        <v>-8</v>
      </c>
      <c r="T5" s="454" t="str">
        <f>T('תשרי-נובמבר,11'!T5)</f>
        <v/>
      </c>
      <c r="U5" s="468" t="str">
        <f>T('תשרי-נובמבר,11'!U5)</f>
        <v/>
      </c>
      <c r="V5" s="461">
        <f>'תשרי-נובמבר,11'!V5</f>
        <v>0</v>
      </c>
      <c r="W5" s="456">
        <f>IF(X5=-99,0,'תשרי-נובמבר,11'!W5)</f>
        <v>0</v>
      </c>
      <c r="X5" s="800">
        <f>IF('תשרי-נובמבר,11'!X5=1,-99,'תשרי-נובמבר,11'!X5-1)</f>
        <v>-14</v>
      </c>
      <c r="Y5" s="31">
        <f>'תשרי-נובמבר,11'!Y5</f>
        <v>0</v>
      </c>
      <c r="Z5" s="160"/>
      <c r="AA5" s="1111"/>
      <c r="AB5" s="1112"/>
      <c r="AC5" s="1112"/>
      <c r="AD5" s="1112"/>
      <c r="AE5" s="1112"/>
      <c r="AF5" s="1112"/>
      <c r="AG5" s="1112"/>
      <c r="AH5" s="1112"/>
      <c r="AI5" s="1113"/>
    </row>
    <row r="6" spans="1:35" ht="15.75" x14ac:dyDescent="0.25">
      <c r="A6" s="122"/>
      <c r="B6" s="930" t="str">
        <f>T('תשרי-נובמבר,11'!B6)</f>
        <v/>
      </c>
      <c r="C6" s="509">
        <f>'תשרי-נובמבר,11'!C6</f>
        <v>0</v>
      </c>
      <c r="D6" s="622" t="str">
        <f>IF('תשרי-נובמבר,11'!C6&lt;&gt;'אלול-אוקטובר.10'!C6,"?","")</f>
        <v/>
      </c>
      <c r="E6" s="14"/>
      <c r="F6" s="18" t="str">
        <f>T('תשרי-נובמבר,11'!F6)</f>
        <v/>
      </c>
      <c r="G6" s="511">
        <f>'תשרי-נובמבר,11'!G6</f>
        <v>0</v>
      </c>
      <c r="H6" s="616" t="str">
        <f>IF('תשרי-נובמבר,11'!G6&lt;&gt;'אלול-אוקטובר.10'!G6,"?","")</f>
        <v/>
      </c>
      <c r="I6" s="516"/>
      <c r="J6" s="453" t="str">
        <f>T('תשרי-נובמבר,11'!J6)</f>
        <v/>
      </c>
      <c r="K6" s="466" t="str">
        <f>T('תשרי-נובמבר,11'!K6)</f>
        <v/>
      </c>
      <c r="L6" s="462">
        <f>'תשרי-נובמבר,11'!L6</f>
        <v>0</v>
      </c>
      <c r="M6" s="803">
        <f>IF(N6=-99,0,'תשרי-נובמבר,11'!M6)</f>
        <v>0</v>
      </c>
      <c r="N6" s="798">
        <f>IF('תשרי-נובמבר,11'!N6=1,-99,'תשרי-נובמבר,11'!N6-1)</f>
        <v>-8</v>
      </c>
      <c r="O6" s="454" t="str">
        <f>T('תשרי-נובמבר,11'!O6)</f>
        <v/>
      </c>
      <c r="P6" s="467" t="str">
        <f>T('תשרי-נובמבר,11'!P6)</f>
        <v/>
      </c>
      <c r="Q6" s="461">
        <f>'תשרי-נובמבר,11'!Q6</f>
        <v>0</v>
      </c>
      <c r="R6" s="455">
        <f>IF(S6=-99,0,'תשרי-נובמבר,11'!R6)</f>
        <v>0</v>
      </c>
      <c r="S6" s="799">
        <f>IF('תשרי-נובמבר,11'!S6=1,-99,'תשרי-נובמבר,11'!S6-1)</f>
        <v>-8</v>
      </c>
      <c r="T6" s="454" t="str">
        <f>T('תשרי-נובמבר,11'!T6)</f>
        <v/>
      </c>
      <c r="U6" s="468" t="str">
        <f>T('תשרי-נובמבר,11'!U6)</f>
        <v/>
      </c>
      <c r="V6" s="461">
        <f>'תשרי-נובמבר,11'!V6</f>
        <v>0</v>
      </c>
      <c r="W6" s="809">
        <f>IF(X6=-99,0,'תשרי-נובמבר,11'!W6)</f>
        <v>0</v>
      </c>
      <c r="X6" s="800">
        <f>IF('תשרי-נובמבר,11'!X6=1,-99,'תשרי-נובמבר,11'!X6-1)</f>
        <v>-8</v>
      </c>
      <c r="Y6" s="31">
        <f>'תשרי-נובמבר,11'!Y6</f>
        <v>0</v>
      </c>
      <c r="Z6" s="160"/>
      <c r="AA6" s="1111"/>
      <c r="AB6" s="1112"/>
      <c r="AC6" s="1112"/>
      <c r="AD6" s="1112"/>
      <c r="AE6" s="1112"/>
      <c r="AF6" s="1112"/>
      <c r="AG6" s="1112"/>
      <c r="AH6" s="1112"/>
      <c r="AI6" s="1113"/>
    </row>
    <row r="7" spans="1:35" ht="15.75" x14ac:dyDescent="0.25">
      <c r="A7" s="122"/>
      <c r="B7" s="506" t="str">
        <f>T('תשרי-נובמבר,11'!B7)</f>
        <v/>
      </c>
      <c r="C7" s="509">
        <f>'תשרי-נובמבר,11'!C7</f>
        <v>0</v>
      </c>
      <c r="D7" s="603" t="str">
        <f>IF('תשרי-נובמבר,11'!C7&lt;&gt;'אלול-אוקטובר.10'!C7,"?","")</f>
        <v/>
      </c>
      <c r="E7" s="14"/>
      <c r="F7" s="269" t="str">
        <f>T('תשרי-נובמבר,11'!F7)</f>
        <v/>
      </c>
      <c r="G7" s="511">
        <f>'תשרי-נובמבר,11'!G7</f>
        <v>0</v>
      </c>
      <c r="H7" s="618" t="str">
        <f>IF('תשרי-נובמבר,11'!G7&lt;&gt;'אלול-אוקטובר.10'!G7,"?","")</f>
        <v/>
      </c>
      <c r="I7" s="585"/>
      <c r="J7" s="453" t="str">
        <f>T('תשרי-נובמבר,11'!J7)</f>
        <v/>
      </c>
      <c r="K7" s="812" t="str">
        <f>T('תשרי-נובמבר,11'!K7)</f>
        <v/>
      </c>
      <c r="L7" s="463">
        <f>'תשרי-נובמבר,11'!L7</f>
        <v>0</v>
      </c>
      <c r="M7" s="803">
        <f>IF(N7=-99,0,'תשרי-נובמבר,11'!M7)</f>
        <v>0</v>
      </c>
      <c r="N7" s="798">
        <f>IF('תשרי-נובמבר,11'!N7=1,-99,'תשרי-נובמבר,11'!N7-1)</f>
        <v>-8</v>
      </c>
      <c r="O7" s="454" t="str">
        <f>T('תשרי-נובמבר,11'!O7)</f>
        <v/>
      </c>
      <c r="P7" s="467" t="str">
        <f>T('תשרי-נובמבר,11'!P7)</f>
        <v/>
      </c>
      <c r="Q7" s="461">
        <f>'תשרי-נובמבר,11'!Q7</f>
        <v>0</v>
      </c>
      <c r="R7" s="455">
        <f>IF(S7=-99,0,'תשרי-נובמבר,11'!R7)</f>
        <v>0</v>
      </c>
      <c r="S7" s="799">
        <f>IF('תשרי-נובמבר,11'!S7=1,-99,'תשרי-נובמבר,11'!S7-1)</f>
        <v>-8</v>
      </c>
      <c r="T7" s="454" t="str">
        <f>T('תשרי-נובמבר,11'!T7)</f>
        <v/>
      </c>
      <c r="U7" s="468" t="str">
        <f>T('תשרי-נובמבר,11'!U7)</f>
        <v/>
      </c>
      <c r="V7" s="461">
        <f>'תשרי-נובמבר,11'!V7</f>
        <v>0</v>
      </c>
      <c r="W7" s="459">
        <f>IF(X7=-99,0,'תשרי-נובמבר,11'!W7)</f>
        <v>0</v>
      </c>
      <c r="X7" s="800">
        <f>IF('תשרי-נובמבר,11'!X7=1,-99,'תשרי-נובמבר,11'!X7-1)</f>
        <v>-8</v>
      </c>
      <c r="Y7" s="31">
        <f>'תשרי-נובמבר,11'!Y7</f>
        <v>0</v>
      </c>
      <c r="Z7" s="160"/>
      <c r="AA7" s="1111"/>
      <c r="AB7" s="1112"/>
      <c r="AC7" s="1112"/>
      <c r="AD7" s="1112"/>
      <c r="AE7" s="1112"/>
      <c r="AF7" s="1112"/>
      <c r="AG7" s="1112"/>
      <c r="AH7" s="1112"/>
      <c r="AI7" s="1113"/>
    </row>
    <row r="8" spans="1:35" ht="15.75" x14ac:dyDescent="0.25">
      <c r="A8" s="122"/>
      <c r="B8" s="506" t="str">
        <f>T('תשרי-נובמבר,11'!B8)</f>
        <v/>
      </c>
      <c r="C8" s="509">
        <f>'תשרי-נובמבר,11'!C8</f>
        <v>0</v>
      </c>
      <c r="D8" s="603" t="str">
        <f>IF('תשרי-נובמבר,11'!C8&lt;&gt;'אלול-אוקטובר.10'!C8,"?","")</f>
        <v/>
      </c>
      <c r="E8" s="14"/>
      <c r="F8" s="18" t="str">
        <f>T('תשרי-נובמבר,11'!F8)</f>
        <v/>
      </c>
      <c r="G8" s="511">
        <f>'תשרי-נובמבר,11'!G8</f>
        <v>0</v>
      </c>
      <c r="H8" s="616" t="str">
        <f>IF('תשרי-נובמבר,11'!G8&lt;&gt;'אלול-אוקטובר.10'!G8,"?","")</f>
        <v/>
      </c>
      <c r="I8" s="516"/>
      <c r="J8" s="453" t="str">
        <f>T('תשרי-נובמבר,11'!J8)</f>
        <v/>
      </c>
      <c r="K8" s="811" t="str">
        <f>T('תשרי-נובמבר,11'!K8)</f>
        <v/>
      </c>
      <c r="L8" s="463">
        <f>'תשרי-נובמבר,11'!L8</f>
        <v>0</v>
      </c>
      <c r="M8" s="804">
        <f>IF(N8=-99,0,'תשרי-נובמבר,11'!M8)</f>
        <v>0</v>
      </c>
      <c r="N8" s="798">
        <f>IF('תשרי-נובמבר,11'!N8=1,-99,'תשרי-נובמבר,11'!N8-1)</f>
        <v>-8</v>
      </c>
      <c r="O8" s="454" t="str">
        <f>T('תשרי-נובמבר,11'!O8)</f>
        <v/>
      </c>
      <c r="P8" s="470" t="str">
        <f>T('תשרי-נובמבר,11'!P8)</f>
        <v/>
      </c>
      <c r="Q8" s="461">
        <f>'תשרי-נובמבר,11'!Q8</f>
        <v>0</v>
      </c>
      <c r="R8" s="455">
        <f>IF(S8=-99,0,'תשרי-נובמבר,11'!R8)</f>
        <v>0</v>
      </c>
      <c r="S8" s="799">
        <f>IF('תשרי-נובמבר,11'!S8=1,-99,'תשרי-נובמבר,11'!S8-1)</f>
        <v>-8</v>
      </c>
      <c r="T8" s="454" t="str">
        <f>T('תשרי-נובמבר,11'!T8)</f>
        <v/>
      </c>
      <c r="U8" s="468" t="str">
        <f>T('תשרי-נובמבר,11'!U8)</f>
        <v/>
      </c>
      <c r="V8" s="461">
        <f>'תשרי-נובמבר,11'!V8</f>
        <v>0</v>
      </c>
      <c r="W8" s="810">
        <f>IF(X8=-99,0,'תשרי-נובמבר,11'!W8)</f>
        <v>0</v>
      </c>
      <c r="X8" s="800">
        <f>IF('תשרי-נובמבר,11'!X8=1,-99,'תשרי-נובמבר,11'!X8-1)</f>
        <v>-8</v>
      </c>
      <c r="Y8" s="31">
        <f>'תשרי-נובמבר,11'!Y8</f>
        <v>0</v>
      </c>
      <c r="Z8" s="160"/>
      <c r="AA8" s="1111"/>
      <c r="AB8" s="1112"/>
      <c r="AC8" s="1112"/>
      <c r="AD8" s="1112"/>
      <c r="AE8" s="1112"/>
      <c r="AF8" s="1112"/>
      <c r="AG8" s="1112"/>
      <c r="AH8" s="1112"/>
      <c r="AI8" s="1113"/>
    </row>
    <row r="9" spans="1:35" ht="16.5" thickBot="1" x14ac:dyDescent="0.3">
      <c r="A9" s="122"/>
      <c r="B9" s="506" t="str">
        <f>T('תשרי-נובמבר,11'!B9)</f>
        <v/>
      </c>
      <c r="C9" s="614">
        <f>'תשרי-נובמבר,11'!C9</f>
        <v>0</v>
      </c>
      <c r="D9" s="603" t="str">
        <f>IF('תשרי-נובמבר,11'!C9&lt;&gt;'אלול-אוקטובר.10'!C9,"?","")</f>
        <v/>
      </c>
      <c r="E9" s="14"/>
      <c r="F9" s="18" t="str">
        <f>T('תשרי-נובמבר,11'!F9)</f>
        <v/>
      </c>
      <c r="G9" s="620">
        <f>'תשרי-נובמבר,11'!G9</f>
        <v>0</v>
      </c>
      <c r="H9" s="621" t="str">
        <f>IF('תשרי-נובמבר,11'!G9&lt;&gt;'אלול-אוקטובר.10'!G9,"?","")</f>
        <v/>
      </c>
      <c r="I9" s="582"/>
      <c r="J9" s="453" t="str">
        <f>T('תשרי-נובמבר,11'!J9)</f>
        <v/>
      </c>
      <c r="K9" s="466" t="str">
        <f>T('תשרי-נובמבר,11'!K9)</f>
        <v/>
      </c>
      <c r="L9" s="463">
        <f>'תשרי-נובמבר,11'!L9</f>
        <v>0</v>
      </c>
      <c r="M9" s="806">
        <f>IF(N9=-99,0,'תשרי-נובמבר,11'!M9)</f>
        <v>0</v>
      </c>
      <c r="N9" s="805">
        <f>IF('תשרי-נובמבר,11'!N9=1,-99,'תשרי-נובמבר,11'!N9-1)</f>
        <v>-8</v>
      </c>
      <c r="O9" s="454" t="str">
        <f>T('תשרי-נובמבר,11'!O9)</f>
        <v/>
      </c>
      <c r="P9" s="470" t="str">
        <f>T('תשרי-נובמבר,11'!P9)</f>
        <v/>
      </c>
      <c r="Q9" s="461">
        <f>'תשרי-נובמבר,11'!Q9</f>
        <v>0</v>
      </c>
      <c r="R9" s="455">
        <f>IF(S9=-99,0,'תשרי-נובמבר,11'!R9)</f>
        <v>0</v>
      </c>
      <c r="S9" s="799">
        <f>IF('תשרי-נובמבר,11'!S9=1,-99,'תשרי-נובמבר,11'!S9-1)</f>
        <v>-8</v>
      </c>
      <c r="T9" s="454" t="str">
        <f>T('תשרי-נובמבר,11'!T9)</f>
        <v/>
      </c>
      <c r="U9" s="468" t="str">
        <f>T('תשרי-נובמבר,11'!U9)</f>
        <v/>
      </c>
      <c r="V9" s="461">
        <f>'תשרי-נובמבר,11'!V9</f>
        <v>0</v>
      </c>
      <c r="W9" s="810">
        <f>IF(X9=-99,0,'תשרי-נובמבר,11'!W9)</f>
        <v>0</v>
      </c>
      <c r="X9" s="800">
        <f>IF('תשרי-נובמבר,11'!X9=1,-99,'תשרי-נובמבר,11'!X9-1)</f>
        <v>-8</v>
      </c>
      <c r="Y9" s="31">
        <f>'תשרי-נובמבר,11'!Y9</f>
        <v>0</v>
      </c>
      <c r="Z9" s="160"/>
      <c r="AA9" s="1111"/>
      <c r="AB9" s="1112"/>
      <c r="AC9" s="1112"/>
      <c r="AD9" s="1112"/>
      <c r="AE9" s="1112"/>
      <c r="AF9" s="1112"/>
      <c r="AG9" s="1112"/>
      <c r="AH9" s="1112"/>
      <c r="AI9" s="1113"/>
    </row>
    <row r="10" spans="1:35" ht="15.75" x14ac:dyDescent="0.25">
      <c r="A10" s="122"/>
      <c r="B10" s="506" t="str">
        <f>T('תשרי-נובמבר,11'!B10)</f>
        <v/>
      </c>
      <c r="C10" s="1344" t="s">
        <v>166</v>
      </c>
      <c r="D10" s="1345"/>
      <c r="E10" s="14"/>
      <c r="F10" s="18" t="str">
        <f>T('תשרי-נובמבר,11'!F10)</f>
        <v/>
      </c>
      <c r="G10" s="1332" t="s">
        <v>166</v>
      </c>
      <c r="H10" s="1333"/>
      <c r="I10" s="15"/>
      <c r="J10" s="453" t="str">
        <f>T('תשרי-נובמבר,11'!J10)</f>
        <v/>
      </c>
      <c r="K10" s="466" t="str">
        <f>T('תשרי-נובמבר,11'!K10)</f>
        <v/>
      </c>
      <c r="L10" s="463">
        <f>'תשרי-נובמבר,11'!L10</f>
        <v>0</v>
      </c>
      <c r="M10" s="808">
        <f>IF(N10=-99,0,'תשרי-נובמבר,11'!M10)</f>
        <v>0</v>
      </c>
      <c r="N10" s="805">
        <f>IF('תשרי-נובמבר,11'!N10=1,-99,'תשרי-נובמבר,11'!N10-1)</f>
        <v>-8</v>
      </c>
      <c r="O10" s="454" t="str">
        <f>T('תשרי-נובמבר,11'!O10)</f>
        <v/>
      </c>
      <c r="P10" s="470" t="str">
        <f>T('תשרי-נובמבר,11'!P10)</f>
        <v/>
      </c>
      <c r="Q10" s="461">
        <f>'תשרי-נובמבר,11'!Q10</f>
        <v>0</v>
      </c>
      <c r="R10" s="455">
        <f>IF(S10=-99,0,'תשרי-נובמבר,11'!R10)</f>
        <v>0</v>
      </c>
      <c r="S10" s="799">
        <f>IF('תשרי-נובמבר,11'!S10=1,-99,'תשרי-נובמבר,11'!S10-1)</f>
        <v>-8</v>
      </c>
      <c r="T10" s="454" t="str">
        <f>T('תשרי-נובמבר,11'!T10)</f>
        <v/>
      </c>
      <c r="U10" s="468" t="str">
        <f>T('תשרי-נובמבר,11'!U10)</f>
        <v/>
      </c>
      <c r="V10" s="461">
        <f>'תשרי-נובמבר,11'!V10</f>
        <v>0</v>
      </c>
      <c r="W10" s="810">
        <f>IF(X10=-99,0,'תשרי-נובמבר,11'!W10)</f>
        <v>0</v>
      </c>
      <c r="X10" s="800">
        <f>IF('תשרי-נובמבר,11'!X10=1,-99,'תשרי-נובמבר,11'!X10-1)</f>
        <v>-8</v>
      </c>
      <c r="Y10" s="31">
        <f>'תשרי-נובמבר,11'!Y10</f>
        <v>0</v>
      </c>
      <c r="Z10" s="160"/>
      <c r="AA10" s="1111"/>
      <c r="AB10" s="1112"/>
      <c r="AC10" s="1112"/>
      <c r="AD10" s="1112"/>
      <c r="AE10" s="1112"/>
      <c r="AF10" s="1112"/>
      <c r="AG10" s="1112"/>
      <c r="AH10" s="1112"/>
      <c r="AI10" s="1113"/>
    </row>
    <row r="11" spans="1:35" ht="15.75" x14ac:dyDescent="0.25">
      <c r="A11" s="122"/>
      <c r="B11" s="506" t="str">
        <f>T('תשרי-נובמבר,11'!B11)</f>
        <v/>
      </c>
      <c r="C11" s="1338" t="s">
        <v>166</v>
      </c>
      <c r="D11" s="1339"/>
      <c r="E11" s="14"/>
      <c r="F11" s="626" t="str">
        <f>T('תשרי-נובמבר,11'!F11)</f>
        <v/>
      </c>
      <c r="G11" s="1334" t="s">
        <v>166</v>
      </c>
      <c r="H11" s="1335"/>
      <c r="I11" s="15"/>
      <c r="J11" s="453" t="str">
        <f>T('תשרי-נובמבר,11'!J11)</f>
        <v/>
      </c>
      <c r="K11" s="466" t="str">
        <f>T('תשרי-נובמבר,11'!K11)</f>
        <v/>
      </c>
      <c r="L11" s="463">
        <f>'תשרי-נובמבר,11'!L11</f>
        <v>0</v>
      </c>
      <c r="M11" s="808">
        <f>IF(N11=-99,0,'תשרי-נובמבר,11'!M11)</f>
        <v>0</v>
      </c>
      <c r="N11" s="805">
        <f>IF('תשרי-נובמבר,11'!N11=1,-99,'תשרי-נובמבר,11'!N11-1)</f>
        <v>-8</v>
      </c>
      <c r="O11" s="454" t="str">
        <f>T('תשרי-נובמבר,11'!O11)</f>
        <v/>
      </c>
      <c r="P11" s="470" t="str">
        <f>T('תשרי-נובמבר,11'!P11)</f>
        <v/>
      </c>
      <c r="Q11" s="461">
        <f>'תשרי-נובמבר,11'!Q11</f>
        <v>0</v>
      </c>
      <c r="R11" s="455">
        <f>IF(S11=-99,0,'תשרי-נובמבר,11'!R11)</f>
        <v>0</v>
      </c>
      <c r="S11" s="799">
        <f>IF('תשרי-נובמבר,11'!S11=1,-99,'תשרי-נובמבר,11'!S11-1)</f>
        <v>-8</v>
      </c>
      <c r="T11" s="454" t="str">
        <f>T('תשרי-נובמבר,11'!T11)</f>
        <v/>
      </c>
      <c r="U11" s="468" t="str">
        <f>T('תשרי-נובמבר,11'!U11)</f>
        <v/>
      </c>
      <c r="V11" s="461">
        <f>'תשרי-נובמבר,11'!V11</f>
        <v>0</v>
      </c>
      <c r="W11" s="810">
        <f>IF(X11=-99,0,'תשרי-נובמבר,11'!W11)</f>
        <v>0</v>
      </c>
      <c r="X11" s="800">
        <f>IF('תשרי-נובמבר,11'!X11=1,-99,'תשרי-נובמבר,11'!X11-1)</f>
        <v>-8</v>
      </c>
      <c r="Y11" s="31">
        <f>'תשרי-נובמבר,11'!Y11</f>
        <v>0</v>
      </c>
      <c r="Z11" s="160"/>
      <c r="AA11" s="1111"/>
      <c r="AB11" s="1112"/>
      <c r="AC11" s="1112"/>
      <c r="AD11" s="1112"/>
      <c r="AE11" s="1112"/>
      <c r="AF11" s="1112"/>
      <c r="AG11" s="1112"/>
      <c r="AH11" s="1112"/>
      <c r="AI11" s="1113"/>
    </row>
    <row r="12" spans="1:35" ht="15.75" x14ac:dyDescent="0.25">
      <c r="A12" s="122"/>
      <c r="B12" s="506" t="str">
        <f>T('תשרי-נובמבר,11'!B12)</f>
        <v/>
      </c>
      <c r="C12" s="1338" t="s">
        <v>166</v>
      </c>
      <c r="D12" s="1339"/>
      <c r="E12" s="14"/>
      <c r="F12" s="608" t="str">
        <f>T('תשרי-נובמבר,11'!F12)</f>
        <v/>
      </c>
      <c r="G12" s="1336" t="s">
        <v>166</v>
      </c>
      <c r="H12" s="1337"/>
      <c r="I12" s="15"/>
      <c r="J12" s="453" t="str">
        <f>T('תשרי-נובמבר,11'!J12)</f>
        <v/>
      </c>
      <c r="K12" s="466" t="str">
        <f>T('תשרי-נובמבר,11'!K12)</f>
        <v/>
      </c>
      <c r="L12" s="463">
        <f>'תשרי-נובמבר,11'!L12</f>
        <v>0</v>
      </c>
      <c r="M12" s="808">
        <f>IF(N12=-99,0,'תשרי-נובמבר,11'!M12)</f>
        <v>0</v>
      </c>
      <c r="N12" s="805">
        <f>IF('תשרי-נובמבר,11'!N12=1,-99,'תשרי-נובמבר,11'!N12-1)</f>
        <v>-8</v>
      </c>
      <c r="O12" s="454" t="str">
        <f>T('תשרי-נובמבר,11'!O12)</f>
        <v/>
      </c>
      <c r="P12" s="470" t="str">
        <f>T('תשרי-נובמבר,11'!P12)</f>
        <v/>
      </c>
      <c r="Q12" s="461">
        <f>'תשרי-נובמבר,11'!Q12</f>
        <v>0</v>
      </c>
      <c r="R12" s="455">
        <f>IF(S12=-99,0,'תשרי-נובמבר,11'!R12)</f>
        <v>0</v>
      </c>
      <c r="S12" s="799">
        <f>IF('תשרי-נובמבר,11'!S12=1,-99,'תשרי-נובמבר,11'!S12-1)</f>
        <v>-8</v>
      </c>
      <c r="T12" s="611" t="str">
        <f>T('תשרי-נובמבר,11'!T12)</f>
        <v/>
      </c>
      <c r="U12" s="468" t="str">
        <f>T('תשרי-נובמבר,11'!U12)</f>
        <v/>
      </c>
      <c r="V12" s="461">
        <f>'תשרי-נובמבר,11'!V12</f>
        <v>0</v>
      </c>
      <c r="W12" s="809">
        <f>IF(X12=-99,0,'תשרי-נובמבר,11'!W12)</f>
        <v>0</v>
      </c>
      <c r="X12" s="800">
        <f>IF('תשרי-נובמבר,11'!X12=1,-99,'תשרי-נובמבר,11'!X12-1)</f>
        <v>-8</v>
      </c>
      <c r="Y12" s="31">
        <f>'תשרי-נובמבר,11'!Y12</f>
        <v>0</v>
      </c>
      <c r="Z12" s="160"/>
      <c r="AA12" s="1111"/>
      <c r="AB12" s="1112"/>
      <c r="AC12" s="1112"/>
      <c r="AD12" s="1112"/>
      <c r="AE12" s="1112"/>
      <c r="AF12" s="1112"/>
      <c r="AG12" s="1112"/>
      <c r="AH12" s="1112"/>
      <c r="AI12" s="1113"/>
    </row>
    <row r="13" spans="1:35" ht="15.75" x14ac:dyDescent="0.25">
      <c r="A13" s="122"/>
      <c r="B13" s="506" t="str">
        <f>T('תשרי-נובמבר,11'!B13)</f>
        <v/>
      </c>
      <c r="C13" s="1338" t="s">
        <v>166</v>
      </c>
      <c r="D13" s="1339"/>
      <c r="E13" s="580"/>
      <c r="F13" s="18" t="str">
        <f>T('תשרי-נובמבר,11'!F13)</f>
        <v/>
      </c>
      <c r="G13" s="1355" t="s">
        <v>166</v>
      </c>
      <c r="H13" s="1356"/>
      <c r="I13" s="15"/>
      <c r="J13" s="453" t="str">
        <f>T('תשרי-נובמבר,11'!J13)</f>
        <v/>
      </c>
      <c r="K13" s="466" t="str">
        <f>T('תשרי-נובמבר,11'!K13)</f>
        <v/>
      </c>
      <c r="L13" s="463">
        <f>'תשרי-נובמבר,11'!L13</f>
        <v>0</v>
      </c>
      <c r="M13" s="808">
        <f>IF(N13=-99,0,'תשרי-נובמבר,11'!M13)</f>
        <v>0</v>
      </c>
      <c r="N13" s="805">
        <f>IF('תשרי-נובמבר,11'!N13=1,-99,'תשרי-נובמבר,11'!N13-1)</f>
        <v>-8</v>
      </c>
      <c r="O13" s="454" t="str">
        <f>T('תשרי-נובמבר,11'!O13)</f>
        <v/>
      </c>
      <c r="P13" s="470" t="str">
        <f>T('תשרי-נובמבר,11'!P13)</f>
        <v/>
      </c>
      <c r="Q13" s="461">
        <f>'תשרי-נובמבר,11'!Q13</f>
        <v>0</v>
      </c>
      <c r="R13" s="455">
        <f>IF(S13=-99,0,'תשרי-נובמבר,11'!R13)</f>
        <v>0</v>
      </c>
      <c r="S13" s="799">
        <f>IF('תשרי-נובמבר,11'!S13=1,-99,'תשרי-נובמבר,11'!S13-1)</f>
        <v>-8</v>
      </c>
      <c r="T13" s="454" t="str">
        <f>T('תשרי-נובמבר,11'!T13)</f>
        <v/>
      </c>
      <c r="U13" s="468" t="str">
        <f>T('תשרי-נובמבר,11'!U13)</f>
        <v/>
      </c>
      <c r="V13" s="461">
        <f>'תשרי-נובמבר,11'!V13</f>
        <v>0</v>
      </c>
      <c r="W13" s="809">
        <f>IF(X13=-99,0,'תשרי-נובמבר,11'!W13)</f>
        <v>0</v>
      </c>
      <c r="X13" s="800">
        <f>IF('תשרי-נובמבר,11'!X13=1,-99,'תשרי-נובמבר,11'!X13-1)</f>
        <v>-8</v>
      </c>
      <c r="Y13" s="31">
        <f>'תשרי-נובמבר,11'!Y13</f>
        <v>0</v>
      </c>
      <c r="Z13" s="160"/>
      <c r="AA13" s="1111"/>
      <c r="AB13" s="1112"/>
      <c r="AC13" s="1112"/>
      <c r="AD13" s="1112"/>
      <c r="AE13" s="1112"/>
      <c r="AF13" s="1112"/>
      <c r="AG13" s="1112"/>
      <c r="AH13" s="1112"/>
      <c r="AI13" s="1113"/>
    </row>
    <row r="14" spans="1:35" ht="15.75" x14ac:dyDescent="0.25">
      <c r="A14" s="122"/>
      <c r="B14" s="506" t="str">
        <f>T('תשרי-נובמבר,11'!B14)</f>
        <v/>
      </c>
      <c r="C14" s="1338" t="s">
        <v>166</v>
      </c>
      <c r="D14" s="1339"/>
      <c r="E14" s="580"/>
      <c r="F14" s="18" t="str">
        <f>T('תשרי-נובמבר,11'!F14)</f>
        <v/>
      </c>
      <c r="G14" s="1334" t="s">
        <v>166</v>
      </c>
      <c r="H14" s="1335"/>
      <c r="I14" s="15"/>
      <c r="J14" s="453" t="str">
        <f>T('תשרי-נובמבר,11'!J14)</f>
        <v/>
      </c>
      <c r="K14" s="466" t="str">
        <f>T('תשרי-נובמבר,11'!K14)</f>
        <v/>
      </c>
      <c r="L14" s="463">
        <f>'תשרי-נובמבר,11'!L14</f>
        <v>0</v>
      </c>
      <c r="M14" s="807">
        <f>IF(N14=-99,0,'תשרי-נובמבר,11'!M14)</f>
        <v>0</v>
      </c>
      <c r="N14" s="805">
        <f>IF('תשרי-נובמבר,11'!N14=1,-99,'תשרי-נובמבר,11'!N14-1)</f>
        <v>-10</v>
      </c>
      <c r="O14" s="454" t="str">
        <f>T('תשרי-נובמבר,11'!O14)</f>
        <v/>
      </c>
      <c r="P14" s="470" t="str">
        <f>T('תשרי-נובמבר,11'!P14)</f>
        <v/>
      </c>
      <c r="Q14" s="461">
        <f>'תשרי-נובמבר,11'!Q14</f>
        <v>0</v>
      </c>
      <c r="R14" s="455">
        <f>IF(S14=-99,0,'תשרי-נובמבר,11'!R14)</f>
        <v>0</v>
      </c>
      <c r="S14" s="799">
        <f>IF('תשרי-נובמבר,11'!S14=1,-99,'תשרי-נובמבר,11'!S14-1)</f>
        <v>-8</v>
      </c>
      <c r="T14" s="454" t="str">
        <f>T('תשרי-נובמבר,11'!T14)</f>
        <v/>
      </c>
      <c r="U14" s="468" t="str">
        <f>T('תשרי-נובמבר,11'!U14)</f>
        <v/>
      </c>
      <c r="V14" s="461">
        <f>'תשרי-נובמבר,11'!V14</f>
        <v>0</v>
      </c>
      <c r="W14" s="459">
        <f>IF(X14=-99,0,'תשרי-נובמבר,11'!W14)</f>
        <v>0</v>
      </c>
      <c r="X14" s="800">
        <f>IF('תשרי-נובמבר,11'!X14=1,-99,'תשרי-נובמבר,11'!X14-1)</f>
        <v>-8</v>
      </c>
      <c r="Y14" s="31">
        <f>'תשרי-נובמבר,11'!Y14</f>
        <v>0</v>
      </c>
      <c r="Z14" s="160"/>
      <c r="AA14" s="1111"/>
      <c r="AB14" s="1112"/>
      <c r="AC14" s="1112"/>
      <c r="AD14" s="1112"/>
      <c r="AE14" s="1112"/>
      <c r="AF14" s="1112"/>
      <c r="AG14" s="1112"/>
      <c r="AH14" s="1112"/>
      <c r="AI14" s="1113"/>
    </row>
    <row r="15" spans="1:35" ht="15.75" x14ac:dyDescent="0.25">
      <c r="A15" s="122"/>
      <c r="B15" s="506" t="str">
        <f>T('תשרי-נובמבר,11'!B15)</f>
        <v/>
      </c>
      <c r="C15" s="1338" t="s">
        <v>166</v>
      </c>
      <c r="D15" s="1339"/>
      <c r="E15" s="14"/>
      <c r="F15" s="18" t="str">
        <f>T('תשרי-נובמבר,11'!F15)</f>
        <v/>
      </c>
      <c r="G15" s="1336" t="s">
        <v>166</v>
      </c>
      <c r="H15" s="1337"/>
      <c r="I15" s="15"/>
      <c r="J15" s="453" t="str">
        <f>T('תשרי-נובמבר,11'!J15)</f>
        <v/>
      </c>
      <c r="K15" s="466" t="str">
        <f>T('תשרי-נובמבר,11'!K15)</f>
        <v/>
      </c>
      <c r="L15" s="463">
        <f>'תשרי-נובמבר,11'!L15</f>
        <v>0</v>
      </c>
      <c r="M15" s="450">
        <f>IF(N15=-99,0,'תשרי-נובמבר,11'!M15)</f>
        <v>0</v>
      </c>
      <c r="N15" s="798">
        <f>IF('תשרי-נובמבר,11'!N15=1,-99,'תשרי-נובמבר,11'!N15-1)</f>
        <v>-8</v>
      </c>
      <c r="O15" s="454" t="str">
        <f>T('תשרי-נובמבר,11'!O15)</f>
        <v/>
      </c>
      <c r="P15" s="470" t="str">
        <f>T('תשרי-נובמבר,11'!P15)</f>
        <v/>
      </c>
      <c r="Q15" s="461">
        <f>'תשרי-נובמבר,11'!Q15</f>
        <v>0</v>
      </c>
      <c r="R15" s="455">
        <f>IF(S15=-99,0,'תשרי-נובמבר,11'!R15)</f>
        <v>0</v>
      </c>
      <c r="S15" s="799">
        <f>IF('תשרי-נובמבר,11'!S15=1,-99,'תשרי-נובמבר,11'!S15-1)</f>
        <v>-8</v>
      </c>
      <c r="T15" s="454" t="str">
        <f>T('תשרי-נובמבר,11'!T15)</f>
        <v/>
      </c>
      <c r="U15" s="468" t="str">
        <f>T('תשרי-נובמבר,11'!U15)</f>
        <v/>
      </c>
      <c r="V15" s="461">
        <f>'תשרי-נובמבר,11'!V15</f>
        <v>0</v>
      </c>
      <c r="W15" s="809">
        <f>IF(X15=-99,0,'תשרי-נובמבר,11'!W15)</f>
        <v>0</v>
      </c>
      <c r="X15" s="800">
        <f>IF('תשרי-נובמבר,11'!X15=1,-99,'תשרי-נובמבר,11'!X15-1)</f>
        <v>-8</v>
      </c>
      <c r="Y15" s="31">
        <f>'תשרי-נובמבר,11'!Y15</f>
        <v>0</v>
      </c>
      <c r="Z15" s="160"/>
      <c r="AA15" s="1111"/>
      <c r="AB15" s="1112"/>
      <c r="AC15" s="1112"/>
      <c r="AD15" s="1112"/>
      <c r="AE15" s="1112"/>
      <c r="AF15" s="1112"/>
      <c r="AG15" s="1112"/>
      <c r="AH15" s="1112"/>
      <c r="AI15" s="1113"/>
    </row>
    <row r="16" spans="1:35" ht="15.95" customHeight="1" x14ac:dyDescent="0.25">
      <c r="A16" s="122"/>
      <c r="B16" s="506" t="str">
        <f>T('תשרי-נובמבר,11'!B16)</f>
        <v/>
      </c>
      <c r="C16" s="1338" t="s">
        <v>166</v>
      </c>
      <c r="D16" s="1339"/>
      <c r="E16" s="14"/>
      <c r="F16" s="18" t="str">
        <f>T('תשרי-נובמבר,11'!F16)</f>
        <v/>
      </c>
      <c r="G16" s="1336" t="s">
        <v>166</v>
      </c>
      <c r="H16" s="1337"/>
      <c r="I16" s="15"/>
      <c r="J16" s="453" t="str">
        <f>T('תשרי-נובמבר,11'!J16)</f>
        <v/>
      </c>
      <c r="K16" s="469" t="str">
        <f>T('תשרי-נובמבר,11'!K16)</f>
        <v/>
      </c>
      <c r="L16" s="460">
        <f>'תשרי-נובמבר,11'!L16</f>
        <v>0</v>
      </c>
      <c r="M16" s="803">
        <f>IF(N16=-99,0,'תשרי-נובמבר,11'!M16)</f>
        <v>0</v>
      </c>
      <c r="N16" s="798">
        <f>IF('תשרי-נובמבר,11'!N16=1,-99,'תשרי-נובמבר,11'!N16-1)</f>
        <v>-8</v>
      </c>
      <c r="O16" s="454" t="str">
        <f>T('תשרי-נובמבר,11'!O16)</f>
        <v/>
      </c>
      <c r="P16" s="470" t="str">
        <f>T('תשרי-נובמבר,11'!P16)</f>
        <v/>
      </c>
      <c r="Q16" s="461">
        <f>'תשרי-נובמבר,11'!Q16</f>
        <v>0</v>
      </c>
      <c r="R16" s="455">
        <f>IF(S16=-99,0,'תשרי-נובמבר,11'!R16)</f>
        <v>0</v>
      </c>
      <c r="S16" s="799">
        <f>IF('תשרי-נובמבר,11'!S16=1,-99,'תשרי-נובמבר,11'!S16-1)</f>
        <v>-8</v>
      </c>
      <c r="T16" s="454" t="str">
        <f>T('תשרי-נובמבר,11'!T16)</f>
        <v/>
      </c>
      <c r="U16" s="468" t="str">
        <f>T('תשרי-נובמבר,11'!U16)</f>
        <v/>
      </c>
      <c r="V16" s="461">
        <f>'תשרי-נובמבר,11'!V16</f>
        <v>0</v>
      </c>
      <c r="W16" s="813">
        <f>IF(X16=-99,0,'תשרי-נובמבר,11'!W16)</f>
        <v>0</v>
      </c>
      <c r="X16" s="800">
        <f>IF('תשרי-נובמבר,11'!X16=1,-99,'תשרי-נובמבר,11'!X16-1)</f>
        <v>-8</v>
      </c>
      <c r="Y16" s="31">
        <f>'תשרי-נובמבר,11'!Y16</f>
        <v>0</v>
      </c>
      <c r="Z16" s="160"/>
      <c r="AA16" s="1111"/>
      <c r="AB16" s="1112"/>
      <c r="AC16" s="1112"/>
      <c r="AD16" s="1112"/>
      <c r="AE16" s="1112"/>
      <c r="AF16" s="1112"/>
      <c r="AG16" s="1112"/>
      <c r="AH16" s="1112"/>
      <c r="AI16" s="1113"/>
    </row>
    <row r="17" spans="1:35" ht="19.899999999999999" customHeight="1" x14ac:dyDescent="0.25">
      <c r="A17" s="122"/>
      <c r="B17" s="141" t="s">
        <v>18</v>
      </c>
      <c r="C17" s="510">
        <f>SUM(C5:C16)</f>
        <v>0</v>
      </c>
      <c r="D17" s="522"/>
      <c r="E17" s="123"/>
      <c r="F17" s="143" t="s">
        <v>16</v>
      </c>
      <c r="G17" s="512">
        <f>SUM(G5:G16)</f>
        <v>0</v>
      </c>
      <c r="H17" s="518"/>
      <c r="I17" s="124"/>
      <c r="J17" s="1188" t="s">
        <v>16</v>
      </c>
      <c r="K17" s="1188"/>
      <c r="L17" s="1188"/>
      <c r="M17" s="1189"/>
      <c r="N17" s="1190">
        <f>SUM(M5:M16,R5:R16,W5:W16)</f>
        <v>0</v>
      </c>
      <c r="O17" s="1190"/>
      <c r="P17" s="145"/>
      <c r="Q17" s="146"/>
      <c r="R17" s="147"/>
      <c r="S17" s="146"/>
      <c r="T17" s="146"/>
      <c r="U17" s="146"/>
      <c r="V17" s="146"/>
      <c r="W17" s="1191" t="s">
        <v>62</v>
      </c>
      <c r="X17" s="1191"/>
      <c r="Y17" s="38">
        <f>SUM(Y5:Y16)</f>
        <v>0</v>
      </c>
      <c r="Z17" s="161"/>
      <c r="AA17" s="1111"/>
      <c r="AB17" s="1112"/>
      <c r="AC17" s="1112"/>
      <c r="AD17" s="1112"/>
      <c r="AE17" s="1112"/>
      <c r="AF17" s="1112"/>
      <c r="AG17" s="1112"/>
      <c r="AH17" s="1112"/>
      <c r="AI17" s="1113"/>
    </row>
    <row r="18" spans="1:35" ht="25.9" customHeight="1" x14ac:dyDescent="0.3">
      <c r="A18" s="122"/>
      <c r="B18" s="1353" t="s">
        <v>13</v>
      </c>
      <c r="C18" s="1354"/>
      <c r="D18" s="521"/>
      <c r="E18" s="123"/>
      <c r="F18" s="1357" t="s">
        <v>17</v>
      </c>
      <c r="G18" s="1358"/>
      <c r="H18" s="519"/>
      <c r="I18" s="148"/>
      <c r="J18" s="1166" t="s">
        <v>143</v>
      </c>
      <c r="K18" s="1166"/>
      <c r="L18" s="1166"/>
      <c r="M18" s="1166"/>
      <c r="N18" s="1166"/>
      <c r="O18" s="1166"/>
      <c r="P18" s="1166"/>
      <c r="Q18" s="1166"/>
      <c r="R18" s="1166"/>
      <c r="S18" s="1166"/>
      <c r="T18" s="1166"/>
      <c r="U18" s="1166"/>
      <c r="V18" s="1166"/>
      <c r="W18" s="1166"/>
      <c r="X18" s="1167"/>
      <c r="Y18" s="40"/>
      <c r="Z18" s="162"/>
      <c r="AA18" s="1111"/>
      <c r="AB18" s="1112"/>
      <c r="AC18" s="1112"/>
      <c r="AD18" s="1112"/>
      <c r="AE18" s="1112"/>
      <c r="AF18" s="1112"/>
      <c r="AG18" s="1112"/>
      <c r="AH18" s="1112"/>
      <c r="AI18" s="1113"/>
    </row>
    <row r="19" spans="1:35" ht="15.75" x14ac:dyDescent="0.25">
      <c r="A19" s="122"/>
      <c r="B19" s="149" t="s">
        <v>23</v>
      </c>
      <c r="C19" s="1359" t="s">
        <v>6</v>
      </c>
      <c r="D19" s="1360"/>
      <c r="E19" s="123"/>
      <c r="F19" s="151" t="s">
        <v>24</v>
      </c>
      <c r="G19" s="1330" t="s">
        <v>6</v>
      </c>
      <c r="H19" s="1331"/>
      <c r="I19" s="148"/>
      <c r="J19" s="1192" t="s">
        <v>3</v>
      </c>
      <c r="K19" s="1025"/>
      <c r="L19" s="154" t="s">
        <v>5</v>
      </c>
      <c r="M19" s="155" t="s">
        <v>6</v>
      </c>
      <c r="N19" s="156" t="s">
        <v>21</v>
      </c>
      <c r="O19" s="1024" t="s">
        <v>3</v>
      </c>
      <c r="P19" s="1025"/>
      <c r="Q19" s="154" t="s">
        <v>5</v>
      </c>
      <c r="R19" s="137" t="s">
        <v>6</v>
      </c>
      <c r="S19" s="156" t="s">
        <v>21</v>
      </c>
      <c r="T19" s="1024" t="s">
        <v>3</v>
      </c>
      <c r="U19" s="1025"/>
      <c r="V19" s="158" t="s">
        <v>5</v>
      </c>
      <c r="W19" s="155" t="s">
        <v>6</v>
      </c>
      <c r="X19" s="159" t="s">
        <v>21</v>
      </c>
      <c r="Y19" s="270" t="s">
        <v>26</v>
      </c>
      <c r="Z19" s="160"/>
      <c r="AA19" s="1111"/>
      <c r="AB19" s="1112"/>
      <c r="AC19" s="1112"/>
      <c r="AD19" s="1112"/>
      <c r="AE19" s="1112"/>
      <c r="AF19" s="1112"/>
      <c r="AG19" s="1112"/>
      <c r="AH19" s="1112"/>
      <c r="AI19" s="1113"/>
    </row>
    <row r="20" spans="1:35" ht="15.75" x14ac:dyDescent="0.25">
      <c r="A20" s="13"/>
      <c r="B20" s="42"/>
      <c r="C20" s="1328"/>
      <c r="D20" s="1329"/>
      <c r="E20" s="14"/>
      <c r="F20" s="44"/>
      <c r="G20" s="1340"/>
      <c r="H20" s="1341"/>
      <c r="I20" s="39"/>
      <c r="J20" s="1014"/>
      <c r="K20" s="1015"/>
      <c r="L20" s="272"/>
      <c r="M20" s="47"/>
      <c r="N20" s="48"/>
      <c r="O20" s="1019"/>
      <c r="P20" s="1015"/>
      <c r="Q20" s="272"/>
      <c r="R20" s="427"/>
      <c r="S20" s="48"/>
      <c r="T20" s="1019"/>
      <c r="U20" s="1015"/>
      <c r="V20" s="272"/>
      <c r="W20" s="434"/>
      <c r="X20" s="52"/>
      <c r="Y20" s="648"/>
      <c r="Z20" s="32"/>
      <c r="AA20" s="1111"/>
      <c r="AB20" s="1112"/>
      <c r="AC20" s="1112"/>
      <c r="AD20" s="1112"/>
      <c r="AE20" s="1112"/>
      <c r="AF20" s="1112"/>
      <c r="AG20" s="1112"/>
      <c r="AH20" s="1112"/>
      <c r="AI20" s="1113"/>
    </row>
    <row r="21" spans="1:35" ht="15.75" x14ac:dyDescent="0.25">
      <c r="A21" s="13"/>
      <c r="B21" s="42"/>
      <c r="C21" s="1328"/>
      <c r="D21" s="1329"/>
      <c r="E21" s="14"/>
      <c r="F21" s="44"/>
      <c r="G21" s="1340"/>
      <c r="H21" s="1341"/>
      <c r="I21" s="39"/>
      <c r="J21" s="1014"/>
      <c r="K21" s="1015"/>
      <c r="L21" s="272"/>
      <c r="M21" s="53"/>
      <c r="N21" s="48"/>
      <c r="O21" s="1019"/>
      <c r="P21" s="1015"/>
      <c r="Q21" s="272"/>
      <c r="R21" s="430"/>
      <c r="S21" s="48"/>
      <c r="T21" s="1019"/>
      <c r="U21" s="1015"/>
      <c r="V21" s="272"/>
      <c r="W21" s="430"/>
      <c r="X21" s="52"/>
      <c r="Y21" s="646"/>
      <c r="Z21" s="32"/>
      <c r="AA21" s="1111"/>
      <c r="AB21" s="1112"/>
      <c r="AC21" s="1112"/>
      <c r="AD21" s="1112"/>
      <c r="AE21" s="1112"/>
      <c r="AF21" s="1112"/>
      <c r="AG21" s="1112"/>
      <c r="AH21" s="1112"/>
      <c r="AI21" s="1113"/>
    </row>
    <row r="22" spans="1:35" ht="15.75" x14ac:dyDescent="0.25">
      <c r="A22" s="13"/>
      <c r="B22" s="42"/>
      <c r="C22" s="1328"/>
      <c r="D22" s="1329"/>
      <c r="E22" s="14"/>
      <c r="F22" s="44"/>
      <c r="G22" s="1340"/>
      <c r="H22" s="1341"/>
      <c r="I22" s="39"/>
      <c r="J22" s="1014"/>
      <c r="K22" s="1015"/>
      <c r="L22" s="272"/>
      <c r="M22" s="53"/>
      <c r="N22" s="48"/>
      <c r="O22" s="1019"/>
      <c r="P22" s="1015"/>
      <c r="Q22" s="272"/>
      <c r="R22" s="430"/>
      <c r="S22" s="48"/>
      <c r="T22" s="1019"/>
      <c r="U22" s="1015"/>
      <c r="V22" s="272"/>
      <c r="W22" s="430"/>
      <c r="X22" s="52"/>
      <c r="Y22" s="284"/>
      <c r="Z22" s="32"/>
      <c r="AA22" s="1111"/>
      <c r="AB22" s="1112"/>
      <c r="AC22" s="1112"/>
      <c r="AD22" s="1112"/>
      <c r="AE22" s="1112"/>
      <c r="AF22" s="1112"/>
      <c r="AG22" s="1112"/>
      <c r="AH22" s="1112"/>
      <c r="AI22" s="1113"/>
    </row>
    <row r="23" spans="1:35" ht="15.75" x14ac:dyDescent="0.25">
      <c r="A23" s="13"/>
      <c r="B23" s="42"/>
      <c r="C23" s="1328"/>
      <c r="D23" s="1329"/>
      <c r="E23" s="14"/>
      <c r="F23" s="44"/>
      <c r="G23" s="1340"/>
      <c r="H23" s="1341"/>
      <c r="I23" s="39"/>
      <c r="J23" s="1014"/>
      <c r="K23" s="1015"/>
      <c r="L23" s="272"/>
      <c r="M23" s="53"/>
      <c r="N23" s="48"/>
      <c r="O23" s="1019"/>
      <c r="P23" s="1015"/>
      <c r="Q23" s="272"/>
      <c r="R23" s="433"/>
      <c r="S23" s="48"/>
      <c r="T23" s="1019"/>
      <c r="U23" s="1015"/>
      <c r="V23" s="272"/>
      <c r="W23" s="430"/>
      <c r="X23" s="52"/>
      <c r="Y23" s="284"/>
      <c r="Z23" s="32"/>
      <c r="AA23" s="1111"/>
      <c r="AB23" s="1112"/>
      <c r="AC23" s="1112"/>
      <c r="AD23" s="1112"/>
      <c r="AE23" s="1112"/>
      <c r="AF23" s="1112"/>
      <c r="AG23" s="1112"/>
      <c r="AH23" s="1112"/>
      <c r="AI23" s="1113"/>
    </row>
    <row r="24" spans="1:35" ht="15.75" x14ac:dyDescent="0.25">
      <c r="A24" s="13"/>
      <c r="B24" s="42"/>
      <c r="C24" s="1328"/>
      <c r="D24" s="1329"/>
      <c r="E24" s="14"/>
      <c r="F24" s="44"/>
      <c r="G24" s="1340"/>
      <c r="H24" s="1341"/>
      <c r="I24" s="39"/>
      <c r="J24" s="1014"/>
      <c r="K24" s="1015"/>
      <c r="L24" s="272"/>
      <c r="M24" s="53"/>
      <c r="N24" s="48"/>
      <c r="O24" s="1019"/>
      <c r="P24" s="1015"/>
      <c r="Q24" s="272"/>
      <c r="R24" s="430"/>
      <c r="S24" s="48"/>
      <c r="T24" s="1019"/>
      <c r="U24" s="1015"/>
      <c r="V24" s="272"/>
      <c r="W24" s="430"/>
      <c r="X24" s="52"/>
      <c r="Y24" s="284"/>
      <c r="Z24" s="32"/>
      <c r="AA24" s="1111"/>
      <c r="AB24" s="1112"/>
      <c r="AC24" s="1112"/>
      <c r="AD24" s="1112"/>
      <c r="AE24" s="1112"/>
      <c r="AF24" s="1112"/>
      <c r="AG24" s="1112"/>
      <c r="AH24" s="1112"/>
      <c r="AI24" s="1113"/>
    </row>
    <row r="25" spans="1:35" ht="15.75" x14ac:dyDescent="0.25">
      <c r="A25" s="13"/>
      <c r="B25" s="42"/>
      <c r="C25" s="1328"/>
      <c r="D25" s="1329"/>
      <c r="E25" s="14"/>
      <c r="F25" s="44"/>
      <c r="G25" s="1340"/>
      <c r="H25" s="1341"/>
      <c r="I25" s="39"/>
      <c r="J25" s="1014"/>
      <c r="K25" s="1015"/>
      <c r="L25" s="272"/>
      <c r="M25" s="53"/>
      <c r="N25" s="48"/>
      <c r="O25" s="1019"/>
      <c r="P25" s="1015"/>
      <c r="Q25" s="272"/>
      <c r="R25" s="430"/>
      <c r="S25" s="48"/>
      <c r="T25" s="1019"/>
      <c r="U25" s="1015"/>
      <c r="V25" s="272"/>
      <c r="W25" s="430"/>
      <c r="X25" s="52"/>
      <c r="Y25" s="648"/>
      <c r="Z25" s="32"/>
      <c r="AA25" s="1111"/>
      <c r="AB25" s="1112"/>
      <c r="AC25" s="1112"/>
      <c r="AD25" s="1112"/>
      <c r="AE25" s="1112"/>
      <c r="AF25" s="1112"/>
      <c r="AG25" s="1112"/>
      <c r="AH25" s="1112"/>
      <c r="AI25" s="1113"/>
    </row>
    <row r="26" spans="1:35" ht="15.75" x14ac:dyDescent="0.25">
      <c r="A26" s="13"/>
      <c r="B26" s="42"/>
      <c r="C26" s="1328"/>
      <c r="D26" s="1329"/>
      <c r="E26" s="14"/>
      <c r="F26" s="44"/>
      <c r="G26" s="1340"/>
      <c r="H26" s="1341"/>
      <c r="I26" s="39"/>
      <c r="J26" s="1014"/>
      <c r="K26" s="1015"/>
      <c r="L26" s="272"/>
      <c r="M26" s="53"/>
      <c r="N26" s="48"/>
      <c r="O26" s="1019"/>
      <c r="P26" s="1015"/>
      <c r="Q26" s="272"/>
      <c r="R26" s="430"/>
      <c r="S26" s="48"/>
      <c r="T26" s="1019"/>
      <c r="U26" s="1015"/>
      <c r="V26" s="272"/>
      <c r="W26" s="430"/>
      <c r="X26" s="52"/>
      <c r="Y26" s="647"/>
      <c r="Z26" s="32"/>
      <c r="AA26" s="1111"/>
      <c r="AB26" s="1112"/>
      <c r="AC26" s="1112"/>
      <c r="AD26" s="1112"/>
      <c r="AE26" s="1112"/>
      <c r="AF26" s="1112"/>
      <c r="AG26" s="1112"/>
      <c r="AH26" s="1112"/>
      <c r="AI26" s="1113"/>
    </row>
    <row r="27" spans="1:35" ht="15.75" x14ac:dyDescent="0.25">
      <c r="A27" s="13"/>
      <c r="B27" s="42"/>
      <c r="C27" s="1328"/>
      <c r="D27" s="1329"/>
      <c r="E27" s="14"/>
      <c r="F27" s="44"/>
      <c r="G27" s="1340"/>
      <c r="H27" s="1341"/>
      <c r="I27" s="39"/>
      <c r="J27" s="1014"/>
      <c r="K27" s="1015"/>
      <c r="L27" s="272"/>
      <c r="M27" s="53"/>
      <c r="N27" s="48"/>
      <c r="O27" s="1019"/>
      <c r="P27" s="1015"/>
      <c r="Q27" s="272"/>
      <c r="R27" s="430"/>
      <c r="S27" s="48"/>
      <c r="T27" s="1019"/>
      <c r="U27" s="1015"/>
      <c r="V27" s="272"/>
      <c r="W27" s="430"/>
      <c r="X27" s="52"/>
      <c r="Y27" s="284"/>
      <c r="Z27" s="32"/>
      <c r="AA27" s="1111"/>
      <c r="AB27" s="1112"/>
      <c r="AC27" s="1112"/>
      <c r="AD27" s="1112"/>
      <c r="AE27" s="1112"/>
      <c r="AF27" s="1112"/>
      <c r="AG27" s="1112"/>
      <c r="AH27" s="1112"/>
      <c r="AI27" s="1113"/>
    </row>
    <row r="28" spans="1:35" ht="15.75" x14ac:dyDescent="0.25">
      <c r="A28" s="13"/>
      <c r="B28" s="42"/>
      <c r="C28" s="1328"/>
      <c r="D28" s="1329"/>
      <c r="E28" s="14"/>
      <c r="F28" s="44"/>
      <c r="G28" s="1340"/>
      <c r="H28" s="1341"/>
      <c r="I28" s="39"/>
      <c r="J28" s="1014"/>
      <c r="K28" s="1015"/>
      <c r="L28" s="272"/>
      <c r="M28" s="53"/>
      <c r="N28" s="48"/>
      <c r="O28" s="1019"/>
      <c r="P28" s="1015"/>
      <c r="Q28" s="272"/>
      <c r="R28" s="430"/>
      <c r="S28" s="48"/>
      <c r="T28" s="1019"/>
      <c r="U28" s="1015"/>
      <c r="V28" s="272"/>
      <c r="W28" s="430"/>
      <c r="X28" s="52"/>
      <c r="Y28" s="284"/>
      <c r="Z28" s="32"/>
      <c r="AA28" s="1111"/>
      <c r="AB28" s="1112"/>
      <c r="AC28" s="1112"/>
      <c r="AD28" s="1112"/>
      <c r="AE28" s="1112"/>
      <c r="AF28" s="1112"/>
      <c r="AG28" s="1112"/>
      <c r="AH28" s="1112"/>
      <c r="AI28" s="1113"/>
    </row>
    <row r="29" spans="1:35" ht="15.75" x14ac:dyDescent="0.25">
      <c r="A29" s="13"/>
      <c r="B29" s="42"/>
      <c r="C29" s="1328"/>
      <c r="D29" s="1329"/>
      <c r="E29" s="14"/>
      <c r="F29" s="44"/>
      <c r="G29" s="1340"/>
      <c r="H29" s="1341"/>
      <c r="I29" s="39"/>
      <c r="J29" s="1014"/>
      <c r="K29" s="1015"/>
      <c r="L29" s="272"/>
      <c r="M29" s="53"/>
      <c r="N29" s="48"/>
      <c r="O29" s="1019"/>
      <c r="P29" s="1015"/>
      <c r="Q29" s="272"/>
      <c r="R29" s="430"/>
      <c r="S29" s="48"/>
      <c r="T29" s="1019"/>
      <c r="U29" s="1015"/>
      <c r="V29" s="272"/>
      <c r="W29" s="430"/>
      <c r="X29" s="52"/>
      <c r="Y29" s="284"/>
      <c r="Z29" s="32"/>
      <c r="AA29" s="1111"/>
      <c r="AB29" s="1112"/>
      <c r="AC29" s="1112"/>
      <c r="AD29" s="1112"/>
      <c r="AE29" s="1112"/>
      <c r="AF29" s="1112"/>
      <c r="AG29" s="1112"/>
      <c r="AH29" s="1112"/>
      <c r="AI29" s="1113"/>
    </row>
    <row r="30" spans="1:35" ht="15.75" x14ac:dyDescent="0.25">
      <c r="A30" s="13"/>
      <c r="B30" s="42"/>
      <c r="C30" s="1328"/>
      <c r="D30" s="1329"/>
      <c r="E30" s="14"/>
      <c r="F30" s="44"/>
      <c r="G30" s="1340"/>
      <c r="H30" s="1341"/>
      <c r="I30" s="39"/>
      <c r="J30" s="1014"/>
      <c r="K30" s="1015"/>
      <c r="L30" s="272"/>
      <c r="M30" s="53"/>
      <c r="N30" s="48"/>
      <c r="O30" s="1019"/>
      <c r="P30" s="1015"/>
      <c r="Q30" s="272"/>
      <c r="R30" s="430"/>
      <c r="S30" s="48"/>
      <c r="T30" s="1019"/>
      <c r="U30" s="1015"/>
      <c r="V30" s="272"/>
      <c r="W30" s="430"/>
      <c r="X30" s="52"/>
      <c r="Y30" s="284"/>
      <c r="Z30" s="32"/>
      <c r="AA30" s="1111"/>
      <c r="AB30" s="1112"/>
      <c r="AC30" s="1112"/>
      <c r="AD30" s="1112"/>
      <c r="AE30" s="1112"/>
      <c r="AF30" s="1112"/>
      <c r="AG30" s="1112"/>
      <c r="AH30" s="1112"/>
      <c r="AI30" s="1113"/>
    </row>
    <row r="31" spans="1:35" ht="15.75" x14ac:dyDescent="0.25">
      <c r="A31" s="13"/>
      <c r="B31" s="42"/>
      <c r="C31" s="1328"/>
      <c r="D31" s="1329"/>
      <c r="E31" s="14"/>
      <c r="F31" s="44"/>
      <c r="G31" s="1340"/>
      <c r="H31" s="1341"/>
      <c r="I31" s="39"/>
      <c r="J31" s="1014"/>
      <c r="K31" s="1015"/>
      <c r="L31" s="272"/>
      <c r="M31" s="53"/>
      <c r="N31" s="48"/>
      <c r="O31" s="1019"/>
      <c r="P31" s="1015"/>
      <c r="Q31" s="272"/>
      <c r="R31" s="430"/>
      <c r="S31" s="48"/>
      <c r="T31" s="1019"/>
      <c r="U31" s="1015"/>
      <c r="V31" s="272"/>
      <c r="W31" s="430"/>
      <c r="X31" s="52"/>
      <c r="Y31" s="284"/>
      <c r="Z31" s="32"/>
      <c r="AA31" s="1111"/>
      <c r="AB31" s="1112"/>
      <c r="AC31" s="1112"/>
      <c r="AD31" s="1112"/>
      <c r="AE31" s="1112"/>
      <c r="AF31" s="1112"/>
      <c r="AG31" s="1112"/>
      <c r="AH31" s="1112"/>
      <c r="AI31" s="1113"/>
    </row>
    <row r="32" spans="1:35" ht="15.75" x14ac:dyDescent="0.25">
      <c r="A32" s="13"/>
      <c r="B32" s="42"/>
      <c r="C32" s="1328"/>
      <c r="D32" s="1329"/>
      <c r="E32" s="14"/>
      <c r="F32" s="44"/>
      <c r="G32" s="1340"/>
      <c r="H32" s="1341"/>
      <c r="I32" s="39"/>
      <c r="J32" s="1014"/>
      <c r="K32" s="1015"/>
      <c r="L32" s="272"/>
      <c r="M32" s="53"/>
      <c r="N32" s="48"/>
      <c r="O32" s="1019"/>
      <c r="P32" s="1015"/>
      <c r="Q32" s="272"/>
      <c r="R32" s="430"/>
      <c r="S32" s="48"/>
      <c r="T32" s="1019"/>
      <c r="U32" s="1015"/>
      <c r="V32" s="272"/>
      <c r="W32" s="430"/>
      <c r="X32" s="52"/>
      <c r="Y32" s="284"/>
      <c r="Z32" s="32"/>
      <c r="AA32" s="1111"/>
      <c r="AB32" s="1112"/>
      <c r="AC32" s="1112"/>
      <c r="AD32" s="1112"/>
      <c r="AE32" s="1112"/>
      <c r="AF32" s="1112"/>
      <c r="AG32" s="1112"/>
      <c r="AH32" s="1112"/>
      <c r="AI32" s="1113"/>
    </row>
    <row r="33" spans="1:36" ht="15.75" x14ac:dyDescent="0.25">
      <c r="A33" s="13"/>
      <c r="B33" s="42"/>
      <c r="C33" s="1328"/>
      <c r="D33" s="1329"/>
      <c r="E33" s="14"/>
      <c r="F33" s="44"/>
      <c r="G33" s="1340"/>
      <c r="H33" s="1341"/>
      <c r="I33" s="39"/>
      <c r="J33" s="1014"/>
      <c r="K33" s="1015"/>
      <c r="L33" s="272"/>
      <c r="M33" s="53"/>
      <c r="N33" s="48"/>
      <c r="O33" s="1019"/>
      <c r="P33" s="1015"/>
      <c r="Q33" s="272"/>
      <c r="R33" s="430"/>
      <c r="S33" s="48"/>
      <c r="T33" s="1019"/>
      <c r="U33" s="1015"/>
      <c r="V33" s="272"/>
      <c r="W33" s="430"/>
      <c r="X33" s="52"/>
      <c r="Y33" s="284"/>
      <c r="Z33" s="32"/>
      <c r="AA33" s="1111"/>
      <c r="AB33" s="1112"/>
      <c r="AC33" s="1112"/>
      <c r="AD33" s="1112"/>
      <c r="AE33" s="1112"/>
      <c r="AF33" s="1112"/>
      <c r="AG33" s="1112"/>
      <c r="AH33" s="1112"/>
      <c r="AI33" s="1113"/>
    </row>
    <row r="34" spans="1:36" ht="16.5" thickBot="1" x14ac:dyDescent="0.3">
      <c r="A34" s="13"/>
      <c r="B34" s="56"/>
      <c r="C34" s="1328"/>
      <c r="D34" s="1329"/>
      <c r="E34" s="14"/>
      <c r="F34" s="44"/>
      <c r="G34" s="1340"/>
      <c r="H34" s="1341"/>
      <c r="I34" s="39"/>
      <c r="J34" s="1014"/>
      <c r="K34" s="1015"/>
      <c r="L34" s="272"/>
      <c r="M34" s="53"/>
      <c r="N34" s="58"/>
      <c r="O34" s="1020"/>
      <c r="P34" s="1021"/>
      <c r="Q34" s="279"/>
      <c r="R34" s="431"/>
      <c r="S34" s="64"/>
      <c r="T34" s="1281"/>
      <c r="U34" s="1282"/>
      <c r="V34" s="278"/>
      <c r="W34" s="431"/>
      <c r="X34" s="537"/>
      <c r="Y34" s="539"/>
      <c r="Z34" s="32"/>
      <c r="AA34" s="1128"/>
      <c r="AB34" s="1129"/>
      <c r="AC34" s="1129"/>
      <c r="AD34" s="1129"/>
      <c r="AE34" s="1129"/>
      <c r="AF34" s="1129"/>
      <c r="AG34" s="1129"/>
      <c r="AH34" s="1129"/>
      <c r="AI34" s="1130"/>
    </row>
    <row r="35" spans="1:36" ht="16.5" thickTop="1" x14ac:dyDescent="0.25">
      <c r="A35" s="13"/>
      <c r="B35" s="56"/>
      <c r="C35" s="1328"/>
      <c r="D35" s="1329"/>
      <c r="E35" s="14"/>
      <c r="F35" s="61"/>
      <c r="G35" s="1340"/>
      <c r="H35" s="1341"/>
      <c r="I35" s="39"/>
      <c r="J35" s="1014"/>
      <c r="K35" s="1015"/>
      <c r="L35" s="272"/>
      <c r="M35" s="53"/>
      <c r="N35" s="58"/>
      <c r="O35" s="1135" t="s">
        <v>213</v>
      </c>
      <c r="P35" s="1136"/>
      <c r="Q35" s="1136"/>
      <c r="R35" s="1136"/>
      <c r="S35" s="1136"/>
      <c r="T35" s="1136"/>
      <c r="U35" s="1136"/>
      <c r="V35" s="1137"/>
      <c r="W35" s="535"/>
      <c r="X35" s="536"/>
      <c r="Y35" s="541"/>
      <c r="Z35" s="1146" t="s">
        <v>177</v>
      </c>
      <c r="AA35" s="1146"/>
      <c r="AB35" s="1146"/>
      <c r="AC35" s="1146"/>
      <c r="AD35" s="1146"/>
      <c r="AE35" s="1146"/>
      <c r="AF35" s="1146"/>
      <c r="AG35" s="1146"/>
      <c r="AH35" s="1146"/>
      <c r="AI35" s="1147"/>
      <c r="AJ35" s="561"/>
    </row>
    <row r="36" spans="1:36" ht="16.5" thickBot="1" x14ac:dyDescent="0.3">
      <c r="A36" s="13"/>
      <c r="B36" s="56"/>
      <c r="C36" s="1328"/>
      <c r="D36" s="1329"/>
      <c r="E36" s="14"/>
      <c r="F36" s="61"/>
      <c r="G36" s="1340"/>
      <c r="H36" s="1341"/>
      <c r="I36" s="39"/>
      <c r="J36" s="1014"/>
      <c r="K36" s="1015"/>
      <c r="L36" s="272"/>
      <c r="M36" s="53"/>
      <c r="N36" s="411"/>
      <c r="O36" s="1138"/>
      <c r="P36" s="1139"/>
      <c r="Q36" s="1139"/>
      <c r="R36" s="1139"/>
      <c r="S36" s="1139"/>
      <c r="T36" s="1139"/>
      <c r="U36" s="1139"/>
      <c r="V36" s="1140"/>
      <c r="W36" s="435"/>
      <c r="X36" s="553"/>
      <c r="Y36" s="557"/>
      <c r="Z36" s="1148" t="s">
        <v>176</v>
      </c>
      <c r="AA36" s="1148"/>
      <c r="AB36" s="1148"/>
      <c r="AC36" s="1148"/>
      <c r="AD36" s="1148"/>
      <c r="AE36" s="1148"/>
      <c r="AF36" s="1148"/>
      <c r="AG36" s="1148"/>
      <c r="AH36" s="1148"/>
      <c r="AI36" s="1149"/>
      <c r="AJ36" s="561"/>
    </row>
    <row r="37" spans="1:36" ht="16.5" thickTop="1" x14ac:dyDescent="0.25">
      <c r="A37" s="13"/>
      <c r="B37" s="56"/>
      <c r="C37" s="1328"/>
      <c r="D37" s="1329"/>
      <c r="E37" s="14"/>
      <c r="F37" s="44"/>
      <c r="G37" s="1340"/>
      <c r="H37" s="1341"/>
      <c r="I37" s="39"/>
      <c r="J37" s="1014"/>
      <c r="K37" s="1015"/>
      <c r="L37" s="272"/>
      <c r="M37" s="53"/>
      <c r="N37" s="411"/>
      <c r="O37" s="1022"/>
      <c r="P37" s="1023"/>
      <c r="Q37" s="544"/>
      <c r="R37" s="545"/>
      <c r="S37" s="546"/>
      <c r="T37" s="1022"/>
      <c r="U37" s="1023"/>
      <c r="V37" s="547"/>
      <c r="W37" s="552"/>
      <c r="X37" s="555"/>
      <c r="Y37" s="558"/>
      <c r="Z37" s="560"/>
      <c r="AA37" s="1131"/>
      <c r="AB37" s="1132"/>
      <c r="AC37" s="1132"/>
      <c r="AD37" s="1132"/>
      <c r="AE37" s="1132"/>
      <c r="AF37" s="1132"/>
      <c r="AG37" s="1132"/>
      <c r="AH37" s="1132"/>
      <c r="AI37" s="1133"/>
      <c r="AJ37" s="408"/>
    </row>
    <row r="38" spans="1:36" ht="18" customHeight="1" x14ac:dyDescent="0.25">
      <c r="A38" s="122"/>
      <c r="B38" s="163" t="s">
        <v>15</v>
      </c>
      <c r="C38" s="1362">
        <f>SUM(C20:C37)</f>
        <v>0</v>
      </c>
      <c r="D38" s="1362"/>
      <c r="E38" s="123"/>
      <c r="F38" s="165" t="s">
        <v>14</v>
      </c>
      <c r="G38" s="1361">
        <f>SUM(G20:G37)</f>
        <v>0</v>
      </c>
      <c r="H38" s="1361"/>
      <c r="I38" s="741"/>
      <c r="J38" s="1016" t="s">
        <v>14</v>
      </c>
      <c r="K38" s="1017"/>
      <c r="L38" s="1018"/>
      <c r="M38" s="1151">
        <f>SUM(M20:M37,R20:R37,W20:W37)</f>
        <v>0</v>
      </c>
      <c r="N38" s="1152"/>
      <c r="O38" s="167"/>
      <c r="P38" s="167"/>
      <c r="Q38" s="168"/>
      <c r="R38" s="925"/>
      <c r="S38" s="926"/>
      <c r="T38" s="927"/>
      <c r="U38" s="927"/>
      <c r="V38" s="169"/>
      <c r="W38" s="1153" t="s">
        <v>61</v>
      </c>
      <c r="X38" s="1154"/>
      <c r="Y38" s="432">
        <f>SUM(Y20:Y37)</f>
        <v>0</v>
      </c>
      <c r="Z38" s="171"/>
      <c r="AA38" s="1111"/>
      <c r="AB38" s="1112"/>
      <c r="AC38" s="1112"/>
      <c r="AD38" s="1112"/>
      <c r="AE38" s="1112"/>
      <c r="AF38" s="1112"/>
      <c r="AG38" s="1112"/>
      <c r="AH38" s="1112"/>
      <c r="AI38" s="1113"/>
    </row>
    <row r="39" spans="1:36" ht="29.1" customHeight="1" x14ac:dyDescent="0.3">
      <c r="A39" s="122"/>
      <c r="B39" s="916" t="s">
        <v>7</v>
      </c>
      <c r="C39" s="1363">
        <f>SUM(C17+C38)</f>
        <v>0</v>
      </c>
      <c r="D39" s="1363"/>
      <c r="E39" s="123"/>
      <c r="F39" s="915" t="s">
        <v>8</v>
      </c>
      <c r="G39" s="1364">
        <f>SUM(G17+G38)</f>
        <v>0</v>
      </c>
      <c r="H39" s="1364"/>
      <c r="I39" s="741"/>
      <c r="J39" s="1173" t="s">
        <v>51</v>
      </c>
      <c r="K39" s="1174"/>
      <c r="L39" s="1174"/>
      <c r="M39" s="1175"/>
      <c r="N39" s="1144">
        <f>SUM(N17+M38)</f>
        <v>0</v>
      </c>
      <c r="O39" s="1144"/>
      <c r="P39" s="1145"/>
      <c r="Q39" s="1145"/>
      <c r="R39" s="176"/>
      <c r="S39" s="177"/>
      <c r="T39" s="1134" t="s">
        <v>49</v>
      </c>
      <c r="U39" s="1134"/>
      <c r="V39" s="1134"/>
      <c r="W39" s="1134"/>
      <c r="X39" s="1134"/>
      <c r="Y39" s="928">
        <f>SUM(Y17+Y38)</f>
        <v>0</v>
      </c>
      <c r="Z39" s="178"/>
      <c r="AA39" s="1111"/>
      <c r="AB39" s="1112"/>
      <c r="AC39" s="1112"/>
      <c r="AD39" s="1112"/>
      <c r="AE39" s="1112"/>
      <c r="AF39" s="1112"/>
      <c r="AG39" s="1112"/>
      <c r="AH39" s="1112"/>
      <c r="AI39" s="1113"/>
    </row>
    <row r="40" spans="1:36" ht="16.899999999999999" customHeight="1" thickBot="1" x14ac:dyDescent="0.3">
      <c r="A40" s="122"/>
      <c r="B40" s="179"/>
      <c r="C40" s="180"/>
      <c r="D40" s="180"/>
      <c r="E40" s="181"/>
      <c r="F40" s="182"/>
      <c r="G40" s="183"/>
      <c r="H40" s="183"/>
      <c r="I40" s="72"/>
      <c r="J40" s="1158"/>
      <c r="K40" s="1158"/>
      <c r="L40" s="1158"/>
      <c r="M40" s="1158"/>
      <c r="N40" s="1159"/>
      <c r="O40" s="1158"/>
      <c r="P40" s="1160"/>
      <c r="Q40" s="1160"/>
      <c r="R40" s="1160"/>
      <c r="S40" s="184"/>
      <c r="T40" s="184"/>
      <c r="U40" s="184"/>
      <c r="V40" s="1150" t="s">
        <v>80</v>
      </c>
      <c r="W40" s="1150"/>
      <c r="X40" s="1150"/>
      <c r="Y40" s="838">
        <f>SUM('תשרי-נובמבר,11'!Y40+Y39+N39)</f>
        <v>0</v>
      </c>
      <c r="Z40" s="178"/>
      <c r="AA40" s="1141"/>
      <c r="AB40" s="1142"/>
      <c r="AC40" s="1142"/>
      <c r="AD40" s="1142"/>
      <c r="AE40" s="1142"/>
      <c r="AF40" s="1142"/>
      <c r="AG40" s="1142"/>
      <c r="AH40" s="1142"/>
      <c r="AI40" s="1143"/>
    </row>
    <row r="41" spans="1:36" ht="19.899999999999999" customHeight="1" x14ac:dyDescent="0.3">
      <c r="A41" s="221"/>
      <c r="B41" s="1124"/>
      <c r="C41" s="1124"/>
      <c r="D41" s="1124"/>
      <c r="E41" s="1124"/>
      <c r="F41" s="1124"/>
      <c r="G41" s="1124"/>
      <c r="H41" s="504"/>
      <c r="I41" s="124"/>
      <c r="J41" s="148"/>
      <c r="K41" s="148"/>
      <c r="L41" s="148"/>
      <c r="M41" s="148"/>
      <c r="N41" s="148"/>
      <c r="O41" s="148"/>
      <c r="P41" s="148"/>
      <c r="Q41" s="148"/>
      <c r="R41" s="148"/>
      <c r="S41" s="1125" t="s">
        <v>134</v>
      </c>
      <c r="T41" s="1126"/>
      <c r="U41" s="1126"/>
      <c r="V41" s="1126"/>
      <c r="W41" s="1126"/>
      <c r="X41" s="1126"/>
      <c r="Y41" s="1126"/>
      <c r="Z41" s="162"/>
      <c r="AA41" s="1111"/>
      <c r="AB41" s="1112"/>
      <c r="AC41" s="1112"/>
      <c r="AD41" s="1112"/>
      <c r="AE41" s="1112"/>
      <c r="AF41" s="1112"/>
      <c r="AG41" s="1112"/>
      <c r="AH41" s="1112"/>
      <c r="AI41" s="1113"/>
    </row>
    <row r="42" spans="1:36" ht="24" customHeight="1" x14ac:dyDescent="0.2">
      <c r="A42" s="122"/>
      <c r="B42" s="1122" t="s">
        <v>89</v>
      </c>
      <c r="C42" s="1122"/>
      <c r="D42" s="1122"/>
      <c r="E42" s="1122"/>
      <c r="F42" s="1122"/>
      <c r="G42" s="1203">
        <f>SUM(C39-G39)</f>
        <v>0</v>
      </c>
      <c r="H42" s="1203"/>
      <c r="I42" s="124"/>
      <c r="J42" s="124"/>
      <c r="K42" s="148"/>
      <c r="L42" s="148"/>
      <c r="M42" s="1170" t="s">
        <v>262</v>
      </c>
      <c r="N42" s="1284"/>
      <c r="O42" s="1284"/>
      <c r="P42" s="1284"/>
      <c r="Q42" s="1284"/>
      <c r="R42" s="499"/>
      <c r="S42" s="1127"/>
      <c r="T42" s="1127"/>
      <c r="U42" s="1127"/>
      <c r="V42" s="1127"/>
      <c r="W42" s="1127"/>
      <c r="X42" s="1127"/>
      <c r="Y42" s="1127"/>
      <c r="Z42" s="162"/>
      <c r="AA42" s="1111"/>
      <c r="AB42" s="1112"/>
      <c r="AC42" s="1112"/>
      <c r="AD42" s="1112"/>
      <c r="AE42" s="1112"/>
      <c r="AF42" s="1112"/>
      <c r="AG42" s="1112"/>
      <c r="AH42" s="1112"/>
      <c r="AI42" s="1113"/>
    </row>
    <row r="43" spans="1:36" ht="17.25" customHeight="1" x14ac:dyDescent="0.2">
      <c r="A43" s="122"/>
      <c r="B43" s="1122"/>
      <c r="C43" s="1122"/>
      <c r="D43" s="1122"/>
      <c r="E43" s="1122"/>
      <c r="F43" s="1122"/>
      <c r="G43" s="1203"/>
      <c r="H43" s="1203"/>
      <c r="I43" s="124"/>
      <c r="J43" s="124"/>
      <c r="K43" s="148"/>
      <c r="L43" s="124"/>
      <c r="M43" s="148"/>
      <c r="N43" s="148"/>
      <c r="O43" s="148"/>
      <c r="P43" s="148"/>
      <c r="Q43" s="148"/>
      <c r="R43" s="186"/>
      <c r="S43" s="1105"/>
      <c r="T43" s="1106"/>
      <c r="U43" s="1123">
        <v>0</v>
      </c>
      <c r="V43" s="1123"/>
      <c r="W43" s="1109"/>
      <c r="X43" s="1110"/>
      <c r="Y43" s="73">
        <v>0</v>
      </c>
      <c r="Z43" s="41"/>
      <c r="AA43" s="1111"/>
      <c r="AB43" s="1112"/>
      <c r="AC43" s="1112"/>
      <c r="AD43" s="1112"/>
      <c r="AE43" s="1112"/>
      <c r="AF43" s="1112"/>
      <c r="AG43" s="1112"/>
      <c r="AH43" s="1112"/>
      <c r="AI43" s="1113"/>
    </row>
    <row r="44" spans="1:36" ht="16.5" customHeight="1" thickBot="1" x14ac:dyDescent="0.3">
      <c r="A44" s="122"/>
      <c r="B44" s="828" t="s">
        <v>93</v>
      </c>
      <c r="C44" s="829">
        <f>SUM(U43,U44,U45,Y43,Y44,Y45)</f>
        <v>0</v>
      </c>
      <c r="D44" s="385"/>
      <c r="E44" s="1161" t="s">
        <v>90</v>
      </c>
      <c r="F44" s="1161"/>
      <c r="G44" s="1204">
        <f>SUM(G42+C44)</f>
        <v>0</v>
      </c>
      <c r="H44" s="1204"/>
      <c r="I44" s="124"/>
      <c r="J44" s="148"/>
      <c r="K44" s="148"/>
      <c r="L44" s="148"/>
      <c r="M44" s="148"/>
      <c r="N44" s="148"/>
      <c r="O44" s="148"/>
      <c r="P44" s="148"/>
      <c r="Q44" s="148"/>
      <c r="R44" s="186"/>
      <c r="S44" s="1105"/>
      <c r="T44" s="1106"/>
      <c r="U44" s="1107">
        <v>0</v>
      </c>
      <c r="V44" s="1108"/>
      <c r="W44" s="1109"/>
      <c r="X44" s="1110"/>
      <c r="Y44" s="73">
        <v>0</v>
      </c>
      <c r="Z44" s="41"/>
      <c r="AA44" s="1111"/>
      <c r="AB44" s="1112"/>
      <c r="AC44" s="1112"/>
      <c r="AD44" s="1112"/>
      <c r="AE44" s="1112"/>
      <c r="AF44" s="1112"/>
      <c r="AG44" s="1112"/>
      <c r="AH44" s="1112"/>
      <c r="AI44" s="1113"/>
    </row>
    <row r="45" spans="1:36" ht="16.149999999999999" customHeight="1" thickTop="1" thickBot="1" x14ac:dyDescent="0.3">
      <c r="A45" s="221"/>
      <c r="B45" s="181"/>
      <c r="C45" s="181"/>
      <c r="D45" s="181"/>
      <c r="E45" s="181"/>
      <c r="F45" s="148"/>
      <c r="G45" s="148"/>
      <c r="H45" s="503"/>
      <c r="I45" s="124"/>
      <c r="J45" s="124"/>
      <c r="K45" s="148"/>
      <c r="L45" s="638"/>
      <c r="M45" s="1120" t="s">
        <v>261</v>
      </c>
      <c r="N45" s="1121"/>
      <c r="O45" s="1121"/>
      <c r="P45" s="1121"/>
      <c r="Q45" s="148"/>
      <c r="R45" s="186"/>
      <c r="S45" s="1105"/>
      <c r="T45" s="1106"/>
      <c r="U45" s="1107">
        <v>0</v>
      </c>
      <c r="V45" s="1108"/>
      <c r="W45" s="1109"/>
      <c r="X45" s="1110"/>
      <c r="Y45" s="73">
        <v>0</v>
      </c>
      <c r="Z45" s="74"/>
      <c r="AA45" s="1111"/>
      <c r="AB45" s="1112"/>
      <c r="AC45" s="1112"/>
      <c r="AD45" s="1112"/>
      <c r="AE45" s="1112"/>
      <c r="AF45" s="1112"/>
      <c r="AG45" s="1112"/>
      <c r="AH45" s="1112"/>
      <c r="AI45" s="1113"/>
    </row>
    <row r="46" spans="1:36" ht="16.149999999999999" customHeight="1" thickTop="1" thickBot="1" x14ac:dyDescent="0.3">
      <c r="A46" s="221"/>
      <c r="B46" s="189"/>
      <c r="C46" s="190"/>
      <c r="D46" s="124"/>
      <c r="E46" s="191"/>
      <c r="F46" s="192"/>
      <c r="G46" s="1114"/>
      <c r="H46" s="1114"/>
      <c r="I46" s="1114"/>
      <c r="J46" s="193"/>
      <c r="K46" s="193"/>
      <c r="L46" s="526"/>
      <c r="M46" s="1119" t="s">
        <v>173</v>
      </c>
      <c r="N46" s="1119"/>
      <c r="O46" s="1119"/>
      <c r="P46" s="193"/>
      <c r="Q46" s="193"/>
      <c r="R46" s="193"/>
      <c r="S46" s="1115"/>
      <c r="T46" s="1115"/>
      <c r="U46" s="1283"/>
      <c r="V46" s="1283"/>
      <c r="W46" s="1283"/>
      <c r="X46" s="1283"/>
      <c r="Y46" s="384"/>
      <c r="Z46" s="74"/>
      <c r="AA46" s="1111"/>
      <c r="AB46" s="1112"/>
      <c r="AC46" s="1112"/>
      <c r="AD46" s="1112"/>
      <c r="AE46" s="1112"/>
      <c r="AF46" s="1112"/>
      <c r="AG46" s="1112"/>
      <c r="AH46" s="1112"/>
      <c r="AI46" s="1113"/>
    </row>
    <row r="47" spans="1:36" ht="16.149999999999999" customHeight="1" thickTop="1" x14ac:dyDescent="0.25">
      <c r="A47" s="122"/>
      <c r="B47" s="194"/>
      <c r="C47" s="195"/>
      <c r="D47" s="195"/>
      <c r="E47" s="196"/>
      <c r="F47" s="197"/>
      <c r="G47" s="1285">
        <f>IF(C44&gt;0,S144,)</f>
        <v>0</v>
      </c>
      <c r="H47" s="1285"/>
      <c r="I47" s="1285"/>
      <c r="J47" s="198"/>
      <c r="K47" s="199"/>
      <c r="L47" s="194"/>
      <c r="M47" s="194"/>
      <c r="N47" s="197"/>
      <c r="O47" s="197"/>
      <c r="P47" s="197"/>
      <c r="Q47" s="200"/>
      <c r="R47" s="201"/>
      <c r="S47" s="201"/>
      <c r="T47" s="201"/>
      <c r="U47" s="201"/>
      <c r="V47" s="202"/>
      <c r="W47" s="1285">
        <f>IF(C44&gt;0,S144,)</f>
        <v>0</v>
      </c>
      <c r="X47" s="1285"/>
      <c r="Y47" s="202"/>
      <c r="Z47" s="203"/>
      <c r="AA47" s="1095"/>
      <c r="AB47" s="1096"/>
      <c r="AC47" s="1096"/>
      <c r="AD47" s="1096"/>
      <c r="AE47" s="1096"/>
      <c r="AF47" s="1096"/>
      <c r="AG47" s="1096"/>
      <c r="AH47" s="1096"/>
      <c r="AI47" s="1097"/>
    </row>
    <row r="48" spans="1:36" ht="29.45" customHeight="1" x14ac:dyDescent="0.4">
      <c r="A48" s="122"/>
      <c r="B48" s="1098" t="s">
        <v>87</v>
      </c>
      <c r="C48" s="1098"/>
      <c r="D48" s="1098"/>
      <c r="E48" s="1098"/>
      <c r="F48" s="1098"/>
      <c r="G48" s="1099">
        <f>SUM(G42+C44)/10</f>
        <v>0</v>
      </c>
      <c r="H48" s="1099"/>
      <c r="I48" s="1099"/>
      <c r="J48" s="1100" t="s">
        <v>22</v>
      </c>
      <c r="K48" s="1100"/>
      <c r="L48" s="1100"/>
      <c r="M48" s="1100"/>
      <c r="N48" s="1100"/>
      <c r="O48" s="1101">
        <f>SUM('תשרי-נובמבר,11'!W48)</f>
        <v>0</v>
      </c>
      <c r="P48" s="1102"/>
      <c r="Q48" s="1103" t="s">
        <v>269</v>
      </c>
      <c r="R48" s="1103"/>
      <c r="S48" s="1103"/>
      <c r="T48" s="1103"/>
      <c r="U48" s="1103"/>
      <c r="V48" s="1103"/>
      <c r="W48" s="1104">
        <f>SUM(G48-N39+O48)</f>
        <v>0</v>
      </c>
      <c r="X48" s="1104"/>
      <c r="Y48" s="204">
        <f>IF(W48&gt;-1,,"זכות")</f>
        <v>0</v>
      </c>
      <c r="Z48" s="205"/>
      <c r="AA48" s="1286"/>
      <c r="AB48" s="1287"/>
      <c r="AC48" s="1287"/>
      <c r="AD48" s="1287"/>
      <c r="AE48" s="1287"/>
      <c r="AF48" s="1287"/>
      <c r="AG48" s="1287"/>
      <c r="AH48" s="1287"/>
      <c r="AI48" s="1288"/>
    </row>
    <row r="49" spans="1:36" ht="19.899999999999999" customHeight="1" x14ac:dyDescent="0.25">
      <c r="A49" s="122"/>
      <c r="B49" s="1083" t="s">
        <v>170</v>
      </c>
      <c r="C49" s="1083"/>
      <c r="D49" s="1083"/>
      <c r="E49" s="1083"/>
      <c r="F49" s="1083"/>
      <c r="G49" s="1290">
        <f>SUM(G42/5)</f>
        <v>0</v>
      </c>
      <c r="H49" s="1290"/>
      <c r="I49" s="1290"/>
      <c r="J49" s="1085" t="s">
        <v>169</v>
      </c>
      <c r="K49" s="1085"/>
      <c r="L49" s="1085"/>
      <c r="M49" s="1085"/>
      <c r="N49" s="1085"/>
      <c r="O49" s="1086">
        <f>SUM('תשרי-נובמבר,11'!W49)</f>
        <v>0</v>
      </c>
      <c r="P49" s="1086"/>
      <c r="Q49" s="636" t="str">
        <f>IF(O49&lt;0,"זכות","")</f>
        <v/>
      </c>
      <c r="R49" s="1091" t="s">
        <v>268</v>
      </c>
      <c r="S49" s="1091"/>
      <c r="T49" s="1091"/>
      <c r="U49" s="1091"/>
      <c r="V49" s="1091"/>
      <c r="W49" s="1087">
        <f>SUM(G49-N39+O49)</f>
        <v>0</v>
      </c>
      <c r="X49" s="1087"/>
      <c r="Y49" s="944" t="str">
        <f>IF(W49&lt;0,"זכות","")</f>
        <v/>
      </c>
      <c r="Z49" s="208"/>
      <c r="AA49" s="1286"/>
      <c r="AB49" s="1287"/>
      <c r="AC49" s="1287"/>
      <c r="AD49" s="1287"/>
      <c r="AE49" s="1287"/>
      <c r="AF49" s="1287"/>
      <c r="AG49" s="1287"/>
      <c r="AH49" s="1287"/>
      <c r="AI49" s="1288"/>
    </row>
    <row r="50" spans="1:36" ht="41.45" customHeight="1" x14ac:dyDescent="0.35">
      <c r="A50" s="122"/>
      <c r="B50" s="1092" t="s">
        <v>264</v>
      </c>
      <c r="C50" s="1093"/>
      <c r="D50" s="1093"/>
      <c r="E50" s="1093"/>
      <c r="F50" s="210"/>
      <c r="G50" s="211"/>
      <c r="H50" s="211"/>
      <c r="I50" s="194"/>
      <c r="J50" s="1291" t="s">
        <v>270</v>
      </c>
      <c r="K50" s="1094"/>
      <c r="L50" s="194"/>
      <c r="M50" s="194"/>
      <c r="N50" s="194"/>
      <c r="O50" s="194"/>
      <c r="P50" s="194"/>
      <c r="Q50" s="194"/>
      <c r="R50" s="213"/>
      <c r="S50" s="500"/>
      <c r="T50" s="214"/>
      <c r="U50" s="214"/>
      <c r="V50" s="214"/>
      <c r="W50" s="214"/>
      <c r="X50" s="214"/>
      <c r="Y50" s="214"/>
      <c r="Z50" s="215"/>
      <c r="AA50" s="1078"/>
      <c r="AB50" s="1078"/>
      <c r="AC50" s="1078"/>
      <c r="AD50" s="1078"/>
      <c r="AE50" s="1078"/>
      <c r="AF50" s="1078"/>
      <c r="AG50" s="1078"/>
      <c r="AH50" s="1078"/>
      <c r="AI50" s="1079"/>
    </row>
    <row r="51" spans="1:36" ht="9.75" customHeight="1" x14ac:dyDescent="0.25">
      <c r="A51" s="122"/>
      <c r="B51" s="1080"/>
      <c r="C51" s="1080"/>
      <c r="D51" s="1080"/>
      <c r="E51" s="1080"/>
      <c r="F51" s="1080"/>
      <c r="G51" s="1080"/>
      <c r="H51" s="1080"/>
      <c r="I51" s="1080"/>
      <c r="J51" s="1080"/>
      <c r="K51" s="1080"/>
      <c r="L51" s="1080"/>
      <c r="M51" s="1080"/>
      <c r="N51" s="1080"/>
      <c r="O51" s="1080"/>
      <c r="P51" s="1080"/>
      <c r="Q51" s="1080"/>
      <c r="R51" s="1080"/>
      <c r="S51" s="1080"/>
      <c r="T51" s="1080"/>
      <c r="U51" s="1080"/>
      <c r="V51" s="1080"/>
      <c r="W51" s="1080"/>
      <c r="X51" s="1080"/>
      <c r="Y51" s="1080"/>
      <c r="Z51" s="215"/>
      <c r="AA51" s="1078"/>
      <c r="AB51" s="1078"/>
      <c r="AC51" s="1078"/>
      <c r="AD51" s="1078"/>
      <c r="AE51" s="1078"/>
      <c r="AF51" s="1078"/>
      <c r="AG51" s="1078"/>
      <c r="AH51" s="1078"/>
      <c r="AI51" s="1079"/>
    </row>
    <row r="52" spans="1:36" ht="33" customHeight="1" x14ac:dyDescent="0.2">
      <c r="A52" s="216"/>
      <c r="B52" s="217"/>
      <c r="C52" s="1089" t="s">
        <v>167</v>
      </c>
      <c r="D52" s="1089"/>
      <c r="E52" s="1088"/>
      <c r="F52" s="1088"/>
      <c r="G52" s="1088"/>
      <c r="H52" s="1088"/>
      <c r="I52" s="1088"/>
      <c r="J52" s="1088"/>
      <c r="K52" s="1088"/>
      <c r="L52" s="1088"/>
      <c r="M52" s="1088"/>
      <c r="N52" s="1088"/>
      <c r="O52" s="1088"/>
      <c r="P52" s="1088"/>
      <c r="Q52" s="1088"/>
      <c r="R52" s="1289" t="s">
        <v>214</v>
      </c>
      <c r="S52" s="1289"/>
      <c r="T52" s="1289"/>
      <c r="U52" s="1289"/>
      <c r="V52" s="1289"/>
      <c r="W52" s="1289"/>
      <c r="X52" s="1289"/>
      <c r="Y52" s="1289"/>
      <c r="Z52" s="220"/>
      <c r="AA52" s="1081"/>
      <c r="AB52" s="1081"/>
      <c r="AC52" s="1081"/>
      <c r="AD52" s="1081"/>
      <c r="AE52" s="1081"/>
      <c r="AF52" s="1081"/>
      <c r="AG52" s="1081"/>
      <c r="AH52" s="1081"/>
      <c r="AI52" s="1082"/>
    </row>
    <row r="53" spans="1:36" ht="15" x14ac:dyDescent="0.25">
      <c r="A53" s="76"/>
      <c r="B53" s="77"/>
      <c r="C53" s="12"/>
      <c r="D53" s="412"/>
      <c r="E53" s="78"/>
      <c r="AA53" s="1077"/>
      <c r="AB53" s="1077"/>
      <c r="AC53" s="1077"/>
      <c r="AD53" s="1077"/>
      <c r="AE53" s="1077"/>
      <c r="AF53" s="1077"/>
      <c r="AG53" s="1077"/>
      <c r="AH53" s="1077"/>
      <c r="AI53" s="1077"/>
      <c r="AJ53" s="335"/>
    </row>
    <row r="54" spans="1:36" ht="14.25" x14ac:dyDescent="0.2">
      <c r="A54" s="80"/>
      <c r="B54" s="81"/>
      <c r="C54" s="12"/>
      <c r="D54" s="412"/>
      <c r="AA54" s="1073"/>
      <c r="AB54" s="1073"/>
      <c r="AC54" s="1073"/>
      <c r="AD54" s="1073"/>
      <c r="AE54" s="1073"/>
      <c r="AF54" s="1073"/>
      <c r="AG54" s="1073"/>
      <c r="AH54" s="1073"/>
      <c r="AI54" s="1073"/>
    </row>
    <row r="55" spans="1:36" ht="14.25" x14ac:dyDescent="0.2">
      <c r="A55" s="83"/>
      <c r="B55" s="84"/>
      <c r="C55" s="335"/>
      <c r="E55" s="78"/>
      <c r="F55" s="335"/>
      <c r="G55" s="84"/>
      <c r="H55" s="84"/>
      <c r="J55" s="85"/>
      <c r="K55" s="85"/>
      <c r="L55" s="335"/>
      <c r="M55" s="335"/>
      <c r="N55" s="335"/>
      <c r="AA55" s="1073"/>
      <c r="AB55" s="1073"/>
      <c r="AC55" s="1073"/>
      <c r="AD55" s="1073"/>
      <c r="AE55" s="1073"/>
      <c r="AF55" s="1073"/>
      <c r="AG55" s="1073"/>
      <c r="AH55" s="1073"/>
      <c r="AI55" s="1073"/>
    </row>
    <row r="56" spans="1:36" ht="15" x14ac:dyDescent="0.25">
      <c r="A56" s="76"/>
      <c r="B56" s="84"/>
      <c r="C56" s="335"/>
      <c r="E56" s="78"/>
      <c r="F56" s="84"/>
      <c r="G56" s="335"/>
      <c r="H56" s="505"/>
      <c r="J56" s="335"/>
      <c r="K56" s="335"/>
      <c r="L56" s="335"/>
      <c r="M56" s="335"/>
      <c r="N56" s="335"/>
      <c r="AA56" s="1073"/>
      <c r="AB56" s="1073"/>
      <c r="AC56" s="1073"/>
      <c r="AD56" s="1073"/>
      <c r="AE56" s="1073"/>
      <c r="AF56" s="1073"/>
      <c r="AG56" s="1073"/>
      <c r="AH56" s="1073"/>
      <c r="AI56" s="1073"/>
    </row>
    <row r="57" spans="1:36" ht="14.25" x14ac:dyDescent="0.2">
      <c r="A57" s="80"/>
      <c r="B57" s="84"/>
      <c r="C57" s="335"/>
      <c r="E57" s="78"/>
      <c r="F57" s="335"/>
      <c r="G57" s="335"/>
      <c r="H57" s="505"/>
      <c r="J57" s="335"/>
      <c r="K57" s="335"/>
      <c r="L57" s="335"/>
      <c r="M57" s="335"/>
      <c r="N57" s="335"/>
      <c r="AA57" s="1073"/>
      <c r="AB57" s="1073"/>
      <c r="AC57" s="1073"/>
      <c r="AD57" s="1073"/>
      <c r="AE57" s="1073"/>
      <c r="AF57" s="1073"/>
      <c r="AG57" s="1073"/>
      <c r="AH57" s="1073"/>
      <c r="AI57" s="1073"/>
    </row>
    <row r="58" spans="1:36" ht="14.25" x14ac:dyDescent="0.2">
      <c r="C58" s="335"/>
      <c r="E58" s="78"/>
      <c r="F58" s="335"/>
      <c r="G58" s="335"/>
      <c r="H58" s="505"/>
      <c r="J58" s="335"/>
      <c r="K58" s="335"/>
      <c r="L58" s="335"/>
      <c r="M58" s="335"/>
      <c r="N58" s="335"/>
      <c r="AA58" s="1073"/>
      <c r="AB58" s="1073"/>
      <c r="AC58" s="1073"/>
      <c r="AD58" s="1073"/>
      <c r="AE58" s="1073"/>
      <c r="AF58" s="1073"/>
      <c r="AG58" s="1073"/>
      <c r="AH58" s="1073"/>
      <c r="AI58" s="1073"/>
    </row>
    <row r="59" spans="1:36" ht="14.25" x14ac:dyDescent="0.2">
      <c r="C59" s="335"/>
      <c r="E59" s="78"/>
      <c r="F59" s="335"/>
      <c r="G59" s="335"/>
      <c r="H59" s="505"/>
      <c r="J59" s="335"/>
      <c r="K59" s="335"/>
      <c r="L59" s="335"/>
      <c r="M59" s="335"/>
      <c r="N59" s="335"/>
      <c r="AA59" s="1073"/>
      <c r="AB59" s="1073"/>
      <c r="AC59" s="1073"/>
      <c r="AD59" s="1073"/>
      <c r="AE59" s="1073"/>
      <c r="AF59" s="1073"/>
      <c r="AG59" s="1073"/>
      <c r="AH59" s="1073"/>
      <c r="AI59" s="1073"/>
    </row>
    <row r="60" spans="1:36" ht="14.25" x14ac:dyDescent="0.2">
      <c r="C60" s="335"/>
      <c r="E60" s="78"/>
      <c r="F60" s="335"/>
      <c r="G60" s="335"/>
      <c r="H60" s="505"/>
      <c r="J60" s="335"/>
      <c r="K60" s="335"/>
      <c r="L60" s="335"/>
      <c r="M60" s="335"/>
      <c r="N60" s="335"/>
      <c r="AA60" s="1073"/>
      <c r="AB60" s="1073"/>
      <c r="AC60" s="1073"/>
      <c r="AD60" s="1073"/>
      <c r="AE60" s="1073"/>
      <c r="AF60" s="1073"/>
      <c r="AG60" s="1073"/>
      <c r="AH60" s="1073"/>
      <c r="AI60" s="1073"/>
    </row>
    <row r="61" spans="1:36" ht="14.25" x14ac:dyDescent="0.2">
      <c r="C61" s="335"/>
      <c r="E61" s="78"/>
      <c r="F61" s="335"/>
      <c r="G61" s="335"/>
      <c r="H61" s="505"/>
      <c r="J61" s="335"/>
      <c r="K61" s="335"/>
      <c r="L61" s="335"/>
      <c r="M61" s="335"/>
      <c r="N61" s="335"/>
      <c r="AA61" s="1073"/>
      <c r="AB61" s="1073"/>
      <c r="AC61" s="1073"/>
      <c r="AD61" s="1073"/>
      <c r="AE61" s="1073"/>
      <c r="AF61" s="1073"/>
      <c r="AG61" s="1073"/>
      <c r="AH61" s="1073"/>
      <c r="AI61" s="1073"/>
    </row>
    <row r="62" spans="1:36" ht="14.25" x14ac:dyDescent="0.2">
      <c r="C62" s="335"/>
      <c r="E62" s="78"/>
      <c r="F62" s="335"/>
      <c r="G62" s="80"/>
      <c r="H62" s="80"/>
      <c r="J62" s="335"/>
      <c r="K62" s="335"/>
      <c r="L62" s="335"/>
      <c r="M62" s="335"/>
      <c r="N62" s="335"/>
      <c r="AA62" s="1073"/>
      <c r="AB62" s="1073"/>
      <c r="AC62" s="1073"/>
      <c r="AD62" s="1073"/>
      <c r="AE62" s="1073"/>
      <c r="AF62" s="1073"/>
      <c r="AG62" s="1073"/>
      <c r="AH62" s="1073"/>
      <c r="AI62" s="1073"/>
    </row>
    <row r="63" spans="1:36" ht="14.25" x14ac:dyDescent="0.2">
      <c r="A63" s="677"/>
      <c r="B63" s="226"/>
      <c r="C63" s="370"/>
      <c r="D63" s="370"/>
      <c r="E63" s="678"/>
      <c r="F63" s="370"/>
      <c r="G63" s="370"/>
      <c r="H63" s="370"/>
      <c r="J63" s="335"/>
      <c r="K63" s="335"/>
      <c r="L63" s="335"/>
      <c r="M63" s="335"/>
      <c r="N63" s="335"/>
    </row>
    <row r="64" spans="1:36" ht="14.25" x14ac:dyDescent="0.2">
      <c r="A64" s="677"/>
      <c r="B64" s="226"/>
      <c r="C64" s="370"/>
      <c r="D64" s="370"/>
      <c r="E64" s="678"/>
      <c r="F64" s="370"/>
      <c r="G64" s="370"/>
      <c r="H64" s="370"/>
      <c r="J64" s="335"/>
      <c r="K64" s="335"/>
      <c r="L64" s="335"/>
      <c r="M64" s="335"/>
      <c r="N64" s="335"/>
    </row>
    <row r="65" spans="1:14" ht="14.25" customHeight="1" x14ac:dyDescent="0.3">
      <c r="A65" s="1322" t="s">
        <v>196</v>
      </c>
      <c r="B65" s="1322"/>
      <c r="C65" s="1322"/>
      <c r="D65" s="1322"/>
      <c r="E65" s="1322"/>
      <c r="F65" s="1322"/>
      <c r="G65" s="1322"/>
      <c r="H65" s="1322"/>
      <c r="I65" s="833"/>
      <c r="J65" s="671"/>
      <c r="K65" s="671"/>
      <c r="L65" s="671"/>
      <c r="M65" s="671"/>
      <c r="N65" s="335"/>
    </row>
    <row r="66" spans="1:14" ht="14.25" customHeight="1" x14ac:dyDescent="0.3">
      <c r="A66" s="1322"/>
      <c r="B66" s="1322"/>
      <c r="C66" s="1322"/>
      <c r="D66" s="1322"/>
      <c r="E66" s="1322"/>
      <c r="F66" s="1322"/>
      <c r="G66" s="1322"/>
      <c r="H66" s="1322"/>
      <c r="I66" s="833"/>
      <c r="J66" s="671"/>
      <c r="K66" s="671"/>
      <c r="L66" s="671"/>
      <c r="M66" s="671"/>
      <c r="N66" s="335"/>
    </row>
    <row r="67" spans="1:14" ht="20.25" customHeight="1" x14ac:dyDescent="0.2">
      <c r="A67" s="1323" t="s">
        <v>197</v>
      </c>
      <c r="B67" s="1373"/>
      <c r="C67" s="1373"/>
      <c r="D67" s="1373"/>
      <c r="E67" s="1373"/>
      <c r="F67" s="1373"/>
      <c r="G67" s="1373"/>
      <c r="H67" s="1373"/>
      <c r="I67" s="834"/>
      <c r="J67" s="657"/>
      <c r="K67" s="657"/>
      <c r="L67" s="657"/>
      <c r="M67" s="1220"/>
      <c r="N67" s="335"/>
    </row>
    <row r="68" spans="1:14" ht="20.25" customHeight="1" x14ac:dyDescent="0.2">
      <c r="A68" s="1373"/>
      <c r="B68" s="1373"/>
      <c r="C68" s="1373"/>
      <c r="D68" s="1373"/>
      <c r="E68" s="1373"/>
      <c r="F68" s="1373"/>
      <c r="G68" s="1373"/>
      <c r="H68" s="1373"/>
      <c r="I68" s="834"/>
      <c r="J68" s="657"/>
      <c r="K68" s="657"/>
      <c r="L68" s="657"/>
      <c r="M68" s="1220"/>
      <c r="N68" s="335"/>
    </row>
    <row r="69" spans="1:14" ht="15" x14ac:dyDescent="0.25">
      <c r="A69" s="679"/>
      <c r="B69" s="1348" t="s">
        <v>190</v>
      </c>
      <c r="C69" s="1366" t="s">
        <v>6</v>
      </c>
      <c r="D69" s="1366"/>
      <c r="E69" s="680"/>
      <c r="F69" s="1349" t="s">
        <v>189</v>
      </c>
      <c r="G69" s="1349" t="s">
        <v>6</v>
      </c>
      <c r="H69" s="681"/>
      <c r="I69" s="1350"/>
      <c r="J69" s="1351"/>
      <c r="K69" s="1351"/>
      <c r="L69" s="1351"/>
      <c r="M69" s="1220"/>
      <c r="N69" s="335"/>
    </row>
    <row r="70" spans="1:14" ht="15" x14ac:dyDescent="0.25">
      <c r="A70" s="679"/>
      <c r="B70" s="1348"/>
      <c r="C70" s="1366"/>
      <c r="D70" s="1366"/>
      <c r="E70" s="680"/>
      <c r="F70" s="1349"/>
      <c r="G70" s="1349"/>
      <c r="H70" s="681"/>
      <c r="I70" s="1350"/>
      <c r="J70" s="1351"/>
      <c r="K70" s="1351"/>
      <c r="L70" s="1351"/>
      <c r="M70" s="1220"/>
      <c r="N70" s="335"/>
    </row>
    <row r="71" spans="1:14" ht="14.25" x14ac:dyDescent="0.2">
      <c r="A71" s="679"/>
      <c r="B71" s="675"/>
      <c r="C71" s="1352"/>
      <c r="D71" s="1352"/>
      <c r="E71" s="123"/>
      <c r="F71" s="674"/>
      <c r="G71" s="673"/>
      <c r="H71" s="15"/>
      <c r="I71" s="1315"/>
      <c r="J71" s="1068"/>
      <c r="K71" s="1068"/>
      <c r="L71" s="1068"/>
      <c r="M71" s="1220"/>
      <c r="N71" s="335"/>
    </row>
    <row r="72" spans="1:14" ht="14.25" x14ac:dyDescent="0.2">
      <c r="A72" s="679"/>
      <c r="B72" s="675"/>
      <c r="C72" s="1352"/>
      <c r="D72" s="1352"/>
      <c r="E72" s="123"/>
      <c r="F72" s="674"/>
      <c r="G72" s="673"/>
      <c r="H72" s="15"/>
      <c r="I72" s="1315"/>
      <c r="J72" s="1068"/>
      <c r="K72" s="1068"/>
      <c r="L72" s="1068"/>
      <c r="M72" s="1220"/>
      <c r="N72" s="335"/>
    </row>
    <row r="73" spans="1:14" ht="14.25" x14ac:dyDescent="0.2">
      <c r="A73" s="679"/>
      <c r="B73" s="675"/>
      <c r="C73" s="1352"/>
      <c r="D73" s="1352"/>
      <c r="E73" s="123"/>
      <c r="F73" s="674"/>
      <c r="G73" s="673"/>
      <c r="H73" s="15"/>
      <c r="I73" s="1315"/>
      <c r="J73" s="1068"/>
      <c r="K73" s="1068"/>
      <c r="L73" s="1068"/>
      <c r="M73" s="1220"/>
      <c r="N73" s="335"/>
    </row>
    <row r="74" spans="1:14" s="412" customFormat="1" ht="14.25" x14ac:dyDescent="0.2">
      <c r="A74" s="679"/>
      <c r="B74" s="675"/>
      <c r="C74" s="1368"/>
      <c r="D74" s="1369"/>
      <c r="E74" s="123"/>
      <c r="F74" s="674"/>
      <c r="G74" s="673"/>
      <c r="H74" s="15"/>
      <c r="I74" s="836"/>
      <c r="J74" s="775"/>
      <c r="K74" s="775"/>
      <c r="L74" s="775"/>
      <c r="M74" s="1220"/>
      <c r="N74" s="778"/>
    </row>
    <row r="75" spans="1:14" s="412" customFormat="1" ht="14.25" x14ac:dyDescent="0.2">
      <c r="A75" s="679"/>
      <c r="B75" s="675"/>
      <c r="C75" s="1368"/>
      <c r="D75" s="1369"/>
      <c r="E75" s="123"/>
      <c r="F75" s="674"/>
      <c r="G75" s="673"/>
      <c r="H75" s="15"/>
      <c r="I75" s="836"/>
      <c r="J75" s="775"/>
      <c r="K75" s="775"/>
      <c r="L75" s="775"/>
      <c r="M75" s="1220"/>
      <c r="N75" s="778"/>
    </row>
    <row r="76" spans="1:14" s="412" customFormat="1" ht="14.25" x14ac:dyDescent="0.2">
      <c r="A76" s="679"/>
      <c r="B76" s="675"/>
      <c r="C76" s="1368"/>
      <c r="D76" s="1369"/>
      <c r="E76" s="123"/>
      <c r="F76" s="674"/>
      <c r="G76" s="673"/>
      <c r="H76" s="15"/>
      <c r="I76" s="836"/>
      <c r="J76" s="775"/>
      <c r="K76" s="775"/>
      <c r="L76" s="775"/>
      <c r="M76" s="1220"/>
      <c r="N76" s="778"/>
    </row>
    <row r="77" spans="1:14" s="412" customFormat="1" ht="14.25" x14ac:dyDescent="0.2">
      <c r="A77" s="679"/>
      <c r="B77" s="675"/>
      <c r="C77" s="1368"/>
      <c r="D77" s="1369"/>
      <c r="E77" s="123"/>
      <c r="F77" s="674"/>
      <c r="G77" s="673"/>
      <c r="H77" s="15"/>
      <c r="I77" s="836"/>
      <c r="J77" s="775"/>
      <c r="K77" s="775"/>
      <c r="L77" s="775"/>
      <c r="M77" s="1220"/>
      <c r="N77" s="778"/>
    </row>
    <row r="78" spans="1:14" s="412" customFormat="1" ht="14.25" x14ac:dyDescent="0.2">
      <c r="A78" s="679"/>
      <c r="B78" s="675"/>
      <c r="C78" s="1368"/>
      <c r="D78" s="1369"/>
      <c r="E78" s="123"/>
      <c r="F78" s="674"/>
      <c r="G78" s="673"/>
      <c r="H78" s="15"/>
      <c r="I78" s="836"/>
      <c r="J78" s="775"/>
      <c r="K78" s="775"/>
      <c r="L78" s="775"/>
      <c r="M78" s="1220"/>
      <c r="N78" s="778"/>
    </row>
    <row r="79" spans="1:14" s="412" customFormat="1" ht="14.25" x14ac:dyDescent="0.2">
      <c r="A79" s="679"/>
      <c r="B79" s="675"/>
      <c r="C79" s="1368"/>
      <c r="D79" s="1369"/>
      <c r="E79" s="123"/>
      <c r="F79" s="674"/>
      <c r="G79" s="673"/>
      <c r="H79" s="15"/>
      <c r="I79" s="836"/>
      <c r="J79" s="775"/>
      <c r="K79" s="775"/>
      <c r="L79" s="775"/>
      <c r="M79" s="1220"/>
      <c r="N79" s="778"/>
    </row>
    <row r="80" spans="1:14" ht="14.25" x14ac:dyDescent="0.2">
      <c r="A80" s="679"/>
      <c r="B80" s="675"/>
      <c r="C80" s="1352"/>
      <c r="D80" s="1352"/>
      <c r="E80" s="123"/>
      <c r="F80" s="674"/>
      <c r="G80" s="673"/>
      <c r="H80" s="15"/>
      <c r="I80" s="1315"/>
      <c r="J80" s="1068"/>
      <c r="K80" s="1068"/>
      <c r="L80" s="1068"/>
      <c r="M80" s="1220"/>
      <c r="N80" s="335"/>
    </row>
    <row r="81" spans="1:14" ht="14.25" x14ac:dyDescent="0.2">
      <c r="A81" s="679"/>
      <c r="B81" s="675"/>
      <c r="C81" s="1352"/>
      <c r="D81" s="1352"/>
      <c r="E81" s="123"/>
      <c r="F81" s="674"/>
      <c r="G81" s="673"/>
      <c r="H81" s="15"/>
      <c r="I81" s="1315"/>
      <c r="J81" s="1068"/>
      <c r="K81" s="1068"/>
      <c r="L81" s="1068"/>
      <c r="M81" s="1220"/>
      <c r="N81" s="335"/>
    </row>
    <row r="82" spans="1:14" ht="14.25" x14ac:dyDescent="0.2">
      <c r="A82" s="679"/>
      <c r="B82" s="675"/>
      <c r="C82" s="1352"/>
      <c r="D82" s="1352"/>
      <c r="E82" s="123"/>
      <c r="F82" s="674"/>
      <c r="G82" s="673"/>
      <c r="H82" s="15"/>
      <c r="I82" s="1315"/>
      <c r="J82" s="1068"/>
      <c r="K82" s="1068"/>
      <c r="L82" s="1068"/>
      <c r="M82" s="1220"/>
      <c r="N82" s="335"/>
    </row>
    <row r="83" spans="1:14" ht="14.25" x14ac:dyDescent="0.2">
      <c r="A83" s="679"/>
      <c r="B83" s="675"/>
      <c r="C83" s="1352"/>
      <c r="D83" s="1352"/>
      <c r="E83" s="123"/>
      <c r="F83" s="674"/>
      <c r="G83" s="673"/>
      <c r="H83" s="15"/>
      <c r="I83" s="1315"/>
      <c r="J83" s="1068"/>
      <c r="K83" s="1068"/>
      <c r="L83" s="1068"/>
      <c r="M83" s="1220"/>
      <c r="N83" s="335"/>
    </row>
    <row r="84" spans="1:14" ht="14.25" x14ac:dyDescent="0.2">
      <c r="A84" s="679"/>
      <c r="B84" s="675"/>
      <c r="C84" s="1352"/>
      <c r="D84" s="1352"/>
      <c r="E84" s="123"/>
      <c r="F84" s="674"/>
      <c r="G84" s="673"/>
      <c r="H84" s="15"/>
      <c r="I84" s="1315"/>
      <c r="J84" s="1068"/>
      <c r="K84" s="1068"/>
      <c r="L84" s="1068"/>
      <c r="M84" s="1220"/>
      <c r="N84" s="335"/>
    </row>
    <row r="85" spans="1:14" ht="14.25" x14ac:dyDescent="0.2">
      <c r="A85" s="679"/>
      <c r="B85" s="676"/>
      <c r="C85" s="1324"/>
      <c r="D85" s="1324"/>
      <c r="E85" s="123"/>
      <c r="F85" s="674"/>
      <c r="G85" s="673"/>
      <c r="H85" s="15"/>
      <c r="I85" s="1315"/>
      <c r="J85" s="1068"/>
      <c r="K85" s="1068"/>
      <c r="L85" s="1068"/>
      <c r="M85" s="1220"/>
      <c r="N85" s="335"/>
    </row>
    <row r="86" spans="1:14" ht="14.25" x14ac:dyDescent="0.2">
      <c r="A86" s="679"/>
      <c r="B86" s="683" t="s">
        <v>191</v>
      </c>
      <c r="C86" s="1326">
        <f>SUM(C71:C85)</f>
        <v>0</v>
      </c>
      <c r="D86" s="1326"/>
      <c r="E86" s="123"/>
      <c r="F86" s="674"/>
      <c r="G86" s="673"/>
      <c r="H86" s="15"/>
      <c r="I86" s="1315"/>
      <c r="J86" s="1068"/>
      <c r="K86" s="1068"/>
      <c r="L86" s="1068"/>
      <c r="M86" s="1220"/>
      <c r="N86" s="335"/>
    </row>
    <row r="87" spans="1:14" ht="14.25" x14ac:dyDescent="0.2">
      <c r="A87" s="679"/>
      <c r="B87" s="1325" t="s">
        <v>193</v>
      </c>
      <c r="C87" s="1327">
        <f>SUM(C86+C39)</f>
        <v>0</v>
      </c>
      <c r="D87" s="1327"/>
      <c r="E87" s="123"/>
      <c r="F87" s="674"/>
      <c r="G87" s="673"/>
      <c r="H87" s="15"/>
      <c r="I87" s="1315"/>
      <c r="J87" s="1068"/>
      <c r="K87" s="1068"/>
      <c r="L87" s="1068"/>
      <c r="M87" s="1220"/>
      <c r="N87" s="335"/>
    </row>
    <row r="88" spans="1:14" ht="14.25" x14ac:dyDescent="0.2">
      <c r="A88" s="679"/>
      <c r="B88" s="1370"/>
      <c r="C88" s="1327"/>
      <c r="D88" s="1327"/>
      <c r="E88" s="123"/>
      <c r="F88" s="674"/>
      <c r="G88" s="673"/>
      <c r="H88" s="15"/>
      <c r="I88" s="1315"/>
      <c r="J88" s="1068"/>
      <c r="K88" s="1068"/>
      <c r="L88" s="1068"/>
      <c r="M88" s="1220"/>
      <c r="N88" s="335"/>
    </row>
    <row r="89" spans="1:14" ht="15.75" customHeight="1" thickBot="1" x14ac:dyDescent="0.25">
      <c r="A89" s="679"/>
      <c r="B89" s="830" t="s">
        <v>212</v>
      </c>
      <c r="C89" s="1312">
        <f>SUM(C87+'תשרי-נובמבר,11'!C89)</f>
        <v>0</v>
      </c>
      <c r="D89" s="1312"/>
      <c r="E89" s="123"/>
      <c r="F89" s="674"/>
      <c r="G89" s="673"/>
      <c r="H89" s="15"/>
      <c r="I89" s="1315"/>
      <c r="J89" s="1068"/>
      <c r="K89" s="1068"/>
      <c r="L89" s="1068"/>
      <c r="M89" s="1220"/>
      <c r="N89" s="335"/>
    </row>
    <row r="90" spans="1:14" ht="15" x14ac:dyDescent="0.2">
      <c r="A90" s="834"/>
      <c r="B90" s="835"/>
      <c r="C90" s="1313"/>
      <c r="D90" s="1314"/>
      <c r="E90" s="123"/>
      <c r="F90" s="674"/>
      <c r="G90" s="673"/>
      <c r="H90" s="15"/>
      <c r="I90" s="1315"/>
      <c r="J90" s="1068"/>
      <c r="K90" s="1068"/>
      <c r="L90" s="1068"/>
      <c r="M90" s="1220"/>
      <c r="N90" s="335"/>
    </row>
    <row r="91" spans="1:14" ht="14.25" x14ac:dyDescent="0.2">
      <c r="A91" s="834"/>
      <c r="B91" s="835"/>
      <c r="C91"/>
      <c r="D91" s="836"/>
      <c r="E91" s="123"/>
      <c r="F91" s="674"/>
      <c r="G91" s="673"/>
      <c r="H91" s="15"/>
      <c r="I91" s="1315"/>
      <c r="J91" s="1068"/>
      <c r="K91" s="1068"/>
      <c r="L91" s="1068"/>
      <c r="M91" s="1220"/>
      <c r="N91" s="335"/>
    </row>
    <row r="92" spans="1:14" ht="14.25" x14ac:dyDescent="0.2">
      <c r="A92" s="834"/>
      <c r="B92" s="835"/>
      <c r="C92"/>
      <c r="D92" s="836"/>
      <c r="E92" s="123"/>
      <c r="F92" s="674"/>
      <c r="G92" s="673"/>
      <c r="H92" s="15"/>
      <c r="I92" s="1315"/>
      <c r="J92" s="1068"/>
      <c r="K92" s="1068"/>
      <c r="L92" s="1068"/>
      <c r="M92" s="1220"/>
      <c r="N92" s="335"/>
    </row>
    <row r="93" spans="1:14" ht="14.25" x14ac:dyDescent="0.2">
      <c r="A93" s="657"/>
      <c r="B93" s="672"/>
      <c r="C93" s="1068"/>
      <c r="D93" s="1068"/>
      <c r="E93" s="123"/>
      <c r="F93" s="674"/>
      <c r="G93" s="673"/>
      <c r="H93" s="15"/>
      <c r="I93" s="1315"/>
      <c r="J93" s="1068"/>
      <c r="K93" s="1068"/>
      <c r="L93" s="1068"/>
      <c r="M93" s="1220"/>
      <c r="N93" s="335"/>
    </row>
    <row r="94" spans="1:14" ht="14.25" x14ac:dyDescent="0.2">
      <c r="A94" s="657"/>
      <c r="B94" s="672"/>
      <c r="C94" s="1068"/>
      <c r="D94" s="1068"/>
      <c r="E94" s="123"/>
      <c r="F94" s="674"/>
      <c r="G94" s="673"/>
      <c r="H94" s="15"/>
      <c r="I94" s="1315"/>
      <c r="J94" s="1068"/>
      <c r="K94" s="1068"/>
      <c r="L94" s="1068"/>
      <c r="M94" s="1220"/>
      <c r="N94" s="335"/>
    </row>
    <row r="95" spans="1:14" ht="14.25" x14ac:dyDescent="0.2">
      <c r="A95" s="657"/>
      <c r="B95" s="672"/>
      <c r="C95" s="1068"/>
      <c r="D95" s="1068"/>
      <c r="E95" s="123"/>
      <c r="F95" s="674"/>
      <c r="G95" s="673"/>
      <c r="H95" s="39"/>
      <c r="I95" s="1315"/>
      <c r="J95" s="1068"/>
      <c r="K95" s="1068"/>
      <c r="L95" s="1068"/>
      <c r="M95" s="1220"/>
      <c r="N95" s="335"/>
    </row>
    <row r="96" spans="1:14" ht="14.25" x14ac:dyDescent="0.2">
      <c r="A96" s="657"/>
      <c r="B96" s="672"/>
      <c r="C96" s="1068"/>
      <c r="D96" s="1068"/>
      <c r="E96" s="123"/>
      <c r="F96" s="674"/>
      <c r="G96" s="80"/>
      <c r="H96" s="15"/>
      <c r="I96" s="1315"/>
      <c r="J96" s="1068"/>
      <c r="K96" s="1068"/>
      <c r="L96" s="1068"/>
      <c r="M96" s="1220"/>
      <c r="N96" s="335"/>
    </row>
    <row r="97" spans="1:14" ht="14.25" x14ac:dyDescent="0.2">
      <c r="A97" s="657"/>
      <c r="B97" s="672"/>
      <c r="C97" s="1068"/>
      <c r="D97" s="1068"/>
      <c r="E97" s="123"/>
      <c r="F97" s="674"/>
      <c r="G97" s="673"/>
      <c r="H97" s="15"/>
      <c r="I97" s="1315"/>
      <c r="J97" s="1068"/>
      <c r="K97" s="1068"/>
      <c r="L97" s="1068"/>
      <c r="M97" s="1220"/>
      <c r="N97" s="335"/>
    </row>
    <row r="98" spans="1:14" ht="14.25" customHeight="1" x14ac:dyDescent="0.2">
      <c r="A98" s="657"/>
      <c r="B98" s="1066" t="s">
        <v>230</v>
      </c>
      <c r="C98" s="1066"/>
      <c r="D98" s="1066"/>
      <c r="E98" s="123"/>
      <c r="F98" s="674"/>
      <c r="G98" s="673"/>
      <c r="H98" s="15"/>
      <c r="I98" s="1315"/>
      <c r="J98" s="1068"/>
      <c r="K98" s="1068"/>
      <c r="L98" s="1068"/>
      <c r="M98" s="1220"/>
      <c r="N98" s="335"/>
    </row>
    <row r="99" spans="1:14" ht="14.25" customHeight="1" x14ac:dyDescent="0.2">
      <c r="A99" s="657"/>
      <c r="B99" s="1066"/>
      <c r="C99" s="1066"/>
      <c r="D99" s="1066"/>
      <c r="E99" s="123"/>
      <c r="F99" s="674"/>
      <c r="G99" s="673"/>
      <c r="H99" s="15"/>
      <c r="I99" s="1315"/>
      <c r="J99" s="1068"/>
      <c r="K99" s="1068"/>
      <c r="L99" s="1068"/>
      <c r="M99" s="1220"/>
      <c r="N99" s="335"/>
    </row>
    <row r="100" spans="1:14" ht="14.25" customHeight="1" x14ac:dyDescent="0.2">
      <c r="A100" s="657"/>
      <c r="B100" s="1066"/>
      <c r="C100" s="1066"/>
      <c r="D100" s="1066"/>
      <c r="E100" s="191"/>
      <c r="F100" s="674"/>
      <c r="G100" s="673"/>
      <c r="H100" s="39"/>
      <c r="I100" s="1315"/>
      <c r="J100" s="1068"/>
      <c r="K100" s="1068"/>
      <c r="L100" s="1068"/>
      <c r="M100" s="1220"/>
    </row>
    <row r="101" spans="1:14" ht="14.45" customHeight="1" x14ac:dyDescent="0.2">
      <c r="A101" s="657"/>
      <c r="B101" s="1066"/>
      <c r="C101" s="1066"/>
      <c r="D101" s="1066"/>
      <c r="E101" s="191"/>
      <c r="F101" s="674"/>
      <c r="G101" s="673"/>
      <c r="H101" s="39"/>
      <c r="I101" s="1315"/>
      <c r="J101" s="1068"/>
      <c r="K101" s="1068"/>
      <c r="L101" s="1068"/>
      <c r="M101" s="1220"/>
    </row>
    <row r="102" spans="1:14" ht="14.25" x14ac:dyDescent="0.2">
      <c r="A102" s="657"/>
      <c r="B102" s="672"/>
      <c r="C102" s="1068"/>
      <c r="D102" s="1068"/>
      <c r="E102" s="191"/>
      <c r="F102" s="674"/>
      <c r="G102" s="673"/>
      <c r="H102" s="39"/>
      <c r="I102" s="1315"/>
      <c r="J102" s="1068"/>
      <c r="K102" s="1068"/>
      <c r="L102" s="1068"/>
      <c r="M102" s="1220"/>
    </row>
    <row r="103" spans="1:14" ht="14.25" x14ac:dyDescent="0.2">
      <c r="A103" s="657"/>
      <c r="B103" s="672"/>
      <c r="C103" s="1068"/>
      <c r="D103" s="1068"/>
      <c r="E103" s="191"/>
      <c r="F103" s="674"/>
      <c r="G103" s="673"/>
      <c r="H103" s="39"/>
      <c r="I103" s="1315"/>
      <c r="J103" s="1068"/>
      <c r="K103" s="1068"/>
      <c r="L103" s="1068"/>
      <c r="M103" s="1220"/>
    </row>
    <row r="104" spans="1:14" ht="14.25" x14ac:dyDescent="0.2">
      <c r="A104" s="657"/>
      <c r="C104" s="660"/>
      <c r="E104" s="191"/>
      <c r="F104" s="686" t="s">
        <v>192</v>
      </c>
      <c r="G104" s="685">
        <f>SUM(G71:G103)</f>
        <v>0</v>
      </c>
      <c r="H104" s="827"/>
      <c r="I104" s="1380"/>
      <c r="J104" s="1381"/>
      <c r="K104" s="1068"/>
      <c r="L104" s="1068"/>
      <c r="M104" s="1220"/>
    </row>
    <row r="105" spans="1:14" ht="14.25" x14ac:dyDescent="0.2">
      <c r="A105" s="657"/>
      <c r="C105" s="660"/>
      <c r="E105" s="191"/>
      <c r="F105" s="1316" t="s">
        <v>188</v>
      </c>
      <c r="G105" s="1317">
        <f>SUM(G104+G39)</f>
        <v>0</v>
      </c>
      <c r="H105" s="827"/>
      <c r="I105" s="1318"/>
      <c r="J105" s="1383"/>
      <c r="K105" s="1365"/>
      <c r="L105" s="1365"/>
      <c r="M105" s="1220"/>
    </row>
    <row r="106" spans="1:14" ht="14.45" customHeight="1" x14ac:dyDescent="0.2">
      <c r="A106" s="657"/>
      <c r="C106" s="660"/>
      <c r="E106" s="123"/>
      <c r="F106" s="1382"/>
      <c r="G106" s="1317"/>
      <c r="H106" s="827"/>
      <c r="I106" s="1384"/>
      <c r="J106" s="1383"/>
      <c r="K106" s="1365"/>
      <c r="L106" s="1365"/>
      <c r="M106" s="1220"/>
    </row>
    <row r="107" spans="1:14" ht="14.45" customHeight="1" x14ac:dyDescent="0.2">
      <c r="A107" s="657"/>
      <c r="B107" s="657"/>
      <c r="C107" s="657"/>
      <c r="D107" s="657"/>
      <c r="E107" s="679"/>
      <c r="F107" s="1206" t="s">
        <v>211</v>
      </c>
      <c r="G107" s="1210">
        <f>SUM(G105+'תשרי-נובמבר,11'!G107)</f>
        <v>0</v>
      </c>
      <c r="H107" s="679"/>
      <c r="I107" s="834"/>
      <c r="J107" s="657"/>
      <c r="K107" s="657"/>
      <c r="L107" s="657"/>
      <c r="M107" s="657"/>
    </row>
    <row r="108" spans="1:14" ht="14.25" customHeight="1" thickBot="1" x14ac:dyDescent="0.25">
      <c r="A108" s="657"/>
      <c r="B108" s="657"/>
      <c r="C108" s="657"/>
      <c r="D108" s="657"/>
      <c r="E108" s="679"/>
      <c r="F108" s="1206"/>
      <c r="G108" s="1211"/>
      <c r="H108" s="679"/>
      <c r="I108" s="834"/>
      <c r="J108" s="657"/>
      <c r="K108" s="657"/>
      <c r="L108" s="657"/>
      <c r="M108" s="657"/>
    </row>
    <row r="109" spans="1:14" ht="14.25" customHeight="1" x14ac:dyDescent="0.4">
      <c r="A109" s="80"/>
      <c r="C109" s="335"/>
      <c r="F109" s="1074"/>
      <c r="G109" s="1074"/>
      <c r="H109" s="1074"/>
      <c r="I109" s="1074"/>
      <c r="J109" s="1074"/>
      <c r="K109" s="1074"/>
      <c r="L109" s="1074"/>
      <c r="M109" s="1074"/>
      <c r="N109" s="1074"/>
    </row>
    <row r="110" spans="1:14" ht="14.25" customHeight="1" x14ac:dyDescent="0.4">
      <c r="A110" s="80"/>
      <c r="C110" s="388"/>
      <c r="F110" s="387"/>
      <c r="G110" s="387"/>
      <c r="H110" s="502"/>
      <c r="I110" s="387"/>
      <c r="J110" s="387"/>
      <c r="K110" s="387"/>
      <c r="L110" s="387"/>
      <c r="M110" s="387"/>
      <c r="N110" s="387"/>
    </row>
    <row r="111" spans="1:14" ht="14.25" customHeight="1" x14ac:dyDescent="0.4">
      <c r="A111" s="80"/>
      <c r="C111" s="388"/>
      <c r="F111" s="387"/>
      <c r="G111" s="387"/>
      <c r="H111" s="502"/>
      <c r="I111" s="387"/>
      <c r="J111" s="387"/>
      <c r="K111" s="387"/>
      <c r="L111" s="387"/>
      <c r="M111" s="387"/>
      <c r="N111" s="387"/>
    </row>
    <row r="112" spans="1:14" ht="14.25" customHeight="1" x14ac:dyDescent="0.4">
      <c r="A112" s="80"/>
      <c r="C112" s="388"/>
      <c r="F112" s="387"/>
      <c r="G112" s="387"/>
      <c r="H112" s="502"/>
      <c r="I112" s="387"/>
      <c r="J112" s="387"/>
      <c r="K112" s="387"/>
      <c r="L112" s="387"/>
      <c r="M112" s="387"/>
      <c r="N112" s="387"/>
    </row>
    <row r="113" spans="1:14" ht="14.25" customHeight="1" x14ac:dyDescent="0.4">
      <c r="A113" s="80"/>
      <c r="C113" s="388"/>
      <c r="F113" s="387"/>
      <c r="G113" s="387"/>
      <c r="H113" s="502"/>
      <c r="I113" s="387"/>
      <c r="J113" s="387"/>
      <c r="K113" s="387"/>
      <c r="L113" s="387"/>
      <c r="M113" s="387"/>
      <c r="N113" s="387"/>
    </row>
    <row r="114" spans="1:14" ht="14.25" customHeight="1" x14ac:dyDescent="0.4">
      <c r="A114" s="80"/>
      <c r="C114" s="388"/>
      <c r="F114" s="387"/>
      <c r="G114" s="387"/>
      <c r="H114" s="502"/>
      <c r="I114" s="387"/>
      <c r="J114" s="387"/>
      <c r="K114" s="387"/>
      <c r="L114" s="387"/>
      <c r="M114" s="387"/>
      <c r="N114" s="387"/>
    </row>
    <row r="115" spans="1:14" ht="14.25" customHeight="1" x14ac:dyDescent="0.4">
      <c r="A115" s="80"/>
      <c r="C115" s="388"/>
      <c r="F115" s="387"/>
      <c r="G115" s="387"/>
      <c r="H115" s="502"/>
      <c r="I115" s="387"/>
      <c r="J115" s="387"/>
      <c r="K115" s="387"/>
      <c r="L115" s="387"/>
      <c r="M115" s="387"/>
      <c r="N115" s="387"/>
    </row>
    <row r="116" spans="1:14" ht="14.25" customHeight="1" x14ac:dyDescent="0.4">
      <c r="A116" s="80"/>
      <c r="C116" s="388"/>
      <c r="F116" s="387"/>
      <c r="G116" s="387"/>
      <c r="H116" s="502"/>
      <c r="I116" s="387"/>
      <c r="J116" s="387"/>
      <c r="K116" s="387"/>
      <c r="L116" s="387"/>
      <c r="M116" s="387"/>
      <c r="N116" s="387"/>
    </row>
    <row r="117" spans="1:14" ht="14.25" customHeight="1" x14ac:dyDescent="0.4">
      <c r="A117" s="80"/>
      <c r="C117" s="388"/>
      <c r="F117" s="387"/>
      <c r="G117" s="387"/>
      <c r="H117" s="502"/>
      <c r="I117" s="387"/>
      <c r="J117" s="387"/>
      <c r="K117" s="387"/>
      <c r="L117" s="387"/>
      <c r="M117" s="387"/>
      <c r="N117" s="387"/>
    </row>
    <row r="118" spans="1:14" ht="14.25" customHeight="1" x14ac:dyDescent="0.4">
      <c r="A118" s="80"/>
      <c r="C118" s="388"/>
      <c r="F118" s="387"/>
      <c r="G118" s="387"/>
      <c r="H118" s="502"/>
      <c r="I118" s="387"/>
      <c r="J118" s="387"/>
      <c r="K118" s="387"/>
      <c r="L118" s="387"/>
      <c r="M118" s="387"/>
      <c r="N118" s="387"/>
    </row>
    <row r="119" spans="1:14" ht="14.25" customHeight="1" x14ac:dyDescent="0.4">
      <c r="A119" s="80"/>
      <c r="C119" s="388"/>
      <c r="F119" s="387"/>
      <c r="G119" s="387"/>
      <c r="H119" s="502"/>
      <c r="I119" s="387"/>
      <c r="J119" s="387"/>
      <c r="K119" s="387"/>
      <c r="L119" s="387"/>
      <c r="M119" s="387"/>
      <c r="N119" s="387"/>
    </row>
    <row r="120" spans="1:14" ht="14.25" customHeight="1" x14ac:dyDescent="0.4">
      <c r="A120" s="80"/>
      <c r="C120" s="388"/>
      <c r="F120" s="387"/>
      <c r="G120" s="387"/>
      <c r="H120" s="502"/>
      <c r="I120" s="387"/>
      <c r="J120" s="387"/>
      <c r="K120" s="387"/>
      <c r="L120" s="387"/>
      <c r="M120" s="387"/>
      <c r="N120" s="387"/>
    </row>
    <row r="121" spans="1:14" ht="14.25" customHeight="1" x14ac:dyDescent="0.4">
      <c r="A121" s="80"/>
      <c r="C121" s="388"/>
      <c r="F121" s="387"/>
      <c r="G121" s="387"/>
      <c r="H121" s="502"/>
      <c r="I121" s="387"/>
      <c r="J121" s="387"/>
      <c r="K121" s="387"/>
      <c r="L121" s="387"/>
      <c r="M121" s="387"/>
      <c r="N121" s="387"/>
    </row>
    <row r="122" spans="1:14" ht="14.25" customHeight="1" x14ac:dyDescent="0.4">
      <c r="A122" s="80"/>
      <c r="C122" s="388"/>
      <c r="F122" s="387"/>
      <c r="G122" s="387"/>
      <c r="H122" s="502"/>
      <c r="I122" s="387"/>
      <c r="J122" s="387"/>
      <c r="K122" s="387"/>
      <c r="L122" s="387"/>
      <c r="M122" s="387"/>
      <c r="N122" s="387"/>
    </row>
    <row r="123" spans="1:14" ht="14.25" customHeight="1" x14ac:dyDescent="0.4">
      <c r="A123" s="80"/>
      <c r="C123" s="388"/>
      <c r="F123" s="387"/>
      <c r="G123" s="387"/>
      <c r="H123" s="502"/>
      <c r="I123" s="387"/>
      <c r="J123" s="387"/>
      <c r="K123" s="387"/>
      <c r="L123" s="387"/>
      <c r="M123" s="387"/>
      <c r="N123" s="387"/>
    </row>
    <row r="124" spans="1:14" ht="14.25" customHeight="1" x14ac:dyDescent="0.4">
      <c r="A124" s="80"/>
      <c r="C124" s="388"/>
      <c r="F124" s="387"/>
      <c r="G124" s="387"/>
      <c r="H124" s="502"/>
      <c r="I124" s="387"/>
      <c r="J124" s="387"/>
      <c r="K124" s="387"/>
      <c r="L124" s="387"/>
      <c r="M124" s="387"/>
      <c r="N124" s="387"/>
    </row>
    <row r="125" spans="1:14" ht="14.25" customHeight="1" x14ac:dyDescent="0.4">
      <c r="A125" s="80"/>
      <c r="C125" s="388"/>
      <c r="F125" s="387"/>
      <c r="G125" s="387"/>
      <c r="H125" s="502"/>
      <c r="I125" s="387"/>
      <c r="J125" s="387"/>
      <c r="K125" s="387"/>
      <c r="L125" s="387"/>
      <c r="M125" s="387"/>
      <c r="N125" s="387"/>
    </row>
    <row r="126" spans="1:14" ht="14.25" customHeight="1" x14ac:dyDescent="0.4">
      <c r="A126" s="80"/>
      <c r="C126" s="388"/>
      <c r="F126" s="387"/>
      <c r="G126" s="387"/>
      <c r="H126" s="502"/>
      <c r="I126" s="387"/>
      <c r="J126" s="387"/>
      <c r="K126" s="387"/>
      <c r="L126" s="387"/>
      <c r="M126" s="387"/>
      <c r="N126" s="387"/>
    </row>
    <row r="127" spans="1:14" ht="14.25" customHeight="1" x14ac:dyDescent="0.4">
      <c r="A127" s="80"/>
      <c r="C127" s="388"/>
      <c r="F127" s="387"/>
      <c r="G127" s="387"/>
      <c r="H127" s="502"/>
      <c r="I127" s="387"/>
      <c r="J127" s="387"/>
      <c r="K127" s="387"/>
      <c r="L127" s="387"/>
      <c r="M127" s="387"/>
      <c r="N127" s="387"/>
    </row>
    <row r="128" spans="1:14" ht="14.25" customHeight="1" x14ac:dyDescent="0.4">
      <c r="A128" s="80"/>
      <c r="C128" s="388"/>
      <c r="F128" s="387"/>
      <c r="G128" s="387"/>
      <c r="H128" s="502"/>
      <c r="I128" s="387"/>
      <c r="J128" s="387"/>
      <c r="K128" s="387"/>
      <c r="L128" s="387"/>
      <c r="M128" s="387"/>
      <c r="N128" s="387"/>
    </row>
    <row r="129" spans="1:20" ht="14.25" customHeight="1" x14ac:dyDescent="0.4">
      <c r="A129" s="80"/>
      <c r="C129" s="388"/>
      <c r="F129" s="387"/>
      <c r="G129" s="387"/>
      <c r="H129" s="502"/>
      <c r="I129" s="387"/>
      <c r="J129" s="387"/>
      <c r="K129" s="387"/>
      <c r="L129" s="387"/>
      <c r="M129" s="387"/>
      <c r="N129" s="387"/>
    </row>
    <row r="130" spans="1:20" ht="14.25" customHeight="1" x14ac:dyDescent="0.4">
      <c r="A130" s="80"/>
      <c r="C130" s="388"/>
      <c r="F130" s="387"/>
      <c r="G130" s="387"/>
      <c r="H130" s="502"/>
      <c r="I130" s="387"/>
      <c r="J130" s="387"/>
      <c r="K130" s="387"/>
      <c r="L130" s="387"/>
      <c r="M130" s="387"/>
      <c r="N130" s="387"/>
    </row>
    <row r="131" spans="1:20" ht="14.25" customHeight="1" x14ac:dyDescent="0.4">
      <c r="A131" s="80"/>
      <c r="C131" s="388"/>
      <c r="F131" s="387"/>
      <c r="G131" s="387"/>
      <c r="H131" s="502"/>
      <c r="I131" s="387"/>
      <c r="J131" s="387"/>
      <c r="K131" s="387"/>
      <c r="L131" s="387"/>
      <c r="M131" s="387"/>
      <c r="N131" s="387"/>
    </row>
    <row r="132" spans="1:20" ht="14.25" customHeight="1" x14ac:dyDescent="0.4">
      <c r="A132" s="80"/>
      <c r="C132" s="388"/>
      <c r="F132" s="387"/>
      <c r="G132" s="387"/>
      <c r="H132" s="502"/>
      <c r="I132" s="387"/>
      <c r="J132" s="387"/>
      <c r="K132" s="387"/>
      <c r="L132" s="387"/>
      <c r="M132" s="387"/>
      <c r="N132" s="387"/>
    </row>
    <row r="133" spans="1:20" ht="14.25" customHeight="1" x14ac:dyDescent="0.4">
      <c r="A133" s="80"/>
      <c r="C133" s="388"/>
      <c r="F133" s="387"/>
      <c r="G133" s="387"/>
      <c r="H133" s="502"/>
      <c r="I133" s="387"/>
      <c r="J133" s="387"/>
      <c r="K133" s="387"/>
      <c r="L133" s="387"/>
      <c r="M133" s="387"/>
      <c r="N133" s="387"/>
    </row>
    <row r="134" spans="1:20" ht="14.25" customHeight="1" x14ac:dyDescent="0.4">
      <c r="A134" s="80"/>
      <c r="C134" s="388"/>
      <c r="F134" s="387"/>
      <c r="G134" s="387"/>
      <c r="H134" s="502"/>
      <c r="I134" s="387"/>
      <c r="J134" s="387"/>
      <c r="K134" s="387"/>
      <c r="L134" s="387"/>
      <c r="M134" s="387"/>
      <c r="N134" s="387"/>
    </row>
    <row r="135" spans="1:20" ht="14.25" customHeight="1" x14ac:dyDescent="0.4">
      <c r="A135" s="80"/>
      <c r="C135" s="388"/>
      <c r="F135" s="387"/>
      <c r="G135" s="387"/>
      <c r="H135" s="502"/>
      <c r="I135" s="387"/>
      <c r="J135" s="387"/>
      <c r="K135" s="387"/>
      <c r="L135" s="387"/>
      <c r="M135" s="387"/>
      <c r="N135" s="387"/>
    </row>
    <row r="136" spans="1:20" ht="14.25" customHeight="1" x14ac:dyDescent="0.4">
      <c r="A136" s="80"/>
      <c r="C136" s="388"/>
      <c r="F136" s="387"/>
      <c r="G136" s="387"/>
      <c r="H136" s="502"/>
      <c r="I136" s="387"/>
      <c r="J136" s="387"/>
      <c r="K136" s="387"/>
      <c r="L136" s="387"/>
      <c r="M136" s="387"/>
      <c r="N136" s="387"/>
    </row>
    <row r="137" spans="1:20" ht="14.25" customHeight="1" x14ac:dyDescent="0.4">
      <c r="A137" s="80"/>
      <c r="C137" s="388"/>
      <c r="F137" s="387"/>
      <c r="G137" s="387"/>
      <c r="H137" s="502"/>
      <c r="I137" s="387"/>
      <c r="J137" s="387"/>
      <c r="K137" s="387"/>
      <c r="L137" s="387"/>
      <c r="M137" s="387"/>
      <c r="N137" s="387"/>
    </row>
    <row r="138" spans="1:20" ht="14.25" customHeight="1" x14ac:dyDescent="0.4">
      <c r="A138" s="80"/>
      <c r="C138" s="388"/>
      <c r="F138" s="387"/>
      <c r="G138" s="387"/>
      <c r="H138" s="502"/>
      <c r="I138" s="387"/>
      <c r="J138" s="387"/>
      <c r="K138" s="387"/>
      <c r="L138" s="387"/>
      <c r="M138" s="387"/>
      <c r="N138" s="387"/>
    </row>
    <row r="139" spans="1:20" ht="14.25" customHeight="1" x14ac:dyDescent="0.4">
      <c r="A139" s="80"/>
      <c r="C139" s="388"/>
      <c r="F139" s="387"/>
      <c r="G139" s="387"/>
      <c r="H139" s="502"/>
      <c r="I139" s="387"/>
      <c r="J139" s="387"/>
      <c r="K139" s="387"/>
      <c r="L139" s="387"/>
      <c r="M139" s="387"/>
      <c r="N139" s="387"/>
    </row>
    <row r="140" spans="1:20" ht="14.25" customHeight="1" x14ac:dyDescent="0.4">
      <c r="A140" s="80"/>
      <c r="C140" s="388"/>
      <c r="F140" s="387"/>
      <c r="G140" s="387"/>
      <c r="H140" s="502"/>
      <c r="I140" s="387"/>
      <c r="J140" s="387"/>
      <c r="K140" s="387"/>
      <c r="L140" s="387"/>
      <c r="M140" s="387"/>
      <c r="N140" s="387"/>
    </row>
    <row r="141" spans="1:20" ht="14.25" customHeight="1" x14ac:dyDescent="0.4">
      <c r="A141" s="80"/>
      <c r="C141" s="388"/>
      <c r="F141" s="387"/>
      <c r="G141" s="387"/>
      <c r="H141" s="502"/>
      <c r="I141" s="387"/>
      <c r="J141" s="387"/>
      <c r="K141" s="387"/>
      <c r="L141" s="387"/>
      <c r="M141" s="387"/>
      <c r="N141" s="387"/>
    </row>
    <row r="142" spans="1:20" ht="14.25" customHeight="1" x14ac:dyDescent="0.4">
      <c r="A142" s="80"/>
      <c r="C142" s="388"/>
      <c r="F142" s="387"/>
      <c r="G142" s="387"/>
      <c r="H142" s="502"/>
      <c r="I142" s="387"/>
      <c r="J142" s="387"/>
      <c r="K142" s="387"/>
      <c r="L142" s="387"/>
      <c r="M142" s="387"/>
      <c r="N142" s="387"/>
    </row>
    <row r="143" spans="1:20" ht="14.25" customHeight="1" x14ac:dyDescent="0.4">
      <c r="A143" s="80"/>
      <c r="C143" s="388"/>
      <c r="F143" s="387"/>
      <c r="G143" s="387"/>
      <c r="H143" s="502"/>
      <c r="I143" s="387"/>
      <c r="J143" s="387"/>
      <c r="K143" s="387"/>
      <c r="L143" s="387"/>
      <c r="M143" s="387"/>
      <c r="N143" s="387"/>
    </row>
    <row r="144" spans="1:20" ht="15.6" customHeight="1" x14ac:dyDescent="0.4">
      <c r="A144" s="80"/>
      <c r="B144" s="12"/>
      <c r="C144" s="335"/>
      <c r="E144" s="12"/>
      <c r="F144" s="1074"/>
      <c r="G144" s="1074"/>
      <c r="H144" s="1074"/>
      <c r="I144" s="1074"/>
      <c r="J144" s="1074"/>
      <c r="K144" s="1074"/>
      <c r="L144" s="1074"/>
      <c r="M144" s="1074"/>
      <c r="N144" s="1074"/>
      <c r="S144" s="1075" t="s">
        <v>125</v>
      </c>
      <c r="T144" s="1075"/>
    </row>
    <row r="145" spans="1:20" ht="11.25" customHeight="1" x14ac:dyDescent="0.2">
      <c r="A145" s="80"/>
      <c r="C145" s="1076" t="s">
        <v>238</v>
      </c>
      <c r="D145" s="1076"/>
      <c r="E145" s="1076"/>
      <c r="F145" s="1076"/>
      <c r="G145" s="1076"/>
      <c r="H145" s="1076"/>
      <c r="I145" s="1076"/>
      <c r="J145" s="1076"/>
      <c r="K145" s="1076"/>
      <c r="L145" s="1076"/>
      <c r="M145" s="1076"/>
      <c r="N145" s="1076"/>
      <c r="O145" s="1076"/>
    </row>
    <row r="146" spans="1:20" ht="36" customHeight="1" x14ac:dyDescent="0.2">
      <c r="A146" s="80"/>
      <c r="B146" s="12"/>
      <c r="C146" s="1076"/>
      <c r="D146" s="1076"/>
      <c r="E146" s="1076"/>
      <c r="F146" s="1076"/>
      <c r="G146" s="1076"/>
      <c r="H146" s="1076"/>
      <c r="I146" s="1076"/>
      <c r="J146" s="1076"/>
      <c r="K146" s="1076"/>
      <c r="L146" s="1076"/>
      <c r="M146" s="1076"/>
      <c r="N146" s="1076"/>
      <c r="O146" s="1076"/>
      <c r="P146" s="389"/>
    </row>
    <row r="147" spans="1:20" ht="3" customHeight="1" x14ac:dyDescent="0.4">
      <c r="A147" s="80"/>
      <c r="C147" s="335"/>
      <c r="F147" s="1216"/>
      <c r="G147" s="1216"/>
      <c r="H147" s="1216"/>
      <c r="I147" s="1216"/>
      <c r="J147" s="1216"/>
      <c r="K147" s="1216"/>
      <c r="L147" s="1216"/>
      <c r="M147" s="1216"/>
      <c r="N147" s="1216"/>
      <c r="R147" s="12" t="s">
        <v>114</v>
      </c>
    </row>
    <row r="148" spans="1:20" ht="14.25" x14ac:dyDescent="0.2">
      <c r="A148" s="80"/>
      <c r="C148" s="335"/>
      <c r="J148" s="1217"/>
      <c r="K148" s="1217"/>
      <c r="L148" s="1217"/>
      <c r="M148" s="1217"/>
    </row>
    <row r="149" spans="1:20" ht="14.25" x14ac:dyDescent="0.2">
      <c r="A149" s="80"/>
      <c r="C149" s="335"/>
    </row>
    <row r="150" spans="1:20" ht="13.15" customHeight="1" x14ac:dyDescent="0.2">
      <c r="S150" s="291"/>
    </row>
    <row r="151" spans="1:20" ht="22.15" customHeight="1" x14ac:dyDescent="0.2">
      <c r="B151" s="292"/>
      <c r="C151" s="80"/>
      <c r="D151" s="80"/>
      <c r="E151" s="91"/>
      <c r="F151" s="86"/>
      <c r="G151" s="86"/>
      <c r="H151" s="86"/>
      <c r="I151" s="86"/>
      <c r="J151" s="86"/>
      <c r="K151" s="86"/>
      <c r="L151" s="86"/>
      <c r="M151" s="86"/>
      <c r="N151" s="86"/>
      <c r="O151" s="1227"/>
      <c r="P151" s="1227"/>
      <c r="Q151" s="1227"/>
      <c r="R151" s="92"/>
    </row>
    <row r="152" spans="1:20" ht="19.899999999999999" customHeight="1" thickBot="1" x14ac:dyDescent="0.25">
      <c r="B152" s="292"/>
      <c r="C152" s="93"/>
      <c r="D152" s="80"/>
      <c r="E152" s="91"/>
      <c r="F152" s="86"/>
      <c r="G152" s="86"/>
      <c r="H152" s="86"/>
      <c r="I152" s="86"/>
      <c r="J152" s="86"/>
      <c r="K152" s="86"/>
      <c r="L152" s="86"/>
      <c r="M152" s="86"/>
      <c r="N152" s="86"/>
      <c r="O152" s="86"/>
      <c r="P152" s="86"/>
      <c r="Q152" s="86"/>
      <c r="R152" s="86"/>
    </row>
    <row r="153" spans="1:20" ht="15" thickTop="1" x14ac:dyDescent="0.2">
      <c r="B153" s="1228" t="s">
        <v>242</v>
      </c>
      <c r="C153" s="1229"/>
      <c r="D153" s="1229"/>
      <c r="E153" s="1229"/>
      <c r="F153" s="1229"/>
      <c r="G153" s="1229"/>
      <c r="H153" s="1229"/>
      <c r="I153" s="1229"/>
      <c r="J153" s="1229"/>
      <c r="K153" s="1229"/>
      <c r="L153" s="1229"/>
      <c r="M153" s="1229"/>
      <c r="N153" s="1229"/>
      <c r="O153" s="1229"/>
      <c r="P153" s="1229"/>
      <c r="Q153" s="1229"/>
      <c r="R153" s="1230"/>
    </row>
    <row r="154" spans="1:20" ht="14.25" x14ac:dyDescent="0.2">
      <c r="B154" s="1231"/>
      <c r="C154" s="1232"/>
      <c r="D154" s="1232"/>
      <c r="E154" s="1232"/>
      <c r="F154" s="1232"/>
      <c r="G154" s="1232"/>
      <c r="H154" s="1232"/>
      <c r="I154" s="1232"/>
      <c r="J154" s="1232"/>
      <c r="K154" s="1232"/>
      <c r="L154" s="1232"/>
      <c r="M154" s="1232"/>
      <c r="N154" s="1232"/>
      <c r="O154" s="1232"/>
      <c r="P154" s="1232"/>
      <c r="Q154" s="1232"/>
      <c r="R154" s="1233"/>
    </row>
    <row r="155" spans="1:20" ht="15" thickBot="1" x14ac:dyDescent="0.25">
      <c r="B155" s="1234"/>
      <c r="C155" s="1235"/>
      <c r="D155" s="1235"/>
      <c r="E155" s="1235"/>
      <c r="F155" s="1235"/>
      <c r="G155" s="1235"/>
      <c r="H155" s="1235"/>
      <c r="I155" s="1235"/>
      <c r="J155" s="1235"/>
      <c r="K155" s="1235"/>
      <c r="L155" s="1235"/>
      <c r="M155" s="1235"/>
      <c r="N155" s="1235"/>
      <c r="O155" s="1235"/>
      <c r="P155" s="1235"/>
      <c r="Q155" s="1235"/>
      <c r="R155" s="1236"/>
    </row>
    <row r="156" spans="1:20" ht="22.5" customHeight="1" thickTop="1" x14ac:dyDescent="0.2">
      <c r="A156" s="94"/>
      <c r="B156" s="1237" t="s">
        <v>260</v>
      </c>
      <c r="C156" s="1238"/>
      <c r="D156" s="1238"/>
      <c r="E156" s="1238"/>
      <c r="F156" s="1239"/>
      <c r="G156" s="1240" t="s">
        <v>271</v>
      </c>
      <c r="H156" s="1241"/>
      <c r="I156" s="1242"/>
      <c r="J156" s="1242"/>
      <c r="K156" s="1242"/>
      <c r="L156" s="1242"/>
      <c r="M156" s="1243"/>
      <c r="N156" s="1244" t="s">
        <v>272</v>
      </c>
      <c r="O156" s="1245"/>
      <c r="P156" s="1245"/>
      <c r="Q156" s="1245"/>
      <c r="R156" s="1246"/>
    </row>
    <row r="157" spans="1:20" ht="20.25" customHeight="1" thickBot="1" x14ac:dyDescent="0.3">
      <c r="B157" s="1251" t="s">
        <v>23</v>
      </c>
      <c r="C157" s="1252"/>
      <c r="D157" s="1253"/>
      <c r="E157" s="1253"/>
      <c r="F157" s="895" t="s">
        <v>53</v>
      </c>
      <c r="G157" s="1247" t="s">
        <v>24</v>
      </c>
      <c r="H157" s="1248"/>
      <c r="I157" s="1249"/>
      <c r="J157" s="1250"/>
      <c r="K157" s="1254" t="s">
        <v>53</v>
      </c>
      <c r="L157" s="1222"/>
      <c r="M157" s="1255"/>
      <c r="N157" s="1221" t="s">
        <v>81</v>
      </c>
      <c r="O157" s="1222"/>
      <c r="P157" s="1222"/>
      <c r="Q157" s="1223"/>
      <c r="R157" s="896" t="s">
        <v>53</v>
      </c>
    </row>
    <row r="158" spans="1:20" s="917" customFormat="1" ht="15" hidden="1" thickTop="1" x14ac:dyDescent="0.2">
      <c r="A158" s="780"/>
      <c r="B158" s="776"/>
      <c r="C158" s="920"/>
      <c r="D158" s="920"/>
      <c r="E158" s="82"/>
      <c r="S158" s="920"/>
      <c r="T158" s="920"/>
    </row>
    <row r="159" spans="1:20" ht="15" thickTop="1" x14ac:dyDescent="0.2">
      <c r="A159" s="94"/>
      <c r="B159" s="1045"/>
      <c r="C159" s="1046"/>
      <c r="D159" s="1046"/>
      <c r="E159" s="1047"/>
      <c r="F159" s="102"/>
      <c r="G159" s="1048"/>
      <c r="H159" s="1049"/>
      <c r="I159" s="1049"/>
      <c r="J159" s="1050"/>
      <c r="K159" s="1051"/>
      <c r="L159" s="1051"/>
      <c r="M159" s="1052"/>
      <c r="N159" s="954"/>
      <c r="O159" s="1259"/>
      <c r="P159" s="1259"/>
      <c r="Q159" s="1259"/>
      <c r="R159" s="394"/>
      <c r="S159" s="335"/>
      <c r="T159" s="335"/>
    </row>
    <row r="160" spans="1:20" s="412" customFormat="1" ht="14.25" x14ac:dyDescent="0.2">
      <c r="A160" s="94"/>
      <c r="B160" s="1061"/>
      <c r="C160" s="1062"/>
      <c r="D160" s="1062"/>
      <c r="E160" s="1063"/>
      <c r="F160" s="102"/>
      <c r="G160" s="1224"/>
      <c r="H160" s="1225"/>
      <c r="I160" s="1225"/>
      <c r="J160" s="1226"/>
      <c r="K160" s="949"/>
      <c r="L160" s="950"/>
      <c r="M160" s="951"/>
      <c r="N160" s="952"/>
      <c r="O160" s="953"/>
      <c r="P160" s="953"/>
      <c r="Q160" s="954"/>
      <c r="R160" s="394"/>
      <c r="S160" s="778"/>
      <c r="T160" s="778"/>
    </row>
    <row r="161" spans="1:20" s="412" customFormat="1" ht="14.25" x14ac:dyDescent="0.2">
      <c r="A161" s="94"/>
      <c r="B161" s="1061"/>
      <c r="C161" s="1062"/>
      <c r="D161" s="1062"/>
      <c r="E161" s="1063"/>
      <c r="F161" s="102"/>
      <c r="G161" s="1224"/>
      <c r="H161" s="1225"/>
      <c r="I161" s="1225"/>
      <c r="J161" s="1226"/>
      <c r="K161" s="949"/>
      <c r="L161" s="950"/>
      <c r="M161" s="951"/>
      <c r="N161" s="952"/>
      <c r="O161" s="953"/>
      <c r="P161" s="953"/>
      <c r="Q161" s="954"/>
      <c r="R161" s="394"/>
      <c r="S161" s="797"/>
      <c r="T161" s="887"/>
    </row>
    <row r="162" spans="1:20" s="412" customFormat="1" ht="14.25" x14ac:dyDescent="0.2">
      <c r="A162" s="94"/>
      <c r="B162" s="1061"/>
      <c r="C162" s="1062"/>
      <c r="D162" s="1062"/>
      <c r="E162" s="1063"/>
      <c r="F162" s="102"/>
      <c r="G162" s="1224"/>
      <c r="H162" s="1225"/>
      <c r="I162" s="1225"/>
      <c r="J162" s="1226"/>
      <c r="K162" s="949"/>
      <c r="L162" s="950"/>
      <c r="M162" s="951"/>
      <c r="N162" s="952"/>
      <c r="O162" s="953"/>
      <c r="P162" s="953"/>
      <c r="Q162" s="954"/>
      <c r="R162" s="394"/>
      <c r="S162" s="797"/>
      <c r="T162" s="887"/>
    </row>
    <row r="163" spans="1:20" s="412" customFormat="1" ht="14.25" x14ac:dyDescent="0.2">
      <c r="A163" s="94"/>
      <c r="B163" s="1061"/>
      <c r="C163" s="1062"/>
      <c r="D163" s="1062"/>
      <c r="E163" s="1063"/>
      <c r="F163" s="102"/>
      <c r="G163" s="1224"/>
      <c r="H163" s="1225"/>
      <c r="I163" s="1225"/>
      <c r="J163" s="1226"/>
      <c r="K163" s="949"/>
      <c r="L163" s="950"/>
      <c r="M163" s="951"/>
      <c r="N163" s="952"/>
      <c r="O163" s="953"/>
      <c r="P163" s="953"/>
      <c r="Q163" s="954"/>
      <c r="R163" s="394"/>
      <c r="S163" s="887"/>
      <c r="T163" s="887"/>
    </row>
    <row r="164" spans="1:20" s="412" customFormat="1" ht="14.25" x14ac:dyDescent="0.2">
      <c r="A164" s="94"/>
      <c r="B164" s="1061"/>
      <c r="C164" s="1062"/>
      <c r="D164" s="1062"/>
      <c r="E164" s="1063"/>
      <c r="F164" s="102"/>
      <c r="G164" s="1224"/>
      <c r="H164" s="1225"/>
      <c r="I164" s="1225"/>
      <c r="J164" s="1226"/>
      <c r="K164" s="949"/>
      <c r="L164" s="950"/>
      <c r="M164" s="951"/>
      <c r="N164" s="952"/>
      <c r="O164" s="953"/>
      <c r="P164" s="953"/>
      <c r="Q164" s="954"/>
      <c r="R164" s="394"/>
      <c r="S164" s="887"/>
      <c r="T164" s="887"/>
    </row>
    <row r="165" spans="1:20" s="945" customFormat="1" ht="14.25" x14ac:dyDescent="0.2">
      <c r="A165" s="94"/>
      <c r="B165" s="1061"/>
      <c r="C165" s="1062"/>
      <c r="D165" s="1062"/>
      <c r="E165" s="1063"/>
      <c r="F165" s="102"/>
      <c r="G165" s="1224"/>
      <c r="H165" s="1225"/>
      <c r="I165" s="1225"/>
      <c r="J165" s="1226"/>
      <c r="K165" s="949"/>
      <c r="L165" s="950"/>
      <c r="M165" s="951"/>
      <c r="N165" s="952"/>
      <c r="O165" s="953"/>
      <c r="P165" s="953"/>
      <c r="Q165" s="954"/>
      <c r="R165" s="394"/>
      <c r="S165" s="946"/>
      <c r="T165" s="946"/>
    </row>
    <row r="166" spans="1:20" s="412" customFormat="1" ht="14.25" x14ac:dyDescent="0.2">
      <c r="A166" s="94"/>
      <c r="B166" s="1061"/>
      <c r="C166" s="1062"/>
      <c r="D166" s="1062"/>
      <c r="E166" s="1063"/>
      <c r="F166" s="102"/>
      <c r="G166" s="1224"/>
      <c r="H166" s="1225"/>
      <c r="I166" s="1225"/>
      <c r="J166" s="1226"/>
      <c r="K166" s="949"/>
      <c r="L166" s="950"/>
      <c r="M166" s="951"/>
      <c r="N166" s="952"/>
      <c r="O166" s="953"/>
      <c r="P166" s="953"/>
      <c r="Q166" s="954"/>
      <c r="R166" s="394"/>
      <c r="S166" s="778"/>
      <c r="T166" s="778"/>
    </row>
    <row r="167" spans="1:20" s="412" customFormat="1" ht="14.25" x14ac:dyDescent="0.2">
      <c r="A167" s="94"/>
      <c r="B167" s="1061"/>
      <c r="C167" s="1062"/>
      <c r="D167" s="1062"/>
      <c r="E167" s="1063"/>
      <c r="F167" s="102"/>
      <c r="G167" s="1224"/>
      <c r="H167" s="1225"/>
      <c r="I167" s="1225"/>
      <c r="J167" s="1226"/>
      <c r="K167" s="949"/>
      <c r="L167" s="950"/>
      <c r="M167" s="951"/>
      <c r="N167" s="952"/>
      <c r="O167" s="953"/>
      <c r="P167" s="953"/>
      <c r="Q167" s="954"/>
      <c r="R167" s="394"/>
      <c r="S167" s="778"/>
      <c r="T167" s="778"/>
    </row>
    <row r="168" spans="1:20" s="412" customFormat="1" ht="14.25" x14ac:dyDescent="0.2">
      <c r="A168" s="94"/>
      <c r="B168" s="1061"/>
      <c r="C168" s="1062"/>
      <c r="D168" s="1062"/>
      <c r="E168" s="1063"/>
      <c r="F168" s="102"/>
      <c r="G168" s="1224"/>
      <c r="H168" s="1225"/>
      <c r="I168" s="1225"/>
      <c r="J168" s="1226"/>
      <c r="K168" s="949"/>
      <c r="L168" s="950"/>
      <c r="M168" s="951"/>
      <c r="N168" s="952"/>
      <c r="O168" s="953"/>
      <c r="P168" s="953"/>
      <c r="Q168" s="954"/>
      <c r="R168" s="394"/>
      <c r="S168" s="778"/>
      <c r="T168" s="778"/>
    </row>
    <row r="169" spans="1:20" s="412" customFormat="1" ht="14.25" x14ac:dyDescent="0.2">
      <c r="A169" s="94"/>
      <c r="B169" s="1061"/>
      <c r="C169" s="1062"/>
      <c r="D169" s="1062"/>
      <c r="E169" s="1063"/>
      <c r="F169" s="102"/>
      <c r="G169" s="1224"/>
      <c r="H169" s="1225"/>
      <c r="I169" s="1225"/>
      <c r="J169" s="1226"/>
      <c r="K169" s="949"/>
      <c r="L169" s="950"/>
      <c r="M169" s="951"/>
      <c r="N169" s="952"/>
      <c r="O169" s="953"/>
      <c r="P169" s="953"/>
      <c r="Q169" s="954"/>
      <c r="R169" s="394"/>
      <c r="S169" s="778"/>
      <c r="T169" s="778"/>
    </row>
    <row r="170" spans="1:20" s="412" customFormat="1" ht="14.25" x14ac:dyDescent="0.2">
      <c r="A170" s="94"/>
      <c r="B170" s="1061"/>
      <c r="C170" s="1062"/>
      <c r="D170" s="1062"/>
      <c r="E170" s="1063"/>
      <c r="F170" s="102"/>
      <c r="G170" s="1224"/>
      <c r="H170" s="1225"/>
      <c r="I170" s="1225"/>
      <c r="J170" s="1226"/>
      <c r="K170" s="949"/>
      <c r="L170" s="950"/>
      <c r="M170" s="951"/>
      <c r="N170" s="952"/>
      <c r="O170" s="953"/>
      <c r="P170" s="953"/>
      <c r="Q170" s="954"/>
      <c r="R170" s="394"/>
      <c r="S170" s="778"/>
      <c r="T170" s="778"/>
    </row>
    <row r="171" spans="1:20" ht="14.25" x14ac:dyDescent="0.2">
      <c r="A171" s="94"/>
      <c r="B171" s="1045"/>
      <c r="C171" s="1046"/>
      <c r="D171" s="1046"/>
      <c r="E171" s="1047"/>
      <c r="F171" s="102"/>
      <c r="G171" s="1048"/>
      <c r="H171" s="1049"/>
      <c r="I171" s="1049"/>
      <c r="J171" s="1050"/>
      <c r="K171" s="1051"/>
      <c r="L171" s="1051"/>
      <c r="M171" s="1052"/>
      <c r="N171" s="1053"/>
      <c r="O171" s="1054"/>
      <c r="P171" s="1054"/>
      <c r="Q171" s="1054"/>
      <c r="R171" s="104"/>
    </row>
    <row r="172" spans="1:20" ht="14.25" x14ac:dyDescent="0.2">
      <c r="A172" s="94"/>
      <c r="B172" s="1058"/>
      <c r="C172" s="1059"/>
      <c r="D172" s="1059"/>
      <c r="E172" s="1060"/>
      <c r="F172" s="102"/>
      <c r="G172" s="1058"/>
      <c r="H172" s="1059"/>
      <c r="I172" s="1059"/>
      <c r="J172" s="1060"/>
      <c r="K172" s="1051"/>
      <c r="L172" s="1051"/>
      <c r="M172" s="1052"/>
      <c r="N172" s="954"/>
      <c r="O172" s="1259"/>
      <c r="P172" s="1259"/>
      <c r="Q172" s="1259"/>
      <c r="R172" s="104"/>
    </row>
    <row r="173" spans="1:20" ht="14.45" customHeight="1" x14ac:dyDescent="0.25">
      <c r="A173" s="94"/>
      <c r="B173" s="1260"/>
      <c r="C173" s="1261"/>
      <c r="D173" s="1261"/>
      <c r="E173" s="1262"/>
      <c r="F173" s="102"/>
      <c r="G173" s="1263"/>
      <c r="H173" s="1264"/>
      <c r="I173" s="1264"/>
      <c r="J173" s="1265"/>
      <c r="K173" s="1051"/>
      <c r="L173" s="1051"/>
      <c r="M173" s="1052"/>
      <c r="N173" s="954"/>
      <c r="O173" s="1259"/>
      <c r="P173" s="1259"/>
      <c r="Q173" s="1259"/>
      <c r="R173" s="104"/>
    </row>
    <row r="174" spans="1:20" ht="16.149999999999999" customHeight="1" thickBot="1" x14ac:dyDescent="0.3">
      <c r="A174" s="94"/>
      <c r="B174" s="1033" t="s">
        <v>82</v>
      </c>
      <c r="C174" s="1034"/>
      <c r="D174" s="1034"/>
      <c r="E174" s="1034"/>
      <c r="F174" s="224">
        <f>SUM(F159:F173)</f>
        <v>0</v>
      </c>
      <c r="G174" s="1055" t="s">
        <v>83</v>
      </c>
      <c r="H174" s="1056"/>
      <c r="I174" s="1057"/>
      <c r="J174" s="1057"/>
      <c r="K174" s="1030">
        <f>SUM(K159:M173)</f>
        <v>0</v>
      </c>
      <c r="L174" s="1031"/>
      <c r="M174" s="1032"/>
      <c r="N174" s="1033" t="s">
        <v>82</v>
      </c>
      <c r="O174" s="1034"/>
      <c r="P174" s="1034"/>
      <c r="Q174" s="1034"/>
      <c r="R174" s="225">
        <f>SUM(R159:R173)</f>
        <v>0</v>
      </c>
    </row>
    <row r="175" spans="1:20" ht="23.25" hidden="1" customHeight="1" thickTop="1" x14ac:dyDescent="0.2">
      <c r="B175" s="1273" t="s">
        <v>235</v>
      </c>
      <c r="C175" s="1273"/>
      <c r="D175" s="1273"/>
      <c r="E175" s="1273"/>
      <c r="F175" s="893">
        <f>SUM(O177-R178)</f>
        <v>0</v>
      </c>
      <c r="G175" s="1308" t="s">
        <v>229</v>
      </c>
      <c r="H175" s="1308"/>
      <c r="I175" s="1308"/>
      <c r="J175" s="1308"/>
      <c r="K175" s="1308"/>
      <c r="L175" s="1308"/>
      <c r="M175" s="1307">
        <f>((F174+K174)/10)+R174</f>
        <v>0</v>
      </c>
      <c r="N175" s="1307"/>
      <c r="O175" s="1273" t="s">
        <v>233</v>
      </c>
      <c r="P175" s="1273"/>
      <c r="Q175" s="1273"/>
      <c r="R175" s="924">
        <f>IF(F175&gt;0,F175,)</f>
        <v>0</v>
      </c>
    </row>
    <row r="176" spans="1:20" s="412" customFormat="1" ht="78.75" customHeight="1" thickTop="1" x14ac:dyDescent="0.2">
      <c r="A176" s="86"/>
      <c r="B176" s="822"/>
      <c r="C176" s="822"/>
      <c r="D176" s="822"/>
      <c r="E176" s="822"/>
      <c r="F176" s="816"/>
      <c r="G176" s="819"/>
      <c r="H176" s="819"/>
      <c r="I176" s="819"/>
      <c r="J176" s="819"/>
      <c r="K176" s="819"/>
      <c r="L176" s="819"/>
      <c r="M176" s="820"/>
      <c r="N176" s="820"/>
      <c r="O176" s="918"/>
      <c r="P176" s="918"/>
      <c r="Q176" s="918"/>
      <c r="R176" s="832"/>
    </row>
    <row r="177" spans="1:25" ht="27" hidden="1" customHeight="1" x14ac:dyDescent="0.25">
      <c r="B177" s="921"/>
      <c r="C177" s="888"/>
      <c r="D177" s="1305" t="s">
        <v>232</v>
      </c>
      <c r="E177" s="1305"/>
      <c r="F177" s="1305"/>
      <c r="G177" s="889">
        <f>'תשרי-נובמבר,11'!R175</f>
        <v>0</v>
      </c>
      <c r="H177" s="971" t="s">
        <v>236</v>
      </c>
      <c r="I177" s="971"/>
      <c r="J177" s="971"/>
      <c r="K177" s="971"/>
      <c r="L177" s="971"/>
      <c r="M177" s="971"/>
      <c r="N177" s="971"/>
      <c r="O177" s="891">
        <f>SUM(K178+G177)</f>
        <v>0</v>
      </c>
      <c r="P177" s="1298"/>
      <c r="Q177" s="1298"/>
      <c r="R177" s="1298"/>
    </row>
    <row r="178" spans="1:25" ht="30" hidden="1" customHeight="1" x14ac:dyDescent="0.25">
      <c r="B178" s="943" t="s">
        <v>231</v>
      </c>
      <c r="C178" s="906">
        <f>SUM((G42+F174)/5)-N39</f>
        <v>0</v>
      </c>
      <c r="D178" s="235"/>
      <c r="E178" s="236"/>
      <c r="F178" s="817" t="s">
        <v>207</v>
      </c>
      <c r="G178" s="890">
        <f>SUM(C178/2)</f>
        <v>0</v>
      </c>
      <c r="H178" s="238"/>
      <c r="I178" s="1299" t="s">
        <v>208</v>
      </c>
      <c r="J178" s="1299"/>
      <c r="K178" s="1306">
        <f>SUM(C178/2)</f>
        <v>0</v>
      </c>
      <c r="L178" s="1306"/>
      <c r="M178" s="1379" t="s">
        <v>258</v>
      </c>
      <c r="N178" s="1379"/>
      <c r="O178" s="1379"/>
      <c r="P178" s="1379"/>
      <c r="Q178" s="1379"/>
      <c r="R178" s="913">
        <f>M175-'תשרי-נובמבר,11'!Q181</f>
        <v>0</v>
      </c>
      <c r="T178" s="1258"/>
      <c r="U178" s="1258"/>
      <c r="V178" s="1258"/>
      <c r="W178" s="1258"/>
      <c r="X178" s="1258"/>
      <c r="Y178" s="105"/>
    </row>
    <row r="179" spans="1:25" s="901" customFormat="1" ht="30" hidden="1" customHeight="1" x14ac:dyDescent="0.25">
      <c r="A179" s="86"/>
      <c r="B179" s="905" t="s">
        <v>244</v>
      </c>
      <c r="C179" s="906">
        <f>G178+'תשרי-נובמבר,11'!C179</f>
        <v>0</v>
      </c>
      <c r="D179" s="235"/>
      <c r="E179" s="236"/>
      <c r="F179" s="903"/>
      <c r="G179" s="907"/>
      <c r="H179" s="238"/>
      <c r="I179" s="919"/>
      <c r="J179" s="1309"/>
      <c r="K179" s="1309"/>
      <c r="L179" s="1309"/>
      <c r="M179" s="910"/>
      <c r="N179" s="911"/>
      <c r="O179" s="911"/>
      <c r="P179" s="911"/>
      <c r="Q179" s="911"/>
      <c r="R179" s="913"/>
      <c r="T179" s="899"/>
      <c r="U179" s="899"/>
      <c r="V179" s="899"/>
      <c r="W179" s="899"/>
      <c r="X179" s="899"/>
      <c r="Y179" s="105"/>
    </row>
    <row r="180" spans="1:25" ht="36" customHeight="1" x14ac:dyDescent="0.2">
      <c r="B180" s="1374"/>
      <c r="C180" s="1374"/>
      <c r="D180" s="1374"/>
      <c r="E180" s="1374"/>
      <c r="F180" s="1375"/>
      <c r="G180" s="1376"/>
      <c r="H180" s="1377"/>
      <c r="I180" s="1378"/>
      <c r="J180" s="1297" t="s">
        <v>246</v>
      </c>
      <c r="K180" s="1266"/>
      <c r="L180" s="1266"/>
      <c r="M180" s="1266"/>
      <c r="N180" s="1266"/>
      <c r="O180" s="1266"/>
      <c r="P180" s="1266"/>
      <c r="Q180" s="947">
        <f>SUM(R175+C179)</f>
        <v>0</v>
      </c>
      <c r="R180" s="947"/>
      <c r="S180" s="914" t="str">
        <f>IF(Q180&gt;0,,"זכות")</f>
        <v>זכות</v>
      </c>
      <c r="T180" s="107"/>
      <c r="U180" s="107"/>
      <c r="V180" s="107"/>
      <c r="W180" s="107"/>
      <c r="X180" s="107"/>
    </row>
    <row r="181" spans="1:25" ht="24.6" customHeight="1" x14ac:dyDescent="0.2">
      <c r="B181" s="1300"/>
      <c r="C181" s="1301"/>
      <c r="D181" s="1301"/>
      <c r="E181" s="1301"/>
      <c r="F181" s="1301"/>
      <c r="G181" s="1302"/>
      <c r="H181" s="1302"/>
      <c r="I181" s="1302"/>
      <c r="J181" s="1304" t="s">
        <v>226</v>
      </c>
      <c r="K181" s="1028"/>
      <c r="L181" s="1028"/>
      <c r="M181" s="1028"/>
      <c r="N181" s="1028"/>
      <c r="O181" s="1028"/>
      <c r="P181" s="1028"/>
      <c r="Q181" s="1311">
        <f>IF(F175&lt;0,F175,)</f>
        <v>0</v>
      </c>
      <c r="R181" s="1311"/>
      <c r="S181" s="1310" t="s">
        <v>243</v>
      </c>
      <c r="T181" s="1310"/>
      <c r="U181" s="1310"/>
      <c r="V181" s="107"/>
      <c r="W181" s="107"/>
      <c r="X181" s="107"/>
    </row>
    <row r="182" spans="1:25" ht="14.25" x14ac:dyDescent="0.2">
      <c r="B182" s="1268" t="s">
        <v>240</v>
      </c>
      <c r="C182" s="1268"/>
      <c r="D182" s="1268"/>
      <c r="E182" s="1268"/>
      <c r="F182" s="1268"/>
      <c r="G182" s="1268"/>
      <c r="H182" s="1268"/>
      <c r="I182" s="1268"/>
      <c r="J182" s="1268"/>
      <c r="K182" s="1268"/>
      <c r="L182" s="1268"/>
      <c r="M182" s="1268"/>
      <c r="N182" s="1268"/>
      <c r="O182" s="1268"/>
      <c r="P182" s="1268"/>
      <c r="Q182" s="1268"/>
      <c r="R182" s="1268"/>
      <c r="S182" s="107"/>
      <c r="T182" s="107"/>
      <c r="U182" s="107"/>
      <c r="V182" s="107"/>
      <c r="W182" s="107"/>
      <c r="X182" s="107"/>
    </row>
    <row r="183" spans="1:25" ht="14.25" x14ac:dyDescent="0.2">
      <c r="B183" s="1217"/>
      <c r="C183" s="1217"/>
      <c r="D183" s="1217"/>
      <c r="E183" s="1217"/>
      <c r="F183" s="1217"/>
      <c r="G183" s="1217"/>
      <c r="H183" s="1217"/>
      <c r="I183" s="1217"/>
      <c r="J183" s="1217"/>
      <c r="K183" s="1217"/>
      <c r="L183" s="1217"/>
      <c r="M183" s="1217"/>
      <c r="N183" s="1217"/>
      <c r="O183" s="1217"/>
      <c r="P183" s="1217"/>
      <c r="Q183" s="1217"/>
      <c r="R183" s="1217"/>
      <c r="S183" s="1217"/>
      <c r="T183" s="1217"/>
      <c r="U183" s="1217"/>
      <c r="V183" s="1217"/>
    </row>
    <row r="184" spans="1:25" ht="15" hidden="1" x14ac:dyDescent="0.25">
      <c r="C184" s="108"/>
      <c r="D184" s="108"/>
      <c r="E184" s="108"/>
      <c r="F184" s="108"/>
      <c r="G184" s="108"/>
      <c r="H184" s="108"/>
      <c r="I184" s="108"/>
      <c r="J184" s="108"/>
      <c r="K184" s="108"/>
      <c r="L184" s="108"/>
      <c r="M184" s="108"/>
      <c r="N184" s="108"/>
      <c r="O184" s="108"/>
      <c r="P184" s="108"/>
      <c r="Q184" s="108"/>
      <c r="R184" s="108"/>
      <c r="S184" s="108"/>
    </row>
    <row r="185" spans="1:25" ht="14.25" hidden="1" x14ac:dyDescent="0.2">
      <c r="C185" s="1026"/>
      <c r="D185" s="1026"/>
      <c r="E185" s="1026"/>
      <c r="F185" s="1026"/>
      <c r="G185" s="1026"/>
      <c r="H185" s="1026"/>
      <c r="I185" s="1026"/>
      <c r="J185" s="1026"/>
      <c r="K185" s="1026"/>
      <c r="L185" s="335"/>
      <c r="M185" s="335"/>
      <c r="N185" s="335"/>
    </row>
    <row r="186" spans="1:25" ht="14.25" hidden="1" x14ac:dyDescent="0.2">
      <c r="C186" s="335"/>
      <c r="E186" s="78"/>
      <c r="F186" s="335"/>
      <c r="G186" s="335"/>
      <c r="H186" s="505"/>
      <c r="J186" s="335"/>
      <c r="K186" s="335"/>
      <c r="L186" s="335"/>
      <c r="M186" s="335"/>
      <c r="N186" s="335"/>
    </row>
    <row r="187" spans="1:25" ht="14.25" hidden="1" x14ac:dyDescent="0.2">
      <c r="C187" s="335"/>
      <c r="E187" s="78"/>
      <c r="F187" s="335"/>
      <c r="G187" s="335"/>
      <c r="H187" s="505"/>
      <c r="J187" s="335"/>
      <c r="K187" s="335"/>
      <c r="L187" s="335"/>
      <c r="M187" s="335"/>
      <c r="N187" s="335"/>
    </row>
    <row r="188" spans="1:25" ht="14.25" hidden="1" x14ac:dyDescent="0.2">
      <c r="C188" s="335"/>
      <c r="E188" s="78"/>
      <c r="F188" s="335"/>
      <c r="G188" s="335"/>
      <c r="H188" s="505"/>
      <c r="J188" s="335"/>
      <c r="K188" s="335"/>
      <c r="L188" s="335"/>
      <c r="M188" s="335"/>
      <c r="N188" s="335"/>
    </row>
    <row r="189" spans="1:25" ht="14.25" hidden="1" x14ac:dyDescent="0.2">
      <c r="C189" s="335"/>
      <c r="E189" s="78"/>
      <c r="F189" s="335"/>
      <c r="G189" s="335"/>
      <c r="H189" s="505"/>
      <c r="J189" s="335"/>
      <c r="K189" s="335"/>
      <c r="L189" s="335"/>
      <c r="M189" s="335"/>
      <c r="N189" s="335"/>
    </row>
    <row r="190" spans="1:25" ht="14.25" hidden="1" x14ac:dyDescent="0.2">
      <c r="C190" s="335"/>
      <c r="E190" s="78"/>
      <c r="F190" s="335"/>
      <c r="G190" s="335"/>
      <c r="H190" s="505"/>
      <c r="J190" s="335"/>
      <c r="K190" s="335"/>
      <c r="L190" s="335"/>
      <c r="M190" s="335"/>
      <c r="N190" s="335"/>
    </row>
    <row r="191" spans="1:25" ht="14.25" hidden="1" x14ac:dyDescent="0.2">
      <c r="C191" s="335"/>
      <c r="E191" s="78"/>
      <c r="F191" s="335"/>
      <c r="G191" s="335"/>
      <c r="H191" s="505"/>
      <c r="J191" s="335"/>
      <c r="K191" s="335"/>
      <c r="L191" s="335"/>
      <c r="M191" s="335"/>
      <c r="N191" s="335"/>
    </row>
    <row r="192" spans="1:25" ht="14.25" hidden="1" x14ac:dyDescent="0.2">
      <c r="C192" s="335"/>
      <c r="E192" s="78"/>
      <c r="F192" s="335"/>
      <c r="G192" s="335"/>
      <c r="H192" s="505"/>
      <c r="J192" s="335"/>
      <c r="K192" s="335"/>
      <c r="L192" s="335"/>
      <c r="M192" s="335"/>
      <c r="N192" s="335"/>
    </row>
    <row r="193" spans="3:14" ht="14.25" hidden="1" x14ac:dyDescent="0.2">
      <c r="C193" s="335"/>
      <c r="E193" s="78"/>
      <c r="F193" s="335"/>
      <c r="G193" s="335"/>
      <c r="H193" s="505"/>
      <c r="J193" s="335"/>
      <c r="K193" s="335"/>
      <c r="L193" s="335"/>
      <c r="M193" s="335"/>
      <c r="N193" s="335"/>
    </row>
    <row r="194" spans="3:14" ht="14.25" hidden="1" x14ac:dyDescent="0.2">
      <c r="C194" s="335"/>
      <c r="E194" s="78"/>
      <c r="F194" s="335"/>
      <c r="G194" s="335"/>
      <c r="H194" s="505"/>
      <c r="J194" s="335"/>
      <c r="K194" s="335"/>
      <c r="L194" s="335"/>
      <c r="M194" s="335"/>
      <c r="N194" s="335"/>
    </row>
    <row r="195" spans="3:14" ht="14.25" hidden="1" x14ac:dyDescent="0.2">
      <c r="C195" s="335"/>
      <c r="E195" s="78"/>
      <c r="F195" s="335"/>
      <c r="G195" s="335"/>
      <c r="H195" s="505"/>
      <c r="J195" s="335"/>
      <c r="K195" s="335"/>
      <c r="L195" s="335"/>
      <c r="M195" s="335"/>
      <c r="N195" s="335"/>
    </row>
    <row r="196" spans="3:14" ht="14.25" hidden="1" x14ac:dyDescent="0.2">
      <c r="C196" s="335"/>
      <c r="E196" s="78"/>
      <c r="F196" s="335"/>
      <c r="G196" s="335"/>
      <c r="H196" s="505"/>
      <c r="J196" s="335"/>
      <c r="K196" s="335"/>
      <c r="L196" s="335"/>
      <c r="M196" s="335"/>
      <c r="N196" s="335"/>
    </row>
    <row r="197" spans="3:14" ht="14.25" hidden="1" x14ac:dyDescent="0.2">
      <c r="C197" s="335"/>
      <c r="E197" s="78"/>
      <c r="F197" s="335"/>
      <c r="G197" s="335"/>
      <c r="H197" s="505"/>
      <c r="J197" s="335"/>
      <c r="K197" s="335"/>
      <c r="L197" s="335"/>
      <c r="M197" s="335"/>
      <c r="N197" s="335"/>
    </row>
    <row r="198" spans="3:14" ht="14.25" hidden="1" x14ac:dyDescent="0.2">
      <c r="C198" s="335"/>
      <c r="E198" s="78"/>
      <c r="F198" s="335"/>
      <c r="G198" s="335"/>
      <c r="H198" s="505"/>
      <c r="J198" s="335"/>
      <c r="K198" s="335"/>
      <c r="L198" s="335"/>
      <c r="M198" s="335"/>
      <c r="N198" s="335"/>
    </row>
    <row r="199" spans="3:14" ht="14.25" hidden="1" x14ac:dyDescent="0.2">
      <c r="C199" s="335"/>
      <c r="E199" s="78"/>
      <c r="F199" s="335"/>
      <c r="G199" s="335"/>
      <c r="H199" s="505"/>
      <c r="J199" s="335"/>
      <c r="K199" s="335"/>
      <c r="L199" s="335"/>
      <c r="M199" s="335"/>
      <c r="N199" s="335"/>
    </row>
    <row r="200" spans="3:14" ht="14.25" hidden="1" x14ac:dyDescent="0.2">
      <c r="C200" s="335"/>
      <c r="E200" s="78"/>
      <c r="F200" s="335"/>
      <c r="G200" s="335"/>
      <c r="H200" s="505"/>
      <c r="J200" s="335"/>
      <c r="K200" s="335"/>
      <c r="L200" s="335"/>
      <c r="M200" s="335"/>
      <c r="N200" s="335"/>
    </row>
    <row r="201" spans="3:14" ht="14.25" hidden="1" x14ac:dyDescent="0.2">
      <c r="C201" s="335"/>
      <c r="E201" s="78"/>
      <c r="F201" s="335"/>
      <c r="G201" s="335"/>
      <c r="H201" s="505"/>
      <c r="J201" s="335"/>
      <c r="K201" s="335"/>
      <c r="L201" s="335"/>
      <c r="M201" s="335"/>
      <c r="N201" s="335"/>
    </row>
    <row r="202" spans="3:14" ht="14.25" hidden="1" x14ac:dyDescent="0.2">
      <c r="C202" s="335"/>
      <c r="E202" s="78"/>
      <c r="F202" s="335"/>
      <c r="G202" s="335"/>
      <c r="H202" s="505"/>
      <c r="J202" s="335"/>
      <c r="K202" s="335"/>
      <c r="L202" s="335"/>
      <c r="M202" s="335"/>
      <c r="N202" s="335"/>
    </row>
    <row r="203" spans="3:14" ht="14.25" hidden="1" x14ac:dyDescent="0.2">
      <c r="C203" s="335"/>
      <c r="E203" s="78"/>
      <c r="F203" s="335"/>
      <c r="G203" s="335"/>
      <c r="H203" s="505"/>
      <c r="J203" s="335"/>
      <c r="K203" s="335"/>
      <c r="L203" s="335"/>
      <c r="M203" s="335"/>
      <c r="N203" s="335"/>
    </row>
    <row r="204" spans="3:14" ht="14.25" hidden="1" x14ac:dyDescent="0.2">
      <c r="C204" s="335"/>
      <c r="E204" s="78"/>
      <c r="F204" s="335"/>
      <c r="G204" s="335"/>
      <c r="H204" s="505"/>
      <c r="J204" s="335"/>
      <c r="K204" s="335"/>
      <c r="L204" s="335"/>
      <c r="M204" s="335"/>
      <c r="N204" s="335"/>
    </row>
    <row r="205" spans="3:14" ht="14.25" hidden="1" x14ac:dyDescent="0.2">
      <c r="C205" s="335"/>
      <c r="E205" s="78"/>
      <c r="F205" s="335"/>
      <c r="G205" s="335"/>
      <c r="H205" s="505"/>
      <c r="J205" s="335"/>
      <c r="K205" s="335"/>
      <c r="L205" s="335"/>
      <c r="M205" s="335"/>
      <c r="N205" s="335"/>
    </row>
    <row r="206" spans="3:14" ht="14.25" hidden="1" x14ac:dyDescent="0.2">
      <c r="C206" s="335"/>
      <c r="E206" s="78"/>
      <c r="F206" s="335"/>
      <c r="G206" s="335"/>
      <c r="H206" s="505"/>
      <c r="J206" s="335"/>
      <c r="K206" s="335"/>
      <c r="L206" s="335"/>
      <c r="M206" s="335"/>
      <c r="N206" s="335"/>
    </row>
    <row r="207" spans="3:14" ht="14.25" hidden="1" x14ac:dyDescent="0.2">
      <c r="C207" s="335"/>
      <c r="E207" s="78"/>
      <c r="F207" s="335"/>
      <c r="G207" s="335"/>
      <c r="H207" s="505"/>
      <c r="J207" s="335"/>
      <c r="K207" s="335"/>
      <c r="L207" s="335"/>
      <c r="M207" s="335"/>
      <c r="N207" s="335"/>
    </row>
    <row r="208" spans="3:14" ht="14.25" hidden="1" x14ac:dyDescent="0.2">
      <c r="C208" s="335"/>
      <c r="E208" s="78"/>
      <c r="F208" s="335"/>
      <c r="G208" s="335"/>
      <c r="H208" s="505"/>
      <c r="J208" s="335"/>
      <c r="K208" s="335"/>
      <c r="L208" s="335"/>
      <c r="M208" s="335"/>
      <c r="N208" s="335"/>
    </row>
    <row r="209" spans="3:16" ht="14.25" hidden="1" x14ac:dyDescent="0.2">
      <c r="C209" s="335"/>
      <c r="E209" s="78"/>
      <c r="F209" s="335"/>
      <c r="G209" s="335"/>
      <c r="H209" s="505"/>
      <c r="J209" s="335"/>
      <c r="K209" s="335"/>
      <c r="L209" s="335"/>
      <c r="M209" s="335"/>
      <c r="N209" s="335"/>
    </row>
    <row r="210" spans="3:16" ht="14.25" hidden="1" x14ac:dyDescent="0.2">
      <c r="C210" s="335"/>
      <c r="E210" s="78"/>
      <c r="F210" s="335"/>
      <c r="G210" s="335"/>
      <c r="H210" s="505"/>
      <c r="J210" s="335"/>
      <c r="K210" s="335"/>
      <c r="L210" s="335"/>
      <c r="M210" s="335"/>
      <c r="N210" s="335"/>
    </row>
    <row r="211" spans="3:16" ht="14.25" hidden="1" x14ac:dyDescent="0.2">
      <c r="C211" s="335"/>
      <c r="E211" s="78"/>
      <c r="F211" s="335"/>
      <c r="G211" s="335"/>
      <c r="H211" s="505"/>
      <c r="J211" s="335"/>
      <c r="K211" s="335"/>
      <c r="L211" s="335"/>
      <c r="M211" s="335"/>
      <c r="N211" s="335"/>
    </row>
    <row r="212" spans="3:16" ht="14.25" hidden="1" x14ac:dyDescent="0.2">
      <c r="C212" s="335"/>
      <c r="E212" s="78"/>
      <c r="F212" s="335"/>
      <c r="G212" s="335"/>
      <c r="H212" s="505"/>
      <c r="J212" s="335"/>
      <c r="K212" s="335"/>
      <c r="L212" s="335"/>
      <c r="M212" s="335"/>
      <c r="N212" s="335"/>
    </row>
    <row r="213" spans="3:16" ht="14.25" hidden="1" x14ac:dyDescent="0.2">
      <c r="C213" s="335"/>
      <c r="E213" s="78"/>
      <c r="F213" s="335"/>
      <c r="G213" s="335"/>
      <c r="H213" s="505"/>
      <c r="J213" s="335"/>
      <c r="K213" s="335"/>
      <c r="L213" s="335"/>
      <c r="M213" s="335"/>
      <c r="N213" s="335"/>
    </row>
    <row r="214" spans="3:16" ht="14.25" hidden="1" x14ac:dyDescent="0.2">
      <c r="C214" s="335"/>
      <c r="E214" s="78"/>
      <c r="F214" s="335"/>
      <c r="G214" s="335"/>
      <c r="H214" s="505"/>
      <c r="J214" s="335"/>
      <c r="K214" s="335"/>
      <c r="L214" s="335"/>
      <c r="M214" s="335"/>
      <c r="N214" s="335"/>
    </row>
    <row r="215" spans="3:16" ht="14.25" hidden="1" x14ac:dyDescent="0.2">
      <c r="C215" s="335"/>
      <c r="E215" s="78"/>
      <c r="F215" s="335"/>
      <c r="G215" s="335"/>
      <c r="H215" s="505"/>
      <c r="J215" s="335"/>
      <c r="K215" s="335"/>
      <c r="L215" s="335"/>
      <c r="M215" s="335"/>
      <c r="N215" s="335"/>
    </row>
    <row r="216" spans="3:16" ht="14.25" hidden="1" x14ac:dyDescent="0.2">
      <c r="C216" s="335"/>
      <c r="E216" s="78"/>
      <c r="F216" s="335"/>
      <c r="G216" s="335"/>
      <c r="H216" s="505"/>
      <c r="J216" s="335"/>
      <c r="K216" s="335"/>
      <c r="L216" s="335"/>
      <c r="M216" s="335"/>
      <c r="N216" s="335"/>
    </row>
    <row r="217" spans="3:16" ht="14.25" hidden="1" x14ac:dyDescent="0.2">
      <c r="C217" s="335"/>
      <c r="E217" s="78"/>
      <c r="F217" s="335"/>
      <c r="G217" s="335"/>
      <c r="H217" s="505"/>
      <c r="J217" s="335"/>
      <c r="K217" s="335"/>
      <c r="L217" s="335"/>
      <c r="M217" s="335"/>
      <c r="N217" s="335"/>
    </row>
    <row r="218" spans="3:16" ht="14.25" hidden="1" x14ac:dyDescent="0.2">
      <c r="C218" s="335"/>
      <c r="E218" s="78"/>
      <c r="F218" s="335"/>
      <c r="G218" s="335"/>
      <c r="H218" s="505"/>
      <c r="J218" s="335"/>
      <c r="K218" s="335"/>
      <c r="L218" s="335"/>
      <c r="M218" s="335"/>
      <c r="N218" s="335"/>
    </row>
    <row r="219" spans="3:16" ht="14.25" hidden="1" x14ac:dyDescent="0.2">
      <c r="C219" s="335"/>
      <c r="E219" s="78"/>
      <c r="F219" s="335"/>
      <c r="G219" s="335"/>
      <c r="H219" s="505"/>
      <c r="J219" s="335"/>
      <c r="K219" s="335"/>
      <c r="L219" s="335"/>
      <c r="M219" s="335"/>
      <c r="N219" s="335"/>
      <c r="O219" s="335"/>
      <c r="P219" s="335"/>
    </row>
    <row r="220" spans="3:16" ht="14.25" hidden="1" x14ac:dyDescent="0.2">
      <c r="C220" s="335"/>
      <c r="E220" s="78"/>
      <c r="F220" s="335"/>
      <c r="G220" s="335"/>
      <c r="H220" s="505"/>
      <c r="J220" s="335"/>
      <c r="K220" s="335"/>
      <c r="L220" s="335"/>
      <c r="M220" s="335"/>
      <c r="N220" s="335"/>
      <c r="O220" s="335"/>
      <c r="P220" s="335"/>
    </row>
    <row r="221" spans="3:16" ht="14.25" hidden="1" x14ac:dyDescent="0.2">
      <c r="C221" s="335"/>
      <c r="E221" s="78"/>
      <c r="F221" s="335"/>
      <c r="G221" s="335"/>
      <c r="H221" s="505"/>
      <c r="J221" s="335"/>
      <c r="K221" s="335"/>
      <c r="L221" s="335"/>
      <c r="M221" s="335"/>
      <c r="N221" s="335"/>
      <c r="O221" s="335"/>
      <c r="P221" s="335"/>
    </row>
    <row r="222" spans="3:16" ht="14.25" hidden="1" x14ac:dyDescent="0.2">
      <c r="C222" s="335"/>
      <c r="E222" s="78"/>
      <c r="F222" s="335"/>
      <c r="G222" s="335"/>
      <c r="H222" s="505"/>
      <c r="J222" s="335"/>
      <c r="K222" s="335"/>
      <c r="L222" s="335"/>
      <c r="M222" s="335"/>
      <c r="N222" s="335"/>
      <c r="O222" s="335"/>
      <c r="P222" s="335"/>
    </row>
    <row r="223" spans="3:16" ht="14.25" hidden="1" x14ac:dyDescent="0.2">
      <c r="C223" s="335"/>
      <c r="E223" s="78"/>
      <c r="F223" s="335"/>
      <c r="G223" s="335"/>
      <c r="H223" s="505"/>
      <c r="J223" s="335"/>
      <c r="K223" s="335"/>
      <c r="L223" s="335"/>
      <c r="M223" s="335"/>
      <c r="N223" s="335"/>
      <c r="O223" s="335"/>
      <c r="P223" s="335"/>
    </row>
    <row r="224" spans="3:16" ht="14.25" hidden="1" x14ac:dyDescent="0.2">
      <c r="C224" s="335"/>
      <c r="E224" s="78"/>
      <c r="F224" s="335"/>
      <c r="G224" s="335"/>
      <c r="H224" s="505"/>
      <c r="J224" s="335"/>
      <c r="K224" s="335"/>
      <c r="L224" s="335"/>
      <c r="M224" s="335"/>
      <c r="N224" s="335"/>
      <c r="O224" s="335"/>
      <c r="P224" s="335"/>
    </row>
    <row r="225" spans="3:16" ht="14.25" hidden="1" x14ac:dyDescent="0.2">
      <c r="C225" s="335"/>
      <c r="E225" s="78"/>
      <c r="F225" s="335"/>
      <c r="G225" s="335"/>
      <c r="H225" s="505"/>
      <c r="J225" s="335"/>
      <c r="K225" s="335"/>
      <c r="L225" s="335"/>
      <c r="M225" s="335"/>
      <c r="N225" s="335"/>
      <c r="O225" s="335"/>
      <c r="P225" s="335"/>
    </row>
    <row r="226" spans="3:16" ht="14.25" hidden="1" x14ac:dyDescent="0.2">
      <c r="C226" s="335"/>
      <c r="E226" s="78"/>
      <c r="F226" s="335"/>
      <c r="G226" s="335"/>
      <c r="H226" s="505"/>
      <c r="J226" s="335"/>
      <c r="K226" s="335"/>
      <c r="L226" s="335"/>
      <c r="M226" s="335"/>
      <c r="N226" s="335"/>
      <c r="O226" s="335"/>
      <c r="P226" s="335"/>
    </row>
    <row r="227" spans="3:16" ht="14.25" hidden="1" x14ac:dyDescent="0.2">
      <c r="C227" s="335"/>
      <c r="E227" s="78"/>
      <c r="F227" s="335"/>
      <c r="G227" s="335"/>
      <c r="H227" s="505"/>
      <c r="J227" s="335"/>
      <c r="K227" s="335"/>
      <c r="L227" s="335"/>
      <c r="M227" s="335"/>
      <c r="N227" s="335"/>
      <c r="O227" s="335"/>
      <c r="P227" s="335"/>
    </row>
    <row r="228" spans="3:16" ht="14.25" hidden="1" x14ac:dyDescent="0.2">
      <c r="C228" s="335"/>
      <c r="E228" s="78"/>
      <c r="F228" s="335"/>
      <c r="G228" s="335"/>
      <c r="H228" s="505"/>
      <c r="J228" s="335"/>
      <c r="K228" s="335"/>
      <c r="L228" s="335"/>
      <c r="M228" s="335"/>
      <c r="N228" s="335"/>
      <c r="O228" s="335"/>
      <c r="P228" s="335"/>
    </row>
    <row r="229" spans="3:16" ht="14.25" hidden="1" x14ac:dyDescent="0.2">
      <c r="C229" s="335"/>
      <c r="E229" s="78"/>
      <c r="F229" s="335"/>
      <c r="G229" s="335"/>
      <c r="H229" s="505"/>
      <c r="J229" s="335"/>
      <c r="K229" s="335"/>
      <c r="L229" s="335"/>
      <c r="M229" s="335"/>
      <c r="N229" s="335"/>
      <c r="O229" s="335"/>
      <c r="P229" s="335"/>
    </row>
    <row r="230" spans="3:16" ht="14.25" hidden="1" x14ac:dyDescent="0.2">
      <c r="C230" s="335"/>
      <c r="E230" s="78"/>
      <c r="F230" s="335"/>
      <c r="G230" s="335"/>
      <c r="H230" s="505"/>
      <c r="J230" s="335"/>
      <c r="K230" s="335"/>
      <c r="L230" s="335"/>
      <c r="M230" s="335"/>
      <c r="N230" s="335"/>
      <c r="O230" s="335"/>
      <c r="P230" s="335"/>
    </row>
    <row r="231" spans="3:16" ht="14.25" hidden="1" x14ac:dyDescent="0.2">
      <c r="C231" s="335"/>
      <c r="E231" s="78"/>
      <c r="F231" s="335"/>
      <c r="G231" s="335"/>
      <c r="H231" s="505"/>
      <c r="J231" s="335"/>
      <c r="K231" s="335"/>
      <c r="L231" s="335"/>
      <c r="M231" s="335"/>
      <c r="N231" s="335"/>
      <c r="O231" s="335"/>
      <c r="P231" s="335"/>
    </row>
    <row r="232" spans="3:16" ht="14.25" hidden="1" x14ac:dyDescent="0.2">
      <c r="C232" s="335"/>
      <c r="E232" s="78"/>
      <c r="F232" s="335"/>
      <c r="G232" s="335"/>
      <c r="H232" s="505"/>
      <c r="J232" s="335"/>
      <c r="K232" s="335"/>
      <c r="L232" s="335"/>
      <c r="M232" s="335"/>
      <c r="N232" s="335"/>
      <c r="O232" s="335"/>
      <c r="P232" s="335"/>
    </row>
    <row r="233" spans="3:16" ht="14.25" hidden="1" x14ac:dyDescent="0.2">
      <c r="C233" s="335"/>
      <c r="E233" s="78"/>
      <c r="F233" s="335"/>
      <c r="G233" s="335"/>
      <c r="H233" s="505"/>
      <c r="J233" s="335"/>
      <c r="K233" s="335"/>
      <c r="L233" s="335"/>
      <c r="M233" s="335"/>
      <c r="N233" s="335"/>
      <c r="O233" s="335"/>
      <c r="P233" s="335"/>
    </row>
    <row r="234" spans="3:16" ht="14.25" hidden="1" x14ac:dyDescent="0.2">
      <c r="C234" s="335"/>
      <c r="E234" s="78"/>
      <c r="F234" s="335"/>
      <c r="G234" s="335"/>
      <c r="H234" s="505"/>
      <c r="J234" s="335"/>
      <c r="K234" s="335"/>
      <c r="L234" s="335"/>
      <c r="M234" s="335"/>
      <c r="N234" s="335"/>
      <c r="O234" s="335"/>
      <c r="P234" s="335"/>
    </row>
    <row r="235" spans="3:16" ht="14.25" hidden="1" x14ac:dyDescent="0.2">
      <c r="C235" s="335"/>
      <c r="E235" s="78"/>
      <c r="F235" s="335"/>
      <c r="G235" s="335"/>
      <c r="H235" s="505"/>
      <c r="J235" s="335"/>
      <c r="K235" s="335"/>
      <c r="L235" s="335"/>
      <c r="M235" s="335"/>
      <c r="N235" s="335"/>
      <c r="O235" s="335"/>
      <c r="P235" s="335"/>
    </row>
    <row r="236" spans="3:16" ht="14.25" hidden="1" x14ac:dyDescent="0.2">
      <c r="C236" s="335"/>
      <c r="E236" s="78"/>
      <c r="F236" s="335"/>
      <c r="G236" s="335"/>
      <c r="H236" s="505"/>
      <c r="J236" s="335"/>
      <c r="K236" s="335"/>
      <c r="L236" s="335"/>
      <c r="M236" s="335"/>
      <c r="N236" s="335"/>
      <c r="O236" s="335"/>
      <c r="P236" s="335"/>
    </row>
    <row r="237" spans="3:16" ht="14.25" hidden="1" x14ac:dyDescent="0.2">
      <c r="C237" s="335"/>
      <c r="E237" s="78"/>
      <c r="F237" s="335"/>
      <c r="G237" s="335"/>
      <c r="H237" s="505"/>
      <c r="J237" s="335"/>
      <c r="K237" s="335"/>
      <c r="L237" s="335"/>
      <c r="M237" s="335"/>
      <c r="N237" s="335"/>
      <c r="O237" s="335"/>
      <c r="P237" s="335"/>
    </row>
    <row r="238" spans="3:16" ht="14.25" hidden="1" x14ac:dyDescent="0.2">
      <c r="C238" s="335"/>
      <c r="E238" s="78"/>
      <c r="F238" s="335"/>
      <c r="G238" s="335"/>
      <c r="H238" s="505"/>
      <c r="J238" s="335"/>
      <c r="K238" s="335"/>
      <c r="L238" s="335"/>
      <c r="M238" s="335"/>
      <c r="N238" s="335"/>
      <c r="O238" s="335"/>
      <c r="P238" s="335"/>
    </row>
    <row r="239" spans="3:16" ht="14.25" hidden="1" x14ac:dyDescent="0.2">
      <c r="C239" s="335"/>
      <c r="E239" s="78"/>
      <c r="F239" s="335"/>
      <c r="G239" s="335"/>
      <c r="H239" s="505"/>
      <c r="J239" s="335"/>
      <c r="K239" s="335"/>
      <c r="L239" s="335"/>
      <c r="M239" s="335"/>
      <c r="N239" s="335"/>
      <c r="O239" s="335"/>
      <c r="P239" s="335"/>
    </row>
    <row r="240" spans="3:16" ht="14.25" hidden="1" x14ac:dyDescent="0.2">
      <c r="C240" s="335"/>
      <c r="E240" s="78"/>
      <c r="F240" s="335"/>
      <c r="G240" s="335"/>
      <c r="H240" s="505"/>
      <c r="J240" s="335"/>
      <c r="K240" s="335"/>
      <c r="L240" s="335"/>
      <c r="M240" s="335"/>
      <c r="N240" s="335"/>
      <c r="O240" s="335"/>
      <c r="P240" s="335"/>
    </row>
    <row r="241" spans="3:16" ht="14.25" hidden="1" x14ac:dyDescent="0.2">
      <c r="C241" s="335"/>
      <c r="E241" s="78"/>
      <c r="F241" s="335"/>
      <c r="G241" s="335"/>
      <c r="H241" s="505"/>
      <c r="J241" s="335"/>
      <c r="K241" s="335"/>
      <c r="L241" s="335"/>
      <c r="M241" s="335"/>
      <c r="N241" s="335"/>
      <c r="O241" s="335"/>
      <c r="P241" s="335"/>
    </row>
    <row r="242" spans="3:16" ht="14.25" hidden="1" x14ac:dyDescent="0.2">
      <c r="C242" s="335"/>
      <c r="E242" s="78"/>
      <c r="F242" s="335"/>
      <c r="G242" s="335"/>
      <c r="H242" s="505"/>
      <c r="J242" s="335"/>
      <c r="K242" s="335"/>
      <c r="L242" s="335"/>
      <c r="M242" s="335"/>
      <c r="N242" s="335"/>
      <c r="O242" s="335"/>
      <c r="P242" s="335"/>
    </row>
    <row r="243" spans="3:16" ht="14.25" hidden="1" x14ac:dyDescent="0.2">
      <c r="C243" s="335"/>
      <c r="E243" s="78"/>
      <c r="F243" s="335"/>
      <c r="G243" s="335"/>
      <c r="H243" s="505"/>
      <c r="J243" s="335"/>
      <c r="K243" s="335"/>
      <c r="L243" s="335"/>
      <c r="M243" s="335"/>
      <c r="N243" s="335"/>
      <c r="O243" s="335"/>
      <c r="P243" s="335"/>
    </row>
    <row r="244" spans="3:16" ht="14.25" hidden="1" x14ac:dyDescent="0.2">
      <c r="C244" s="335"/>
      <c r="E244" s="78"/>
      <c r="F244" s="335"/>
      <c r="G244" s="335"/>
      <c r="H244" s="505"/>
      <c r="J244" s="335"/>
      <c r="K244" s="335"/>
      <c r="L244" s="335"/>
      <c r="M244" s="335"/>
      <c r="N244" s="335"/>
      <c r="O244" s="335"/>
      <c r="P244" s="335"/>
    </row>
    <row r="245" spans="3:16" ht="14.25" hidden="1" x14ac:dyDescent="0.2">
      <c r="C245" s="335"/>
      <c r="E245" s="78"/>
      <c r="F245" s="335"/>
      <c r="G245" s="335"/>
      <c r="H245" s="505"/>
      <c r="J245" s="335"/>
      <c r="K245" s="335"/>
      <c r="L245" s="335"/>
      <c r="M245" s="335"/>
      <c r="N245" s="335"/>
      <c r="O245" s="335"/>
      <c r="P245" s="335"/>
    </row>
    <row r="246" spans="3:16" ht="14.25" hidden="1" x14ac:dyDescent="0.2">
      <c r="C246" s="335"/>
      <c r="E246" s="78"/>
      <c r="F246" s="335"/>
      <c r="G246" s="335"/>
      <c r="H246" s="505"/>
      <c r="J246" s="335"/>
      <c r="K246" s="335"/>
      <c r="L246" s="335"/>
      <c r="M246" s="335"/>
      <c r="N246" s="335"/>
      <c r="O246" s="335"/>
      <c r="P246" s="335"/>
    </row>
    <row r="247" spans="3:16" ht="14.25" hidden="1" x14ac:dyDescent="0.2">
      <c r="C247" s="335"/>
      <c r="E247" s="78"/>
      <c r="F247" s="335"/>
      <c r="G247" s="335"/>
      <c r="H247" s="505"/>
      <c r="J247" s="335"/>
      <c r="K247" s="335"/>
      <c r="L247" s="335"/>
      <c r="M247" s="335"/>
      <c r="N247" s="335"/>
      <c r="O247" s="335"/>
      <c r="P247" s="335"/>
    </row>
    <row r="248" spans="3:16" ht="14.25" hidden="1" x14ac:dyDescent="0.2">
      <c r="C248" s="335"/>
      <c r="E248" s="78"/>
      <c r="F248" s="335"/>
      <c r="G248" s="335"/>
      <c r="H248" s="505"/>
      <c r="J248" s="335"/>
      <c r="K248" s="335"/>
      <c r="L248" s="335"/>
      <c r="M248" s="335"/>
      <c r="N248" s="335"/>
      <c r="O248" s="335"/>
      <c r="P248" s="335"/>
    </row>
    <row r="249" spans="3:16" ht="14.25" hidden="1" x14ac:dyDescent="0.2">
      <c r="C249" s="335"/>
      <c r="E249" s="78"/>
      <c r="F249" s="335"/>
      <c r="G249" s="335"/>
      <c r="H249" s="505"/>
      <c r="J249" s="335"/>
      <c r="K249" s="335"/>
      <c r="L249" s="335"/>
      <c r="M249" s="335"/>
      <c r="N249" s="335"/>
      <c r="O249" s="335"/>
      <c r="P249" s="335"/>
    </row>
    <row r="250" spans="3:16" ht="14.25" hidden="1" x14ac:dyDescent="0.2">
      <c r="C250" s="335"/>
      <c r="E250" s="78"/>
      <c r="F250" s="335"/>
      <c r="G250" s="335"/>
      <c r="H250" s="505"/>
      <c r="J250" s="335"/>
      <c r="K250" s="335"/>
      <c r="L250" s="335"/>
      <c r="M250" s="335"/>
      <c r="N250" s="335"/>
      <c r="O250" s="335"/>
      <c r="P250" s="335"/>
    </row>
    <row r="251" spans="3:16" ht="14.25" hidden="1" x14ac:dyDescent="0.2">
      <c r="C251" s="335"/>
      <c r="E251" s="78"/>
      <c r="F251" s="335"/>
      <c r="G251" s="335"/>
      <c r="H251" s="505"/>
      <c r="J251" s="335"/>
      <c r="K251" s="335"/>
      <c r="L251" s="335"/>
      <c r="M251" s="335"/>
      <c r="N251" s="335"/>
      <c r="O251" s="335"/>
      <c r="P251" s="335"/>
    </row>
    <row r="252" spans="3:16" ht="14.25" hidden="1" x14ac:dyDescent="0.2">
      <c r="C252" s="335"/>
      <c r="E252" s="78"/>
      <c r="F252" s="335"/>
      <c r="G252" s="335"/>
      <c r="H252" s="505"/>
      <c r="J252" s="335"/>
      <c r="K252" s="335"/>
      <c r="L252" s="335"/>
      <c r="M252" s="335"/>
      <c r="N252" s="335"/>
      <c r="O252" s="335"/>
      <c r="P252" s="335"/>
    </row>
    <row r="253" spans="3:16" ht="14.25" hidden="1" x14ac:dyDescent="0.2">
      <c r="C253" s="335"/>
      <c r="E253" s="78"/>
      <c r="F253" s="335"/>
      <c r="G253" s="335"/>
      <c r="H253" s="505"/>
      <c r="J253" s="335"/>
      <c r="K253" s="335"/>
      <c r="L253" s="335"/>
      <c r="M253" s="335"/>
      <c r="N253" s="335"/>
      <c r="O253" s="335"/>
      <c r="P253" s="335"/>
    </row>
    <row r="254" spans="3:16" ht="14.25" hidden="1" x14ac:dyDescent="0.2">
      <c r="C254" s="335"/>
      <c r="E254" s="78"/>
      <c r="F254" s="335"/>
      <c r="G254" s="335"/>
      <c r="H254" s="505"/>
      <c r="J254" s="335"/>
      <c r="K254" s="335"/>
      <c r="L254" s="335"/>
      <c r="M254" s="335"/>
      <c r="N254" s="335"/>
      <c r="O254" s="335"/>
      <c r="P254" s="335"/>
    </row>
    <row r="255" spans="3:16" ht="14.25" hidden="1" x14ac:dyDescent="0.2">
      <c r="C255" s="335"/>
      <c r="E255" s="78"/>
      <c r="F255" s="335"/>
      <c r="G255" s="335"/>
      <c r="H255" s="505"/>
      <c r="J255" s="335"/>
      <c r="K255" s="335"/>
      <c r="L255" s="335"/>
      <c r="M255" s="335"/>
      <c r="N255" s="335"/>
      <c r="O255" s="335"/>
      <c r="P255" s="335"/>
    </row>
    <row r="256" spans="3:16" ht="14.25" hidden="1" x14ac:dyDescent="0.2">
      <c r="C256" s="335"/>
      <c r="E256" s="78"/>
      <c r="F256" s="335"/>
      <c r="G256" s="335"/>
      <c r="H256" s="505"/>
      <c r="J256" s="335"/>
      <c r="K256" s="335"/>
      <c r="L256" s="335"/>
      <c r="M256" s="335"/>
      <c r="N256" s="335"/>
      <c r="O256" s="335"/>
      <c r="P256" s="335"/>
    </row>
    <row r="257" spans="3:16" ht="14.25" hidden="1" x14ac:dyDescent="0.2">
      <c r="C257" s="335"/>
      <c r="E257" s="78"/>
      <c r="F257" s="335"/>
      <c r="G257" s="335"/>
      <c r="H257" s="505"/>
      <c r="J257" s="335"/>
      <c r="K257" s="335"/>
      <c r="L257" s="335"/>
      <c r="M257" s="335"/>
      <c r="N257" s="335"/>
      <c r="O257" s="335"/>
      <c r="P257" s="335"/>
    </row>
    <row r="258" spans="3:16" ht="14.25" hidden="1" x14ac:dyDescent="0.2">
      <c r="C258" s="335"/>
      <c r="E258" s="78"/>
      <c r="F258" s="335"/>
      <c r="G258" s="335"/>
      <c r="H258" s="505"/>
      <c r="J258" s="335"/>
      <c r="K258" s="335"/>
      <c r="L258" s="335"/>
      <c r="M258" s="335"/>
      <c r="N258" s="335"/>
      <c r="O258" s="335"/>
      <c r="P258" s="335"/>
    </row>
    <row r="259" spans="3:16" ht="14.25" hidden="1" x14ac:dyDescent="0.2">
      <c r="C259" s="335"/>
      <c r="E259" s="78"/>
      <c r="F259" s="335"/>
      <c r="G259" s="335"/>
      <c r="H259" s="505"/>
      <c r="J259" s="335"/>
      <c r="K259" s="335"/>
      <c r="L259" s="335"/>
      <c r="M259" s="335"/>
      <c r="N259" s="335"/>
      <c r="O259" s="335"/>
      <c r="P259" s="335"/>
    </row>
    <row r="260" spans="3:16" ht="14.25" hidden="1" x14ac:dyDescent="0.2">
      <c r="C260" s="335"/>
      <c r="E260" s="78"/>
      <c r="F260" s="335"/>
      <c r="G260" s="335"/>
      <c r="H260" s="505"/>
      <c r="J260" s="335"/>
      <c r="K260" s="335"/>
      <c r="L260" s="335"/>
      <c r="M260" s="335"/>
      <c r="N260" s="335"/>
      <c r="O260" s="335"/>
      <c r="P260" s="335"/>
    </row>
    <row r="261" spans="3:16" ht="14.25" hidden="1" x14ac:dyDescent="0.2">
      <c r="C261" s="335"/>
      <c r="E261" s="78"/>
      <c r="F261" s="335"/>
      <c r="G261" s="335"/>
      <c r="H261" s="505"/>
      <c r="J261" s="335"/>
      <c r="K261" s="335"/>
      <c r="L261" s="335"/>
      <c r="M261" s="335"/>
      <c r="N261" s="335"/>
      <c r="O261" s="335"/>
      <c r="P261" s="335"/>
    </row>
    <row r="262" spans="3:16" ht="14.25" hidden="1" x14ac:dyDescent="0.2">
      <c r="C262" s="335"/>
      <c r="E262" s="78"/>
      <c r="F262" s="335"/>
      <c r="G262" s="335"/>
      <c r="H262" s="505"/>
      <c r="J262" s="335"/>
      <c r="K262" s="335"/>
      <c r="L262" s="335"/>
      <c r="M262" s="335"/>
      <c r="N262" s="335"/>
      <c r="O262" s="335"/>
      <c r="P262" s="335"/>
    </row>
    <row r="263" spans="3:16" ht="14.25" hidden="1" x14ac:dyDescent="0.2">
      <c r="C263" s="335"/>
      <c r="E263" s="78"/>
      <c r="F263" s="335"/>
      <c r="G263" s="335"/>
      <c r="H263" s="505"/>
      <c r="J263" s="335"/>
      <c r="K263" s="335"/>
      <c r="L263" s="335"/>
      <c r="M263" s="335"/>
      <c r="N263" s="335"/>
      <c r="O263" s="335"/>
      <c r="P263" s="335"/>
    </row>
    <row r="264" spans="3:16" ht="14.25" hidden="1" x14ac:dyDescent="0.2">
      <c r="C264" s="335"/>
      <c r="E264" s="78"/>
      <c r="F264" s="335"/>
      <c r="G264" s="335"/>
      <c r="H264" s="505"/>
      <c r="J264" s="335"/>
      <c r="K264" s="335"/>
      <c r="L264" s="335"/>
      <c r="M264" s="335"/>
      <c r="N264" s="335"/>
      <c r="O264" s="335"/>
      <c r="P264" s="335"/>
    </row>
    <row r="265" spans="3:16" ht="14.25" hidden="1" x14ac:dyDescent="0.2">
      <c r="C265" s="335"/>
      <c r="E265" s="78"/>
      <c r="F265" s="335"/>
      <c r="G265" s="335"/>
      <c r="H265" s="505"/>
      <c r="J265" s="335"/>
      <c r="K265" s="335"/>
      <c r="L265" s="335"/>
      <c r="M265" s="335"/>
      <c r="N265" s="335"/>
      <c r="O265" s="335"/>
      <c r="P265" s="335"/>
    </row>
    <row r="266" spans="3:16" ht="14.25" hidden="1" x14ac:dyDescent="0.2">
      <c r="C266" s="335"/>
      <c r="E266" s="78"/>
      <c r="F266" s="335"/>
      <c r="G266" s="335"/>
      <c r="H266" s="505"/>
      <c r="J266" s="335"/>
      <c r="K266" s="335"/>
      <c r="L266" s="335"/>
      <c r="M266" s="335"/>
      <c r="N266" s="335"/>
      <c r="O266" s="335"/>
      <c r="P266" s="335"/>
    </row>
    <row r="267" spans="3:16" ht="14.25" hidden="1" x14ac:dyDescent="0.2">
      <c r="C267" s="335"/>
      <c r="E267" s="78"/>
      <c r="F267" s="335"/>
      <c r="G267" s="335"/>
      <c r="H267" s="505"/>
      <c r="J267" s="335"/>
      <c r="K267" s="335"/>
      <c r="L267" s="335"/>
      <c r="M267" s="335"/>
      <c r="N267" s="335"/>
      <c r="O267" s="335"/>
      <c r="P267" s="335"/>
    </row>
    <row r="268" spans="3:16" ht="14.25" hidden="1" x14ac:dyDescent="0.2">
      <c r="C268" s="335"/>
      <c r="E268" s="78"/>
      <c r="F268" s="335"/>
      <c r="G268" s="335"/>
      <c r="H268" s="505"/>
      <c r="J268" s="335"/>
      <c r="K268" s="335"/>
      <c r="L268" s="335"/>
      <c r="M268" s="335"/>
      <c r="N268" s="335"/>
      <c r="O268" s="335"/>
      <c r="P268" s="335"/>
    </row>
    <row r="269" spans="3:16" ht="14.25" hidden="1" x14ac:dyDescent="0.2">
      <c r="C269" s="335"/>
      <c r="E269" s="78"/>
      <c r="F269" s="335"/>
      <c r="G269" s="335"/>
      <c r="H269" s="505"/>
      <c r="J269" s="335"/>
      <c r="K269" s="335"/>
      <c r="L269" s="335"/>
      <c r="M269" s="335"/>
      <c r="N269" s="335"/>
      <c r="O269" s="335"/>
      <c r="P269" s="335"/>
    </row>
    <row r="270" spans="3:16" ht="14.25" hidden="1" x14ac:dyDescent="0.2">
      <c r="C270" s="335"/>
      <c r="E270" s="78"/>
      <c r="F270" s="335"/>
      <c r="G270" s="335"/>
      <c r="H270" s="505"/>
      <c r="J270" s="335"/>
      <c r="K270" s="335"/>
      <c r="L270" s="335"/>
      <c r="M270" s="335"/>
      <c r="N270" s="335"/>
      <c r="O270" s="335"/>
      <c r="P270" s="335"/>
    </row>
    <row r="271" spans="3:16" ht="14.25" hidden="1" x14ac:dyDescent="0.2">
      <c r="C271" s="335"/>
      <c r="E271" s="78"/>
      <c r="F271" s="335"/>
      <c r="G271" s="335"/>
      <c r="H271" s="505"/>
      <c r="J271" s="335"/>
      <c r="K271" s="335"/>
      <c r="L271" s="335"/>
      <c r="M271" s="335"/>
      <c r="N271" s="335"/>
      <c r="O271" s="335"/>
      <c r="P271" s="335"/>
    </row>
    <row r="272" spans="3:16" ht="14.25" hidden="1" x14ac:dyDescent="0.2">
      <c r="C272" s="335"/>
      <c r="E272" s="78"/>
      <c r="F272" s="335"/>
      <c r="G272" s="335"/>
      <c r="H272" s="505"/>
      <c r="J272" s="335"/>
      <c r="K272" s="335"/>
      <c r="L272" s="335"/>
      <c r="M272" s="335"/>
      <c r="N272" s="335"/>
      <c r="O272" s="335"/>
      <c r="P272" s="335"/>
    </row>
    <row r="273" spans="3:16" ht="14.25" hidden="1" x14ac:dyDescent="0.2">
      <c r="C273" s="335"/>
      <c r="E273" s="78"/>
      <c r="F273" s="335"/>
      <c r="G273" s="335"/>
      <c r="H273" s="505"/>
      <c r="J273" s="335"/>
      <c r="K273" s="335"/>
      <c r="L273" s="335"/>
      <c r="M273" s="335"/>
      <c r="N273" s="335"/>
      <c r="O273" s="335"/>
      <c r="P273" s="335"/>
    </row>
    <row r="274" spans="3:16" ht="14.25" hidden="1" x14ac:dyDescent="0.2">
      <c r="C274" s="335"/>
      <c r="E274" s="78"/>
      <c r="F274" s="335"/>
      <c r="G274" s="335"/>
      <c r="H274" s="505"/>
      <c r="J274" s="335"/>
      <c r="K274" s="335"/>
      <c r="L274" s="335"/>
      <c r="M274" s="335"/>
      <c r="N274" s="335"/>
      <c r="O274" s="335"/>
      <c r="P274" s="335"/>
    </row>
    <row r="275" spans="3:16" ht="14.25" hidden="1" x14ac:dyDescent="0.2">
      <c r="C275" s="335"/>
      <c r="E275" s="78"/>
      <c r="F275" s="335"/>
      <c r="G275" s="335"/>
      <c r="H275" s="505"/>
      <c r="J275" s="335"/>
      <c r="K275" s="335"/>
      <c r="L275" s="335"/>
      <c r="M275" s="335"/>
      <c r="N275" s="335"/>
      <c r="O275" s="335"/>
      <c r="P275" s="335"/>
    </row>
    <row r="276" spans="3:16" ht="14.25" hidden="1" x14ac:dyDescent="0.2">
      <c r="C276" s="335"/>
      <c r="E276" s="78"/>
      <c r="F276" s="335"/>
      <c r="G276" s="335"/>
      <c r="H276" s="505"/>
      <c r="J276" s="335"/>
      <c r="K276" s="335"/>
      <c r="L276" s="335"/>
      <c r="M276" s="335"/>
      <c r="N276" s="335"/>
      <c r="O276" s="335"/>
      <c r="P276" s="335"/>
    </row>
    <row r="277" spans="3:16" ht="14.25" hidden="1" x14ac:dyDescent="0.2">
      <c r="C277" s="335"/>
      <c r="E277" s="78"/>
      <c r="F277" s="335"/>
      <c r="G277" s="335"/>
      <c r="H277" s="505"/>
      <c r="J277" s="335"/>
      <c r="K277" s="335"/>
      <c r="L277" s="335"/>
      <c r="M277" s="335"/>
      <c r="N277" s="335"/>
      <c r="O277" s="335"/>
      <c r="P277" s="335"/>
    </row>
    <row r="278" spans="3:16" ht="14.25" hidden="1" x14ac:dyDescent="0.2">
      <c r="C278" s="335"/>
      <c r="E278" s="78"/>
      <c r="F278" s="335"/>
      <c r="G278" s="335"/>
      <c r="H278" s="505"/>
      <c r="J278" s="335"/>
      <c r="K278" s="335"/>
      <c r="L278" s="335"/>
      <c r="M278" s="335"/>
      <c r="N278" s="335"/>
      <c r="O278" s="335"/>
      <c r="P278" s="335"/>
    </row>
    <row r="279" spans="3:16" ht="14.25" hidden="1" x14ac:dyDescent="0.2">
      <c r="C279" s="335"/>
      <c r="E279" s="78"/>
      <c r="F279" s="335"/>
      <c r="G279" s="335"/>
      <c r="H279" s="505"/>
      <c r="J279" s="335"/>
      <c r="K279" s="335"/>
      <c r="L279" s="335"/>
      <c r="M279" s="335"/>
      <c r="N279" s="335"/>
      <c r="O279" s="335"/>
      <c r="P279" s="335"/>
    </row>
    <row r="280" spans="3:16" ht="14.25" hidden="1" x14ac:dyDescent="0.2">
      <c r="C280" s="335"/>
      <c r="E280" s="78"/>
      <c r="F280" s="335"/>
      <c r="G280" s="335"/>
      <c r="H280" s="505"/>
      <c r="J280" s="335"/>
      <c r="K280" s="335"/>
      <c r="L280" s="335"/>
      <c r="M280" s="335"/>
      <c r="N280" s="335"/>
      <c r="O280" s="335"/>
      <c r="P280" s="335"/>
    </row>
    <row r="281" spans="3:16" ht="14.25" hidden="1" x14ac:dyDescent="0.2">
      <c r="C281" s="335"/>
      <c r="E281" s="78"/>
      <c r="F281" s="335"/>
      <c r="G281" s="335"/>
      <c r="H281" s="505"/>
      <c r="J281" s="335"/>
      <c r="K281" s="335"/>
      <c r="L281" s="335"/>
      <c r="M281" s="335"/>
      <c r="N281" s="335"/>
      <c r="O281" s="335"/>
      <c r="P281" s="335"/>
    </row>
    <row r="282" spans="3:16" ht="14.25" hidden="1" x14ac:dyDescent="0.2">
      <c r="C282" s="335"/>
      <c r="E282" s="78"/>
      <c r="F282" s="335"/>
      <c r="G282" s="335"/>
      <c r="H282" s="505"/>
      <c r="J282" s="335"/>
      <c r="K282" s="335"/>
      <c r="L282" s="335"/>
      <c r="M282" s="335"/>
      <c r="N282" s="335"/>
      <c r="O282" s="335"/>
      <c r="P282" s="335"/>
    </row>
    <row r="283" spans="3:16" ht="14.25" hidden="1" x14ac:dyDescent="0.2">
      <c r="C283" s="335"/>
      <c r="E283" s="78"/>
      <c r="F283" s="335"/>
      <c r="G283" s="335"/>
      <c r="H283" s="505"/>
      <c r="J283" s="335"/>
      <c r="K283" s="335"/>
      <c r="L283" s="335"/>
      <c r="M283" s="335"/>
      <c r="N283" s="335"/>
      <c r="O283" s="335"/>
      <c r="P283" s="335"/>
    </row>
    <row r="284" spans="3:16" ht="14.25" hidden="1" x14ac:dyDescent="0.2">
      <c r="C284" s="335"/>
      <c r="E284" s="78"/>
      <c r="F284" s="335"/>
      <c r="G284" s="335"/>
      <c r="H284" s="505"/>
      <c r="J284" s="335"/>
      <c r="K284" s="335"/>
      <c r="L284" s="335"/>
      <c r="M284" s="335"/>
      <c r="N284" s="335"/>
      <c r="O284" s="335"/>
      <c r="P284" s="335"/>
    </row>
    <row r="285" spans="3:16" ht="14.25" hidden="1" x14ac:dyDescent="0.2">
      <c r="C285" s="335"/>
      <c r="E285" s="78"/>
      <c r="F285" s="335"/>
      <c r="G285" s="335"/>
      <c r="H285" s="505"/>
      <c r="J285" s="335"/>
      <c r="K285" s="335"/>
      <c r="L285" s="335"/>
      <c r="M285" s="335"/>
      <c r="N285" s="335"/>
      <c r="O285" s="335"/>
      <c r="P285" s="335"/>
    </row>
    <row r="286" spans="3:16" ht="14.25" hidden="1" x14ac:dyDescent="0.2">
      <c r="C286" s="335"/>
      <c r="E286" s="78"/>
      <c r="F286" s="335"/>
      <c r="G286" s="335"/>
      <c r="H286" s="505"/>
      <c r="J286" s="335"/>
      <c r="K286" s="335"/>
      <c r="L286" s="335"/>
      <c r="M286" s="335"/>
      <c r="N286" s="335"/>
      <c r="O286" s="335"/>
      <c r="P286" s="335"/>
    </row>
    <row r="287" spans="3:16" ht="14.25" hidden="1" x14ac:dyDescent="0.2">
      <c r="C287" s="335"/>
      <c r="E287" s="78"/>
      <c r="F287" s="335"/>
      <c r="G287" s="335"/>
      <c r="H287" s="505"/>
      <c r="J287" s="335"/>
      <c r="K287" s="335"/>
      <c r="L287" s="335"/>
      <c r="M287" s="335"/>
      <c r="N287" s="335"/>
      <c r="O287" s="335"/>
      <c r="P287" s="335"/>
    </row>
    <row r="288" spans="3:16" ht="14.25" hidden="1" x14ac:dyDescent="0.2">
      <c r="C288" s="335"/>
      <c r="E288" s="78"/>
      <c r="F288" s="335"/>
      <c r="G288" s="335"/>
      <c r="H288" s="505"/>
      <c r="J288" s="335"/>
      <c r="K288" s="335"/>
      <c r="L288" s="335"/>
      <c r="M288" s="335"/>
      <c r="N288" s="335"/>
      <c r="O288" s="335"/>
      <c r="P288" s="335"/>
    </row>
    <row r="289" spans="3:16" ht="14.25" hidden="1" x14ac:dyDescent="0.2">
      <c r="C289" s="335"/>
      <c r="E289" s="78"/>
      <c r="F289" s="335"/>
      <c r="G289" s="335"/>
      <c r="H289" s="505"/>
      <c r="J289" s="335"/>
      <c r="K289" s="335"/>
      <c r="L289" s="335"/>
      <c r="M289" s="335"/>
      <c r="N289" s="335"/>
      <c r="O289" s="335"/>
      <c r="P289" s="335"/>
    </row>
    <row r="290" spans="3:16" ht="14.25" hidden="1" x14ac:dyDescent="0.2">
      <c r="C290" s="335"/>
      <c r="E290" s="78"/>
      <c r="F290" s="335"/>
      <c r="G290" s="335"/>
      <c r="H290" s="505"/>
      <c r="J290" s="335"/>
      <c r="K290" s="335"/>
      <c r="L290" s="335"/>
      <c r="M290" s="335"/>
      <c r="N290" s="335"/>
      <c r="O290" s="335"/>
      <c r="P290" s="335"/>
    </row>
    <row r="291" spans="3:16" ht="14.25" hidden="1" x14ac:dyDescent="0.2">
      <c r="C291" s="335"/>
      <c r="E291" s="78"/>
      <c r="F291" s="335"/>
      <c r="G291" s="335"/>
      <c r="H291" s="505"/>
      <c r="J291" s="335"/>
      <c r="K291" s="335"/>
      <c r="L291" s="335"/>
      <c r="M291" s="335"/>
      <c r="N291" s="335"/>
      <c r="O291" s="335"/>
      <c r="P291" s="335"/>
    </row>
    <row r="292" spans="3:16" ht="14.25" hidden="1" x14ac:dyDescent="0.2">
      <c r="C292" s="335"/>
      <c r="E292" s="78"/>
      <c r="F292" s="335"/>
      <c r="G292" s="335"/>
      <c r="H292" s="505"/>
      <c r="J292" s="335"/>
      <c r="K292" s="335"/>
      <c r="L292" s="335"/>
      <c r="M292" s="335"/>
      <c r="N292" s="335"/>
      <c r="O292" s="335"/>
      <c r="P292" s="335"/>
    </row>
    <row r="293" spans="3:16" ht="14.25" hidden="1" x14ac:dyDescent="0.2">
      <c r="C293" s="335"/>
      <c r="E293" s="78"/>
      <c r="F293" s="335"/>
      <c r="G293" s="335"/>
      <c r="H293" s="505"/>
      <c r="J293" s="335"/>
      <c r="K293" s="335"/>
      <c r="L293" s="335"/>
      <c r="M293" s="335"/>
      <c r="N293" s="335"/>
      <c r="O293" s="335"/>
      <c r="P293" s="335"/>
    </row>
    <row r="294" spans="3:16" ht="14.25" hidden="1" x14ac:dyDescent="0.2">
      <c r="C294" s="335"/>
      <c r="E294" s="78"/>
      <c r="F294" s="335"/>
      <c r="G294" s="335"/>
      <c r="H294" s="505"/>
      <c r="J294" s="335"/>
      <c r="K294" s="335"/>
      <c r="L294" s="335"/>
      <c r="M294" s="335"/>
      <c r="N294" s="335"/>
      <c r="O294" s="335"/>
      <c r="P294" s="335"/>
    </row>
    <row r="295" spans="3:16" ht="14.25" hidden="1" x14ac:dyDescent="0.2">
      <c r="C295" s="335"/>
      <c r="E295" s="78"/>
      <c r="F295" s="335"/>
      <c r="G295" s="335"/>
      <c r="H295" s="505"/>
      <c r="J295" s="335"/>
      <c r="K295" s="335"/>
      <c r="L295" s="335"/>
      <c r="M295" s="335"/>
      <c r="N295" s="335"/>
      <c r="O295" s="335"/>
      <c r="P295" s="335"/>
    </row>
    <row r="296" spans="3:16" ht="14.25" hidden="1" x14ac:dyDescent="0.2">
      <c r="C296" s="335"/>
      <c r="E296" s="78"/>
      <c r="F296" s="335"/>
      <c r="G296" s="335"/>
      <c r="H296" s="505"/>
      <c r="J296" s="335"/>
      <c r="K296" s="335"/>
      <c r="L296" s="335"/>
      <c r="M296" s="335"/>
      <c r="N296" s="335"/>
      <c r="O296" s="335"/>
      <c r="P296" s="335"/>
    </row>
    <row r="297" spans="3:16" ht="14.25" hidden="1" x14ac:dyDescent="0.2">
      <c r="C297" s="335"/>
      <c r="E297" s="78"/>
      <c r="F297" s="335"/>
      <c r="G297" s="335"/>
      <c r="H297" s="505"/>
      <c r="J297" s="335"/>
      <c r="K297" s="335"/>
      <c r="L297" s="335"/>
      <c r="M297" s="335"/>
      <c r="N297" s="335"/>
      <c r="O297" s="335"/>
      <c r="P297" s="335"/>
    </row>
    <row r="298" spans="3:16" ht="14.25" hidden="1" x14ac:dyDescent="0.2">
      <c r="C298" s="335"/>
      <c r="E298" s="78"/>
      <c r="F298" s="335"/>
      <c r="G298" s="335"/>
      <c r="H298" s="505"/>
      <c r="J298" s="335"/>
      <c r="K298" s="335"/>
      <c r="L298" s="335"/>
      <c r="M298" s="335"/>
      <c r="N298" s="335"/>
      <c r="O298" s="335"/>
      <c r="P298" s="335"/>
    </row>
    <row r="299" spans="3:16" ht="14.25" hidden="1" x14ac:dyDescent="0.2">
      <c r="C299" s="335"/>
      <c r="E299" s="78"/>
      <c r="F299" s="335"/>
      <c r="G299" s="335"/>
      <c r="H299" s="505"/>
      <c r="J299" s="335"/>
      <c r="K299" s="335"/>
      <c r="L299" s="335"/>
      <c r="M299" s="335"/>
      <c r="N299" s="335"/>
      <c r="O299" s="335"/>
      <c r="P299" s="335"/>
    </row>
    <row r="300" spans="3:16" ht="14.25" hidden="1" x14ac:dyDescent="0.2">
      <c r="C300" s="335"/>
      <c r="E300" s="78"/>
      <c r="F300" s="335"/>
      <c r="G300" s="335"/>
      <c r="H300" s="505"/>
      <c r="J300" s="335"/>
      <c r="K300" s="335"/>
      <c r="L300" s="335"/>
      <c r="M300" s="335"/>
      <c r="N300" s="335"/>
      <c r="O300" s="335"/>
      <c r="P300" s="335"/>
    </row>
    <row r="301" spans="3:16" ht="14.25" hidden="1" x14ac:dyDescent="0.2">
      <c r="C301" s="335"/>
      <c r="E301" s="78"/>
      <c r="F301" s="335"/>
      <c r="G301" s="335"/>
      <c r="H301" s="505"/>
      <c r="J301" s="335"/>
      <c r="K301" s="335"/>
      <c r="L301" s="335"/>
      <c r="M301" s="335"/>
      <c r="N301" s="335"/>
      <c r="O301" s="335"/>
      <c r="P301" s="335"/>
    </row>
    <row r="302" spans="3:16" ht="14.25" hidden="1" x14ac:dyDescent="0.2">
      <c r="C302" s="335"/>
      <c r="E302" s="78"/>
      <c r="F302" s="335"/>
      <c r="G302" s="335"/>
      <c r="H302" s="505"/>
      <c r="J302" s="335"/>
      <c r="K302" s="335"/>
      <c r="L302" s="335"/>
      <c r="M302" s="335"/>
      <c r="N302" s="335"/>
      <c r="O302" s="335"/>
      <c r="P302" s="335"/>
    </row>
    <row r="303" spans="3:16" ht="14.25" hidden="1" x14ac:dyDescent="0.2">
      <c r="C303" s="335"/>
      <c r="E303" s="78"/>
      <c r="F303" s="335"/>
      <c r="G303" s="335"/>
      <c r="H303" s="505"/>
      <c r="J303" s="335"/>
      <c r="K303" s="335"/>
      <c r="L303" s="335"/>
      <c r="M303" s="335"/>
      <c r="N303" s="335"/>
      <c r="O303" s="335"/>
      <c r="P303" s="335"/>
    </row>
    <row r="304" spans="3:16" ht="14.25" hidden="1" x14ac:dyDescent="0.2">
      <c r="C304" s="335"/>
      <c r="E304" s="78"/>
      <c r="F304" s="335"/>
      <c r="G304" s="335"/>
      <c r="H304" s="505"/>
      <c r="J304" s="335"/>
      <c r="K304" s="335"/>
      <c r="L304" s="335"/>
      <c r="M304" s="335"/>
      <c r="N304" s="335"/>
      <c r="O304" s="335"/>
      <c r="P304" s="335"/>
    </row>
    <row r="305" spans="3:16" ht="14.25" hidden="1" x14ac:dyDescent="0.2">
      <c r="C305" s="335"/>
      <c r="E305" s="78"/>
      <c r="F305" s="335"/>
      <c r="G305" s="335"/>
      <c r="H305" s="505"/>
      <c r="J305" s="335"/>
      <c r="K305" s="335"/>
      <c r="L305" s="335"/>
      <c r="M305" s="335"/>
      <c r="N305" s="335"/>
      <c r="O305" s="335"/>
      <c r="P305" s="335"/>
    </row>
    <row r="306" spans="3:16" ht="14.25" hidden="1" x14ac:dyDescent="0.2">
      <c r="C306" s="335"/>
      <c r="E306" s="78"/>
      <c r="F306" s="335"/>
      <c r="G306" s="335"/>
      <c r="H306" s="505"/>
      <c r="J306" s="335"/>
      <c r="K306" s="335"/>
      <c r="L306" s="335"/>
      <c r="M306" s="335"/>
      <c r="N306" s="335"/>
      <c r="O306" s="335"/>
      <c r="P306" s="335"/>
    </row>
    <row r="307" spans="3:16" ht="14.25" hidden="1" x14ac:dyDescent="0.2">
      <c r="C307" s="335"/>
      <c r="E307" s="78"/>
      <c r="F307" s="335"/>
      <c r="G307" s="335"/>
      <c r="H307" s="505"/>
      <c r="J307" s="335"/>
      <c r="K307" s="335"/>
      <c r="L307" s="335"/>
      <c r="M307" s="335"/>
      <c r="N307" s="335"/>
      <c r="O307" s="335"/>
      <c r="P307" s="335"/>
    </row>
    <row r="308" spans="3:16" ht="14.25" hidden="1" x14ac:dyDescent="0.2">
      <c r="C308" s="335"/>
      <c r="E308" s="78"/>
      <c r="F308" s="335"/>
      <c r="G308" s="335"/>
      <c r="H308" s="505"/>
      <c r="J308" s="335"/>
      <c r="K308" s="335"/>
      <c r="L308" s="335"/>
      <c r="M308" s="335"/>
      <c r="N308" s="335"/>
      <c r="O308" s="335"/>
      <c r="P308" s="335"/>
    </row>
    <row r="309" spans="3:16" ht="14.25" hidden="1" x14ac:dyDescent="0.2">
      <c r="C309" s="335"/>
      <c r="E309" s="78"/>
      <c r="F309" s="335"/>
      <c r="G309" s="335"/>
      <c r="H309" s="505"/>
      <c r="J309" s="335"/>
      <c r="K309" s="335"/>
      <c r="L309" s="335"/>
      <c r="M309" s="335"/>
      <c r="N309" s="335"/>
      <c r="O309" s="335"/>
      <c r="P309" s="335"/>
    </row>
    <row r="310" spans="3:16" ht="14.25" hidden="1" x14ac:dyDescent="0.2">
      <c r="C310" s="335"/>
      <c r="E310" s="78"/>
      <c r="F310" s="335"/>
      <c r="G310" s="335"/>
      <c r="H310" s="505"/>
      <c r="J310" s="335"/>
      <c r="K310" s="335"/>
      <c r="L310" s="335"/>
      <c r="M310" s="335"/>
      <c r="N310" s="335"/>
      <c r="O310" s="335"/>
      <c r="P310" s="335"/>
    </row>
    <row r="311" spans="3:16" ht="14.25" hidden="1" x14ac:dyDescent="0.2">
      <c r="C311" s="335"/>
      <c r="E311" s="78"/>
      <c r="F311" s="335"/>
      <c r="G311" s="335"/>
      <c r="H311" s="505"/>
      <c r="J311" s="335"/>
      <c r="K311" s="335"/>
      <c r="L311" s="335"/>
      <c r="M311" s="335"/>
      <c r="N311" s="335"/>
      <c r="O311" s="335"/>
      <c r="P311" s="335"/>
    </row>
    <row r="312" spans="3:16" ht="14.25" hidden="1" x14ac:dyDescent="0.2">
      <c r="C312" s="335"/>
      <c r="E312" s="78"/>
      <c r="F312" s="335"/>
      <c r="G312" s="335"/>
      <c r="H312" s="505"/>
      <c r="J312" s="335"/>
      <c r="K312" s="335"/>
      <c r="L312" s="335"/>
      <c r="M312" s="335"/>
      <c r="N312" s="335"/>
      <c r="O312" s="335"/>
      <c r="P312" s="335"/>
    </row>
    <row r="313" spans="3:16" ht="14.25" hidden="1" x14ac:dyDescent="0.2">
      <c r="C313" s="335"/>
      <c r="E313" s="78"/>
      <c r="F313" s="335"/>
      <c r="G313" s="335"/>
      <c r="H313" s="505"/>
      <c r="J313" s="335"/>
      <c r="K313" s="335"/>
      <c r="L313" s="335"/>
      <c r="M313" s="335"/>
      <c r="N313" s="335"/>
      <c r="O313" s="335"/>
      <c r="P313" s="335"/>
    </row>
    <row r="314" spans="3:16" ht="14.25" hidden="1" x14ac:dyDescent="0.2">
      <c r="C314" s="335"/>
      <c r="E314" s="78"/>
      <c r="F314" s="335"/>
      <c r="G314" s="335"/>
      <c r="H314" s="505"/>
      <c r="J314" s="335"/>
      <c r="K314" s="335"/>
      <c r="L314" s="335"/>
      <c r="M314" s="335"/>
      <c r="N314" s="335"/>
      <c r="O314" s="335"/>
      <c r="P314" s="335"/>
    </row>
    <row r="315" spans="3:16" ht="14.25" hidden="1" x14ac:dyDescent="0.2">
      <c r="C315" s="335"/>
      <c r="E315" s="78"/>
      <c r="F315" s="335"/>
      <c r="G315" s="335"/>
      <c r="H315" s="505"/>
      <c r="J315" s="335"/>
      <c r="K315" s="335"/>
      <c r="L315" s="335"/>
      <c r="M315" s="335"/>
      <c r="N315" s="335"/>
      <c r="O315" s="335"/>
      <c r="P315" s="335"/>
    </row>
    <row r="316" spans="3:16" ht="14.25" hidden="1" x14ac:dyDescent="0.2">
      <c r="C316" s="335"/>
      <c r="E316" s="78"/>
      <c r="F316" s="335"/>
      <c r="G316" s="335"/>
      <c r="H316" s="505"/>
      <c r="J316" s="335"/>
      <c r="K316" s="335"/>
      <c r="L316" s="335"/>
      <c r="M316" s="335"/>
      <c r="N316" s="335"/>
      <c r="O316" s="335"/>
      <c r="P316" s="335"/>
    </row>
    <row r="317" spans="3:16" ht="14.25" hidden="1" x14ac:dyDescent="0.2">
      <c r="C317" s="335"/>
      <c r="E317" s="78"/>
      <c r="F317" s="335"/>
      <c r="G317" s="335"/>
      <c r="H317" s="505"/>
      <c r="J317" s="335"/>
      <c r="K317" s="335"/>
      <c r="L317" s="335"/>
      <c r="M317" s="335"/>
      <c r="N317" s="335"/>
      <c r="O317" s="335"/>
      <c r="P317" s="335"/>
    </row>
    <row r="318" spans="3:16" ht="14.25" hidden="1" x14ac:dyDescent="0.2">
      <c r="C318" s="335"/>
      <c r="E318" s="78"/>
      <c r="F318" s="335"/>
      <c r="G318" s="335"/>
      <c r="H318" s="505"/>
      <c r="J318" s="335"/>
      <c r="K318" s="335"/>
      <c r="L318" s="335"/>
      <c r="M318" s="335"/>
      <c r="N318" s="335"/>
      <c r="O318" s="335"/>
      <c r="P318" s="335"/>
    </row>
    <row r="319" spans="3:16" ht="14.25" hidden="1" x14ac:dyDescent="0.2">
      <c r="C319" s="335"/>
      <c r="E319" s="78"/>
      <c r="F319" s="335"/>
      <c r="G319" s="335"/>
      <c r="H319" s="505"/>
      <c r="J319" s="335"/>
      <c r="K319" s="335"/>
      <c r="L319" s="335"/>
      <c r="M319" s="335"/>
      <c r="N319" s="335"/>
      <c r="O319" s="335"/>
      <c r="P319" s="335"/>
    </row>
    <row r="320" spans="3:16" ht="14.25" hidden="1" x14ac:dyDescent="0.2">
      <c r="C320" s="335"/>
      <c r="E320" s="78"/>
      <c r="F320" s="335"/>
      <c r="G320" s="335"/>
      <c r="H320" s="505"/>
      <c r="J320" s="335"/>
      <c r="K320" s="335"/>
      <c r="L320" s="335"/>
      <c r="M320" s="335"/>
      <c r="N320" s="335"/>
      <c r="O320" s="335"/>
      <c r="P320" s="335"/>
    </row>
    <row r="321" spans="3:16" ht="14.25" hidden="1" x14ac:dyDescent="0.2">
      <c r="C321" s="335"/>
      <c r="E321" s="78"/>
      <c r="F321" s="335"/>
      <c r="G321" s="335"/>
      <c r="H321" s="505"/>
      <c r="J321" s="335"/>
      <c r="K321" s="335"/>
      <c r="L321" s="335"/>
      <c r="M321" s="335"/>
      <c r="N321" s="335"/>
      <c r="O321" s="335"/>
      <c r="P321" s="335"/>
    </row>
    <row r="322" spans="3:16" ht="14.25" hidden="1" x14ac:dyDescent="0.2">
      <c r="C322" s="335"/>
      <c r="E322" s="78"/>
      <c r="F322" s="335"/>
      <c r="G322" s="335"/>
      <c r="H322" s="505"/>
      <c r="J322" s="335"/>
      <c r="K322" s="335"/>
      <c r="L322" s="335"/>
      <c r="M322" s="335"/>
      <c r="N322" s="335"/>
      <c r="O322" s="335"/>
      <c r="P322" s="335"/>
    </row>
    <row r="323" spans="3:16" ht="14.25" hidden="1" x14ac:dyDescent="0.2">
      <c r="C323" s="335"/>
      <c r="E323" s="78"/>
      <c r="F323" s="335"/>
      <c r="G323" s="335"/>
      <c r="H323" s="505"/>
      <c r="J323" s="335"/>
      <c r="K323" s="335"/>
      <c r="L323" s="335"/>
      <c r="M323" s="335"/>
      <c r="N323" s="335"/>
      <c r="O323" s="335"/>
      <c r="P323" s="335"/>
    </row>
    <row r="324" spans="3:16" ht="14.25" hidden="1" x14ac:dyDescent="0.2">
      <c r="C324" s="335"/>
      <c r="E324" s="78"/>
      <c r="F324" s="335"/>
      <c r="G324" s="335"/>
      <c r="H324" s="505"/>
      <c r="J324" s="335"/>
      <c r="K324" s="335"/>
      <c r="L324" s="335"/>
      <c r="M324" s="335"/>
      <c r="N324" s="335"/>
      <c r="O324" s="335"/>
      <c r="P324" s="335"/>
    </row>
    <row r="325" spans="3:16" ht="14.25" hidden="1" x14ac:dyDescent="0.2">
      <c r="C325" s="335"/>
      <c r="E325" s="78"/>
      <c r="F325" s="335"/>
      <c r="G325" s="335"/>
      <c r="H325" s="505"/>
      <c r="J325" s="335"/>
      <c r="K325" s="335"/>
      <c r="L325" s="335"/>
      <c r="M325" s="335"/>
      <c r="N325" s="335"/>
      <c r="O325" s="335"/>
      <c r="P325" s="335"/>
    </row>
    <row r="326" spans="3:16" ht="14.25" hidden="1" x14ac:dyDescent="0.2">
      <c r="C326" s="335"/>
      <c r="E326" s="78"/>
      <c r="F326" s="335"/>
      <c r="G326" s="335"/>
      <c r="H326" s="505"/>
      <c r="J326" s="335"/>
      <c r="K326" s="335"/>
      <c r="L326" s="335"/>
      <c r="M326" s="335"/>
      <c r="N326" s="335"/>
      <c r="O326" s="335"/>
      <c r="P326" s="335"/>
    </row>
    <row r="327" spans="3:16" ht="14.25" hidden="1" x14ac:dyDescent="0.2">
      <c r="C327" s="335"/>
      <c r="E327" s="78"/>
      <c r="F327" s="335"/>
      <c r="G327" s="335"/>
      <c r="H327" s="505"/>
      <c r="J327" s="335"/>
      <c r="K327" s="335"/>
      <c r="L327" s="335"/>
      <c r="M327" s="335"/>
      <c r="N327" s="335"/>
      <c r="O327" s="335"/>
      <c r="P327" s="335"/>
    </row>
    <row r="328" spans="3:16" ht="14.25" hidden="1" x14ac:dyDescent="0.2">
      <c r="C328" s="335"/>
      <c r="E328" s="78"/>
      <c r="F328" s="335"/>
      <c r="G328" s="335"/>
      <c r="H328" s="505"/>
      <c r="J328" s="335"/>
      <c r="K328" s="335"/>
      <c r="L328" s="335"/>
      <c r="M328" s="335"/>
      <c r="N328" s="335"/>
      <c r="O328" s="335"/>
      <c r="P328" s="335"/>
    </row>
    <row r="329" spans="3:16" ht="14.25" hidden="1" x14ac:dyDescent="0.2">
      <c r="C329" s="335"/>
      <c r="E329" s="78"/>
      <c r="F329" s="335"/>
      <c r="G329" s="335"/>
      <c r="H329" s="505"/>
      <c r="J329" s="335"/>
      <c r="K329" s="335"/>
      <c r="L329" s="335"/>
      <c r="M329" s="335"/>
      <c r="N329" s="335"/>
      <c r="O329" s="335"/>
      <c r="P329" s="335"/>
    </row>
    <row r="330" spans="3:16" ht="14.25" hidden="1" x14ac:dyDescent="0.2">
      <c r="C330" s="335"/>
      <c r="E330" s="78"/>
      <c r="F330" s="335"/>
      <c r="G330" s="335"/>
      <c r="H330" s="505"/>
      <c r="J330" s="335"/>
      <c r="K330" s="335"/>
      <c r="L330" s="335"/>
      <c r="M330" s="335"/>
      <c r="N330" s="335"/>
      <c r="O330" s="335"/>
      <c r="P330" s="335"/>
    </row>
    <row r="331" spans="3:16" ht="14.25" hidden="1" x14ac:dyDescent="0.2">
      <c r="C331" s="335"/>
      <c r="E331" s="78"/>
      <c r="F331" s="335"/>
      <c r="G331" s="335"/>
      <c r="H331" s="505"/>
      <c r="J331" s="335"/>
      <c r="K331" s="335"/>
      <c r="L331" s="335"/>
      <c r="M331" s="335"/>
      <c r="N331" s="335"/>
      <c r="O331" s="335"/>
      <c r="P331" s="335"/>
    </row>
    <row r="332" spans="3:16" ht="14.25" hidden="1" x14ac:dyDescent="0.2">
      <c r="C332" s="335"/>
      <c r="E332" s="78"/>
      <c r="F332" s="335"/>
      <c r="G332" s="335"/>
      <c r="H332" s="505"/>
      <c r="J332" s="335"/>
      <c r="K332" s="335"/>
      <c r="L332" s="335"/>
      <c r="M332" s="335"/>
      <c r="N332" s="335"/>
      <c r="O332" s="335"/>
      <c r="P332" s="335"/>
    </row>
    <row r="333" spans="3:16" ht="14.25" hidden="1" x14ac:dyDescent="0.2">
      <c r="C333" s="335"/>
      <c r="E333" s="78"/>
      <c r="F333" s="335"/>
      <c r="G333" s="335"/>
      <c r="H333" s="505"/>
      <c r="J333" s="335"/>
      <c r="K333" s="335"/>
      <c r="L333" s="335"/>
      <c r="M333" s="335"/>
      <c r="N333" s="335"/>
      <c r="O333" s="335"/>
      <c r="P333" s="335"/>
    </row>
    <row r="334" spans="3:16" ht="14.25" hidden="1" x14ac:dyDescent="0.2">
      <c r="C334" s="335"/>
      <c r="E334" s="78"/>
      <c r="F334" s="335"/>
      <c r="G334" s="335"/>
      <c r="H334" s="505"/>
      <c r="J334" s="335"/>
      <c r="K334" s="335"/>
      <c r="L334" s="335"/>
      <c r="M334" s="335"/>
      <c r="N334" s="335"/>
      <c r="O334" s="335"/>
      <c r="P334" s="335"/>
    </row>
    <row r="335" spans="3:16" ht="14.25" hidden="1" x14ac:dyDescent="0.2">
      <c r="C335" s="335"/>
      <c r="E335" s="78"/>
      <c r="F335" s="335"/>
      <c r="G335" s="335"/>
      <c r="H335" s="505"/>
      <c r="J335" s="335"/>
      <c r="K335" s="335"/>
      <c r="L335" s="335"/>
      <c r="M335" s="335"/>
      <c r="N335" s="335"/>
      <c r="O335" s="335"/>
      <c r="P335" s="335"/>
    </row>
    <row r="336" spans="3:16" ht="14.25" hidden="1" x14ac:dyDescent="0.2">
      <c r="C336" s="335"/>
      <c r="E336" s="78"/>
      <c r="F336" s="335"/>
      <c r="G336" s="335"/>
      <c r="H336" s="505"/>
      <c r="J336" s="335"/>
      <c r="K336" s="335"/>
      <c r="L336" s="335"/>
      <c r="M336" s="335"/>
      <c r="N336" s="335"/>
      <c r="O336" s="335"/>
      <c r="P336" s="335"/>
    </row>
    <row r="337" spans="3:16" ht="14.25" hidden="1" x14ac:dyDescent="0.2">
      <c r="C337" s="335"/>
      <c r="E337" s="78"/>
      <c r="F337" s="335"/>
      <c r="G337" s="335"/>
      <c r="H337" s="505"/>
      <c r="J337" s="335"/>
      <c r="K337" s="335"/>
      <c r="L337" s="335"/>
      <c r="M337" s="335"/>
      <c r="N337" s="335"/>
      <c r="O337" s="335"/>
      <c r="P337" s="335"/>
    </row>
    <row r="338" spans="3:16" ht="14.25" hidden="1" x14ac:dyDescent="0.2">
      <c r="C338" s="335"/>
      <c r="E338" s="78"/>
      <c r="F338" s="335"/>
      <c r="G338" s="335"/>
      <c r="H338" s="505"/>
      <c r="J338" s="335"/>
      <c r="K338" s="335"/>
      <c r="L338" s="335"/>
      <c r="M338" s="335"/>
      <c r="N338" s="335"/>
      <c r="O338" s="335"/>
      <c r="P338" s="335"/>
    </row>
    <row r="339" spans="3:16" ht="14.25" hidden="1" x14ac:dyDescent="0.2">
      <c r="C339" s="335"/>
      <c r="E339" s="78"/>
      <c r="F339" s="335"/>
      <c r="G339" s="335"/>
      <c r="H339" s="505"/>
      <c r="J339" s="335"/>
      <c r="K339" s="335"/>
      <c r="L339" s="335"/>
      <c r="M339" s="335"/>
      <c r="N339" s="335"/>
      <c r="O339" s="335"/>
      <c r="P339" s="335"/>
    </row>
    <row r="340" spans="3:16" ht="14.25" hidden="1" x14ac:dyDescent="0.2">
      <c r="C340" s="335"/>
      <c r="E340" s="78"/>
      <c r="F340" s="335"/>
      <c r="G340" s="335"/>
      <c r="H340" s="505"/>
      <c r="J340" s="335"/>
      <c r="K340" s="335"/>
      <c r="L340" s="335"/>
      <c r="M340" s="335"/>
      <c r="N340" s="335"/>
      <c r="O340" s="335"/>
      <c r="P340" s="335"/>
    </row>
    <row r="341" spans="3:16" ht="14.25" hidden="1" x14ac:dyDescent="0.2">
      <c r="C341" s="335"/>
      <c r="E341" s="78"/>
      <c r="F341" s="335"/>
      <c r="G341" s="335"/>
      <c r="H341" s="505"/>
      <c r="J341" s="335"/>
      <c r="K341" s="335"/>
      <c r="L341" s="335"/>
      <c r="M341" s="335"/>
      <c r="N341" s="335"/>
      <c r="O341" s="335"/>
      <c r="P341" s="335"/>
    </row>
    <row r="342" spans="3:16" ht="14.25" hidden="1" x14ac:dyDescent="0.2">
      <c r="C342" s="335"/>
      <c r="E342" s="78"/>
      <c r="F342" s="335"/>
      <c r="G342" s="335"/>
      <c r="H342" s="505"/>
      <c r="J342" s="335"/>
      <c r="K342" s="335"/>
      <c r="L342" s="335"/>
      <c r="M342" s="335"/>
      <c r="N342" s="335"/>
      <c r="O342" s="335"/>
      <c r="P342" s="335"/>
    </row>
    <row r="343" spans="3:16" ht="14.25" hidden="1" x14ac:dyDescent="0.2">
      <c r="C343" s="335"/>
      <c r="E343" s="78"/>
      <c r="F343" s="335"/>
      <c r="G343" s="335"/>
      <c r="H343" s="505"/>
      <c r="J343" s="335"/>
      <c r="K343" s="335"/>
      <c r="L343" s="335"/>
      <c r="M343" s="335"/>
      <c r="N343" s="335"/>
      <c r="O343" s="335"/>
      <c r="P343" s="335"/>
    </row>
    <row r="344" spans="3:16" ht="14.25" hidden="1" x14ac:dyDescent="0.2">
      <c r="C344" s="335"/>
      <c r="E344" s="78"/>
      <c r="F344" s="335"/>
      <c r="G344" s="335"/>
      <c r="H344" s="505"/>
      <c r="J344" s="335"/>
      <c r="K344" s="335"/>
      <c r="L344" s="335"/>
      <c r="M344" s="335"/>
      <c r="N344" s="335"/>
      <c r="O344" s="335"/>
      <c r="P344" s="335"/>
    </row>
    <row r="345" spans="3:16" ht="14.25" hidden="1" x14ac:dyDescent="0.2">
      <c r="C345" s="335"/>
      <c r="E345" s="78"/>
      <c r="F345" s="335"/>
      <c r="G345" s="335"/>
      <c r="H345" s="505"/>
      <c r="J345" s="335"/>
      <c r="K345" s="335"/>
      <c r="L345" s="335"/>
      <c r="M345" s="335"/>
      <c r="N345" s="335"/>
      <c r="O345" s="335"/>
      <c r="P345" s="335"/>
    </row>
    <row r="346" spans="3:16" ht="14.25" hidden="1" x14ac:dyDescent="0.2">
      <c r="C346" s="335"/>
      <c r="E346" s="78"/>
      <c r="F346" s="335"/>
      <c r="G346" s="335"/>
      <c r="H346" s="505"/>
      <c r="J346" s="335"/>
      <c r="K346" s="335"/>
      <c r="L346" s="335"/>
      <c r="M346" s="335"/>
      <c r="N346" s="335"/>
      <c r="O346" s="335"/>
      <c r="P346" s="335"/>
    </row>
    <row r="347" spans="3:16" ht="14.25" hidden="1" x14ac:dyDescent="0.2">
      <c r="C347" s="335"/>
      <c r="E347" s="78"/>
      <c r="F347" s="335"/>
      <c r="G347" s="335"/>
      <c r="H347" s="505"/>
      <c r="J347" s="335"/>
      <c r="K347" s="335"/>
      <c r="L347" s="335"/>
      <c r="M347" s="335"/>
      <c r="N347" s="335"/>
      <c r="O347" s="335"/>
      <c r="P347" s="335"/>
    </row>
    <row r="348" spans="3:16" ht="14.25" hidden="1" x14ac:dyDescent="0.2">
      <c r="C348" s="335"/>
      <c r="E348" s="78"/>
      <c r="F348" s="335"/>
      <c r="G348" s="335"/>
      <c r="H348" s="505"/>
      <c r="J348" s="335"/>
      <c r="K348" s="335"/>
      <c r="L348" s="335"/>
      <c r="M348" s="335"/>
      <c r="N348" s="335"/>
      <c r="O348" s="335"/>
      <c r="P348" s="335"/>
    </row>
    <row r="349" spans="3:16" ht="14.25" hidden="1" x14ac:dyDescent="0.2">
      <c r="C349" s="335"/>
      <c r="E349" s="78"/>
      <c r="F349" s="335"/>
      <c r="G349" s="335"/>
      <c r="H349" s="505"/>
      <c r="J349" s="335"/>
      <c r="K349" s="335"/>
      <c r="L349" s="335"/>
      <c r="M349" s="335"/>
      <c r="N349" s="335"/>
      <c r="O349" s="335"/>
      <c r="P349" s="335"/>
    </row>
    <row r="350" spans="3:16" ht="14.25" hidden="1" x14ac:dyDescent="0.2">
      <c r="C350" s="335"/>
      <c r="E350" s="78"/>
      <c r="F350" s="335"/>
      <c r="G350" s="335"/>
      <c r="H350" s="505"/>
      <c r="J350" s="335"/>
      <c r="K350" s="335"/>
      <c r="L350" s="335"/>
      <c r="M350" s="335"/>
      <c r="N350" s="335"/>
      <c r="O350" s="335"/>
      <c r="P350" s="335"/>
    </row>
    <row r="351" spans="3:16" ht="14.25" hidden="1" x14ac:dyDescent="0.2">
      <c r="C351" s="335"/>
      <c r="E351" s="78"/>
      <c r="F351" s="335"/>
      <c r="G351" s="335"/>
      <c r="H351" s="505"/>
      <c r="J351" s="335"/>
      <c r="K351" s="335"/>
      <c r="L351" s="335"/>
      <c r="M351" s="335"/>
      <c r="N351" s="335"/>
      <c r="O351" s="335"/>
      <c r="P351" s="335"/>
    </row>
    <row r="352" spans="3:16" ht="14.25" hidden="1" x14ac:dyDescent="0.2">
      <c r="C352" s="335"/>
      <c r="E352" s="78"/>
      <c r="F352" s="335"/>
      <c r="G352" s="335"/>
      <c r="H352" s="505"/>
      <c r="J352" s="335"/>
      <c r="K352" s="335"/>
      <c r="L352" s="335"/>
      <c r="M352" s="335"/>
      <c r="N352" s="335"/>
      <c r="O352" s="335"/>
      <c r="P352" s="335"/>
    </row>
    <row r="353" spans="3:16" ht="14.25" hidden="1" x14ac:dyDescent="0.2">
      <c r="C353" s="335"/>
      <c r="E353" s="78"/>
      <c r="F353" s="335"/>
      <c r="G353" s="335"/>
      <c r="H353" s="505"/>
      <c r="J353" s="335"/>
      <c r="K353" s="335"/>
      <c r="L353" s="335"/>
      <c r="M353" s="335"/>
      <c r="N353" s="335"/>
      <c r="O353" s="335"/>
      <c r="P353" s="335"/>
    </row>
    <row r="354" spans="3:16" ht="14.25" hidden="1" x14ac:dyDescent="0.2">
      <c r="C354" s="335"/>
      <c r="E354" s="78"/>
      <c r="F354" s="335"/>
      <c r="G354" s="335"/>
      <c r="H354" s="505"/>
      <c r="J354" s="335"/>
      <c r="K354" s="335"/>
      <c r="L354" s="335"/>
      <c r="M354" s="335"/>
      <c r="N354" s="335"/>
      <c r="O354" s="335"/>
      <c r="P354" s="335"/>
    </row>
    <row r="355" spans="3:16" ht="14.25" hidden="1" x14ac:dyDescent="0.2">
      <c r="C355" s="335"/>
      <c r="E355" s="78"/>
      <c r="F355" s="335"/>
      <c r="G355" s="335"/>
      <c r="H355" s="505"/>
      <c r="J355" s="335"/>
      <c r="K355" s="335"/>
      <c r="L355" s="335"/>
      <c r="M355" s="335"/>
      <c r="N355" s="335"/>
      <c r="O355" s="335"/>
      <c r="P355" s="335"/>
    </row>
    <row r="356" spans="3:16" ht="14.25" hidden="1" x14ac:dyDescent="0.2">
      <c r="C356" s="335"/>
      <c r="E356" s="78"/>
      <c r="F356" s="335"/>
      <c r="G356" s="335"/>
      <c r="H356" s="505"/>
      <c r="J356" s="335"/>
      <c r="K356" s="335"/>
      <c r="L356" s="335"/>
      <c r="M356" s="335"/>
      <c r="N356" s="335"/>
      <c r="O356" s="335"/>
      <c r="P356" s="335"/>
    </row>
    <row r="357" spans="3:16" ht="14.25" hidden="1" x14ac:dyDescent="0.2">
      <c r="C357" s="335"/>
      <c r="E357" s="78"/>
      <c r="F357" s="335"/>
      <c r="G357" s="335"/>
      <c r="H357" s="505"/>
      <c r="J357" s="335"/>
      <c r="K357" s="335"/>
      <c r="L357" s="335"/>
      <c r="M357" s="335"/>
      <c r="N357" s="335"/>
      <c r="O357" s="335"/>
      <c r="P357" s="335"/>
    </row>
    <row r="358" spans="3:16" ht="14.25" hidden="1" x14ac:dyDescent="0.2">
      <c r="C358" s="335"/>
      <c r="E358" s="78"/>
      <c r="F358" s="335"/>
      <c r="G358" s="335"/>
      <c r="H358" s="505"/>
      <c r="J358" s="335"/>
      <c r="K358" s="335"/>
      <c r="L358" s="335"/>
      <c r="M358" s="335"/>
      <c r="N358" s="335"/>
      <c r="O358" s="335"/>
      <c r="P358" s="335"/>
    </row>
    <row r="359" spans="3:16" ht="14.25" hidden="1" x14ac:dyDescent="0.2">
      <c r="C359" s="335"/>
      <c r="E359" s="78"/>
      <c r="F359" s="335"/>
      <c r="G359" s="335"/>
      <c r="H359" s="505"/>
      <c r="J359" s="335"/>
      <c r="K359" s="335"/>
      <c r="L359" s="335"/>
      <c r="M359" s="335"/>
      <c r="N359" s="335"/>
      <c r="O359" s="335"/>
      <c r="P359" s="335"/>
    </row>
    <row r="360" spans="3:16" ht="14.25" hidden="1" x14ac:dyDescent="0.2">
      <c r="C360" s="335"/>
      <c r="E360" s="78"/>
      <c r="F360" s="335"/>
      <c r="G360" s="335"/>
      <c r="H360" s="505"/>
      <c r="J360" s="335"/>
      <c r="K360" s="335"/>
      <c r="L360" s="335"/>
      <c r="M360" s="335"/>
      <c r="N360" s="335"/>
      <c r="O360" s="335"/>
      <c r="P360" s="335"/>
    </row>
    <row r="361" spans="3:16" ht="14.25" hidden="1" x14ac:dyDescent="0.2">
      <c r="C361" s="335"/>
      <c r="E361" s="78"/>
      <c r="F361" s="335"/>
      <c r="G361" s="335"/>
      <c r="H361" s="505"/>
      <c r="J361" s="335"/>
      <c r="K361" s="335"/>
      <c r="L361" s="335"/>
      <c r="M361" s="335"/>
      <c r="N361" s="335"/>
      <c r="O361" s="335"/>
      <c r="P361" s="335"/>
    </row>
    <row r="362" spans="3:16" ht="14.25" hidden="1" x14ac:dyDescent="0.2">
      <c r="C362" s="335"/>
      <c r="E362" s="78"/>
      <c r="F362" s="335"/>
      <c r="G362" s="335"/>
      <c r="H362" s="505"/>
      <c r="J362" s="335"/>
      <c r="K362" s="335"/>
      <c r="L362" s="335"/>
      <c r="M362" s="335"/>
      <c r="N362" s="335"/>
      <c r="O362" s="335"/>
      <c r="P362" s="335"/>
    </row>
    <row r="363" spans="3:16" ht="14.25" hidden="1" x14ac:dyDescent="0.2">
      <c r="C363" s="335"/>
      <c r="E363" s="78"/>
      <c r="F363" s="335"/>
      <c r="G363" s="335"/>
      <c r="H363" s="505"/>
      <c r="J363" s="335"/>
      <c r="K363" s="335"/>
      <c r="L363" s="335"/>
      <c r="M363" s="335"/>
      <c r="N363" s="335"/>
      <c r="O363" s="335"/>
      <c r="P363" s="335"/>
    </row>
    <row r="364" spans="3:16" ht="14.25" hidden="1" x14ac:dyDescent="0.2">
      <c r="C364" s="335"/>
      <c r="E364" s="78"/>
      <c r="F364" s="335"/>
      <c r="G364" s="335"/>
      <c r="H364" s="505"/>
      <c r="J364" s="335"/>
      <c r="K364" s="335"/>
      <c r="L364" s="335"/>
      <c r="M364" s="335"/>
      <c r="N364" s="335"/>
      <c r="O364" s="335"/>
      <c r="P364" s="335"/>
    </row>
    <row r="365" spans="3:16" ht="14.25" hidden="1" x14ac:dyDescent="0.2">
      <c r="C365" s="335"/>
      <c r="E365" s="78"/>
      <c r="F365" s="335"/>
      <c r="G365" s="335"/>
      <c r="H365" s="505"/>
      <c r="J365" s="335"/>
      <c r="K365" s="335"/>
      <c r="L365" s="335"/>
      <c r="M365" s="335"/>
      <c r="N365" s="335"/>
      <c r="O365" s="335"/>
      <c r="P365" s="335"/>
    </row>
    <row r="366" spans="3:16" ht="14.25" hidden="1" x14ac:dyDescent="0.2">
      <c r="C366" s="335"/>
      <c r="E366" s="78"/>
      <c r="F366" s="335"/>
      <c r="G366" s="335"/>
      <c r="H366" s="505"/>
      <c r="J366" s="335"/>
      <c r="K366" s="335"/>
      <c r="L366" s="335"/>
      <c r="M366" s="335"/>
      <c r="N366" s="335"/>
      <c r="O366" s="335"/>
      <c r="P366" s="335"/>
    </row>
    <row r="367" spans="3:16" ht="14.25" hidden="1" x14ac:dyDescent="0.2">
      <c r="C367" s="335"/>
      <c r="E367" s="78"/>
      <c r="F367" s="335"/>
      <c r="G367" s="335"/>
      <c r="H367" s="505"/>
      <c r="J367" s="335"/>
      <c r="K367" s="335"/>
      <c r="L367" s="335"/>
      <c r="M367" s="335"/>
      <c r="N367" s="335"/>
      <c r="O367" s="335"/>
      <c r="P367" s="335"/>
    </row>
    <row r="368" spans="3:16" ht="14.25" hidden="1" x14ac:dyDescent="0.2">
      <c r="C368" s="335"/>
      <c r="E368" s="78"/>
      <c r="F368" s="335"/>
      <c r="G368" s="335"/>
      <c r="H368" s="505"/>
      <c r="J368" s="335"/>
      <c r="K368" s="335"/>
      <c r="L368" s="335"/>
      <c r="M368" s="335"/>
      <c r="N368" s="335"/>
      <c r="O368" s="335"/>
      <c r="P368" s="335"/>
    </row>
    <row r="369" spans="3:16" ht="14.25" hidden="1" x14ac:dyDescent="0.2">
      <c r="C369" s="335"/>
      <c r="E369" s="78"/>
      <c r="F369" s="335"/>
      <c r="G369" s="335"/>
      <c r="H369" s="505"/>
      <c r="J369" s="335"/>
      <c r="K369" s="335"/>
      <c r="L369" s="335"/>
      <c r="M369" s="335"/>
      <c r="N369" s="335"/>
      <c r="O369" s="335"/>
      <c r="P369" s="335"/>
    </row>
    <row r="370" spans="3:16" ht="14.25" hidden="1" x14ac:dyDescent="0.2">
      <c r="C370" s="335"/>
      <c r="E370" s="78"/>
      <c r="F370" s="335"/>
      <c r="G370" s="335"/>
      <c r="H370" s="505"/>
      <c r="J370" s="335"/>
      <c r="K370" s="335"/>
      <c r="L370" s="335"/>
      <c r="M370" s="335"/>
      <c r="N370" s="335"/>
      <c r="O370" s="335"/>
      <c r="P370" s="335"/>
    </row>
    <row r="371" spans="3:16" ht="14.25" hidden="1" x14ac:dyDescent="0.2">
      <c r="C371" s="335"/>
      <c r="E371" s="78"/>
      <c r="F371" s="335"/>
      <c r="G371" s="335"/>
      <c r="H371" s="505"/>
      <c r="J371" s="335"/>
      <c r="K371" s="335"/>
      <c r="L371" s="335"/>
      <c r="M371" s="335"/>
      <c r="N371" s="335"/>
      <c r="O371" s="335"/>
      <c r="P371" s="335"/>
    </row>
    <row r="372" spans="3:16" ht="14.25" hidden="1" x14ac:dyDescent="0.2">
      <c r="C372" s="335"/>
      <c r="E372" s="78"/>
      <c r="F372" s="335"/>
      <c r="G372" s="335"/>
      <c r="H372" s="505"/>
      <c r="J372" s="335"/>
      <c r="K372" s="335"/>
      <c r="L372" s="335"/>
      <c r="M372" s="335"/>
      <c r="N372" s="335"/>
      <c r="O372" s="335"/>
      <c r="P372" s="335"/>
    </row>
    <row r="373" spans="3:16" ht="14.25" hidden="1" x14ac:dyDescent="0.2">
      <c r="C373" s="335"/>
      <c r="E373" s="78"/>
      <c r="F373" s="335"/>
      <c r="G373" s="335"/>
      <c r="H373" s="505"/>
      <c r="J373" s="335"/>
      <c r="K373" s="335"/>
      <c r="L373" s="335"/>
      <c r="M373" s="335"/>
      <c r="N373" s="335"/>
      <c r="O373" s="335"/>
      <c r="P373" s="335"/>
    </row>
    <row r="374" spans="3:16" ht="14.25" hidden="1" x14ac:dyDescent="0.2">
      <c r="C374" s="335"/>
      <c r="E374" s="78"/>
      <c r="F374" s="335"/>
      <c r="G374" s="335"/>
      <c r="H374" s="505"/>
      <c r="J374" s="335"/>
      <c r="K374" s="335"/>
      <c r="L374" s="335"/>
      <c r="M374" s="335"/>
      <c r="N374" s="335"/>
      <c r="O374" s="335"/>
      <c r="P374" s="335"/>
    </row>
    <row r="375" spans="3:16" ht="14.25" hidden="1" x14ac:dyDescent="0.2">
      <c r="C375" s="335"/>
      <c r="E375" s="78"/>
      <c r="F375" s="335"/>
      <c r="G375" s="335"/>
      <c r="H375" s="505"/>
      <c r="J375" s="335"/>
      <c r="K375" s="335"/>
      <c r="L375" s="335"/>
      <c r="M375" s="335"/>
      <c r="N375" s="335"/>
      <c r="O375" s="335"/>
      <c r="P375" s="335"/>
    </row>
    <row r="376" spans="3:16" ht="14.25" hidden="1" x14ac:dyDescent="0.2">
      <c r="C376" s="335"/>
      <c r="E376" s="78"/>
      <c r="F376" s="335"/>
      <c r="G376" s="335"/>
      <c r="H376" s="505"/>
      <c r="J376" s="335"/>
      <c r="K376" s="335"/>
      <c r="L376" s="335"/>
      <c r="M376" s="335"/>
      <c r="N376" s="335"/>
      <c r="O376" s="335"/>
      <c r="P376" s="335"/>
    </row>
    <row r="377" spans="3:16" ht="14.25" hidden="1" x14ac:dyDescent="0.2">
      <c r="C377" s="335"/>
      <c r="E377" s="78"/>
      <c r="F377" s="335"/>
      <c r="G377" s="335"/>
      <c r="H377" s="505"/>
      <c r="J377" s="335"/>
      <c r="K377" s="335"/>
      <c r="L377" s="335"/>
      <c r="M377" s="335"/>
      <c r="N377" s="335"/>
      <c r="O377" s="335"/>
      <c r="P377" s="335"/>
    </row>
    <row r="378" spans="3:16" ht="14.25" hidden="1" x14ac:dyDescent="0.2">
      <c r="C378" s="335"/>
      <c r="E378" s="78"/>
      <c r="F378" s="335"/>
      <c r="G378" s="335"/>
      <c r="H378" s="505"/>
      <c r="J378" s="335"/>
      <c r="K378" s="335"/>
      <c r="L378" s="335"/>
      <c r="M378" s="335"/>
      <c r="N378" s="335"/>
      <c r="O378" s="335"/>
      <c r="P378" s="335"/>
    </row>
    <row r="379" spans="3:16" ht="14.25" hidden="1" x14ac:dyDescent="0.2">
      <c r="C379" s="335"/>
      <c r="E379" s="78"/>
      <c r="F379" s="335"/>
      <c r="G379" s="335"/>
      <c r="H379" s="505"/>
      <c r="J379" s="335"/>
      <c r="K379" s="335"/>
      <c r="L379" s="335"/>
      <c r="M379" s="335"/>
      <c r="N379" s="335"/>
      <c r="O379" s="335"/>
      <c r="P379" s="335"/>
    </row>
    <row r="380" spans="3:16" ht="14.25" hidden="1" x14ac:dyDescent="0.2">
      <c r="C380" s="335"/>
      <c r="E380" s="78"/>
      <c r="F380" s="335"/>
      <c r="G380" s="335"/>
      <c r="H380" s="505"/>
      <c r="J380" s="335"/>
      <c r="K380" s="335"/>
      <c r="L380" s="335"/>
      <c r="M380" s="335"/>
      <c r="N380" s="335"/>
      <c r="O380" s="335"/>
      <c r="P380" s="335"/>
    </row>
    <row r="381" spans="3:16" ht="14.25" hidden="1" x14ac:dyDescent="0.2">
      <c r="C381" s="335"/>
      <c r="E381" s="78"/>
      <c r="F381" s="335"/>
      <c r="G381" s="335"/>
      <c r="H381" s="505"/>
      <c r="J381" s="335"/>
      <c r="K381" s="335"/>
      <c r="L381" s="335"/>
      <c r="M381" s="335"/>
      <c r="N381" s="335"/>
      <c r="O381" s="335"/>
      <c r="P381" s="335"/>
    </row>
    <row r="382" spans="3:16" ht="14.25" hidden="1" x14ac:dyDescent="0.2">
      <c r="C382" s="335"/>
      <c r="E382" s="78"/>
      <c r="F382" s="335"/>
      <c r="G382" s="335"/>
      <c r="H382" s="505"/>
      <c r="J382" s="335"/>
      <c r="K382" s="335"/>
      <c r="L382" s="335"/>
      <c r="M382" s="335"/>
      <c r="N382" s="335"/>
      <c r="O382" s="335"/>
      <c r="P382" s="335"/>
    </row>
    <row r="383" spans="3:16" ht="14.25" hidden="1" x14ac:dyDescent="0.2">
      <c r="C383" s="335"/>
      <c r="E383" s="78"/>
      <c r="F383" s="335"/>
      <c r="G383" s="335"/>
      <c r="H383" s="505"/>
      <c r="J383" s="335"/>
      <c r="K383" s="335"/>
      <c r="L383" s="335"/>
      <c r="M383" s="335"/>
      <c r="N383" s="335"/>
      <c r="O383" s="335"/>
      <c r="P383" s="335"/>
    </row>
    <row r="384" spans="3:16" ht="14.25" hidden="1" x14ac:dyDescent="0.2">
      <c r="C384" s="335"/>
      <c r="E384" s="78"/>
      <c r="F384" s="335"/>
      <c r="G384" s="335"/>
      <c r="H384" s="505"/>
      <c r="J384" s="335"/>
      <c r="K384" s="335"/>
      <c r="L384" s="335"/>
      <c r="M384" s="335"/>
      <c r="N384" s="335"/>
      <c r="O384" s="335"/>
      <c r="P384" s="335"/>
    </row>
    <row r="385" spans="3:16" ht="14.25" hidden="1" x14ac:dyDescent="0.2">
      <c r="C385" s="335"/>
      <c r="E385" s="78"/>
      <c r="F385" s="335"/>
      <c r="G385" s="335"/>
      <c r="H385" s="505"/>
      <c r="J385" s="335"/>
      <c r="K385" s="335"/>
      <c r="L385" s="335"/>
      <c r="M385" s="335"/>
      <c r="N385" s="335"/>
      <c r="O385" s="335"/>
      <c r="P385" s="335"/>
    </row>
    <row r="386" spans="3:16" ht="14.25" hidden="1" x14ac:dyDescent="0.2">
      <c r="C386" s="335"/>
      <c r="E386" s="78"/>
      <c r="F386" s="335"/>
      <c r="G386" s="335"/>
      <c r="H386" s="505"/>
      <c r="J386" s="335"/>
      <c r="K386" s="335"/>
      <c r="L386" s="335"/>
      <c r="M386" s="335"/>
      <c r="N386" s="335"/>
      <c r="O386" s="335"/>
      <c r="P386" s="335"/>
    </row>
    <row r="387" spans="3:16" ht="14.25" hidden="1" x14ac:dyDescent="0.2">
      <c r="C387" s="335"/>
      <c r="E387" s="78"/>
      <c r="F387" s="335"/>
      <c r="G387" s="335"/>
      <c r="H387" s="505"/>
      <c r="J387" s="335"/>
      <c r="K387" s="335"/>
      <c r="L387" s="335"/>
      <c r="M387" s="335"/>
      <c r="N387" s="335"/>
      <c r="O387" s="335"/>
      <c r="P387" s="335"/>
    </row>
    <row r="388" spans="3:16" ht="14.25" hidden="1" x14ac:dyDescent="0.2">
      <c r="C388" s="335"/>
      <c r="E388" s="78"/>
      <c r="F388" s="335"/>
      <c r="G388" s="335"/>
      <c r="H388" s="505"/>
      <c r="J388" s="335"/>
      <c r="K388" s="335"/>
      <c r="L388" s="335"/>
      <c r="M388" s="335"/>
      <c r="N388" s="335"/>
      <c r="O388" s="335"/>
      <c r="P388" s="335"/>
    </row>
    <row r="389" spans="3:16" ht="14.25" hidden="1" x14ac:dyDescent="0.2">
      <c r="C389" s="335"/>
      <c r="E389" s="78"/>
      <c r="F389" s="335"/>
      <c r="G389" s="335"/>
      <c r="H389" s="505"/>
      <c r="J389" s="335"/>
      <c r="K389" s="335"/>
      <c r="L389" s="335"/>
      <c r="M389" s="335"/>
      <c r="N389" s="335"/>
      <c r="O389" s="335"/>
      <c r="P389" s="335"/>
    </row>
    <row r="390" spans="3:16" ht="14.25" hidden="1" x14ac:dyDescent="0.2">
      <c r="C390" s="335"/>
      <c r="E390" s="78"/>
      <c r="F390" s="335"/>
      <c r="G390" s="335"/>
      <c r="H390" s="505"/>
      <c r="J390" s="335"/>
      <c r="K390" s="335"/>
      <c r="L390" s="335"/>
      <c r="M390" s="335"/>
      <c r="N390" s="335"/>
      <c r="O390" s="335"/>
      <c r="P390" s="335"/>
    </row>
    <row r="391" spans="3:16" ht="14.25" hidden="1" x14ac:dyDescent="0.2">
      <c r="C391" s="335"/>
      <c r="E391" s="78"/>
      <c r="F391" s="335"/>
      <c r="G391" s="335"/>
      <c r="H391" s="505"/>
      <c r="J391" s="335"/>
      <c r="K391" s="335"/>
      <c r="L391" s="335"/>
      <c r="M391" s="335"/>
      <c r="N391" s="335"/>
      <c r="O391" s="335"/>
      <c r="P391" s="335"/>
    </row>
    <row r="392" spans="3:16" ht="14.25" hidden="1" x14ac:dyDescent="0.2">
      <c r="C392" s="335"/>
      <c r="E392" s="78"/>
      <c r="F392" s="335"/>
      <c r="G392" s="335"/>
      <c r="H392" s="505"/>
      <c r="J392" s="335"/>
      <c r="K392" s="335"/>
      <c r="L392" s="335"/>
      <c r="M392" s="335"/>
      <c r="N392" s="335"/>
      <c r="O392" s="335"/>
      <c r="P392" s="335"/>
    </row>
    <row r="393" spans="3:16" ht="14.25" hidden="1" x14ac:dyDescent="0.2">
      <c r="C393" s="335"/>
      <c r="E393" s="78"/>
      <c r="F393" s="335"/>
      <c r="G393" s="335"/>
      <c r="H393" s="505"/>
      <c r="J393" s="335"/>
      <c r="K393" s="335"/>
      <c r="L393" s="335"/>
      <c r="M393" s="335"/>
      <c r="N393" s="335"/>
      <c r="O393" s="335"/>
      <c r="P393" s="335"/>
    </row>
    <row r="394" spans="3:16" ht="14.25" hidden="1" x14ac:dyDescent="0.2">
      <c r="C394" s="335"/>
      <c r="E394" s="78"/>
      <c r="F394" s="335"/>
      <c r="G394" s="335"/>
      <c r="H394" s="505"/>
      <c r="J394" s="335"/>
      <c r="K394" s="335"/>
      <c r="L394" s="335"/>
      <c r="M394" s="335"/>
      <c r="N394" s="335"/>
      <c r="O394" s="335"/>
      <c r="P394" s="335"/>
    </row>
    <row r="395" spans="3:16" ht="14.25" hidden="1" x14ac:dyDescent="0.2">
      <c r="C395" s="335"/>
      <c r="E395" s="78"/>
      <c r="F395" s="335"/>
      <c r="G395" s="335"/>
      <c r="H395" s="505"/>
      <c r="J395" s="335"/>
      <c r="K395" s="335"/>
      <c r="L395" s="335"/>
      <c r="M395" s="335"/>
      <c r="N395" s="335"/>
      <c r="O395" s="335"/>
      <c r="P395" s="335"/>
    </row>
    <row r="396" spans="3:16" ht="14.25" hidden="1" x14ac:dyDescent="0.2">
      <c r="C396" s="335"/>
      <c r="E396" s="78"/>
      <c r="F396" s="335"/>
      <c r="G396" s="335"/>
      <c r="H396" s="505"/>
      <c r="J396" s="335"/>
      <c r="K396" s="335"/>
      <c r="L396" s="335"/>
      <c r="M396" s="335"/>
      <c r="N396" s="335"/>
      <c r="O396" s="335"/>
      <c r="P396" s="335"/>
    </row>
    <row r="397" spans="3:16" ht="14.25" hidden="1" x14ac:dyDescent="0.2">
      <c r="C397" s="335"/>
      <c r="E397" s="78"/>
      <c r="F397" s="335"/>
      <c r="G397" s="335"/>
      <c r="H397" s="505"/>
      <c r="J397" s="335"/>
      <c r="K397" s="335"/>
      <c r="L397" s="335"/>
      <c r="M397" s="335"/>
      <c r="N397" s="335"/>
      <c r="O397" s="335"/>
      <c r="P397" s="335"/>
    </row>
    <row r="398" spans="3:16" ht="14.25" hidden="1" x14ac:dyDescent="0.2">
      <c r="C398" s="335"/>
      <c r="E398" s="78"/>
      <c r="F398" s="335"/>
      <c r="G398" s="335"/>
      <c r="H398" s="505"/>
      <c r="J398" s="335"/>
      <c r="K398" s="335"/>
      <c r="L398" s="335"/>
      <c r="M398" s="335"/>
      <c r="N398" s="335"/>
      <c r="O398" s="335"/>
      <c r="P398" s="335"/>
    </row>
    <row r="399" spans="3:16" ht="14.25" hidden="1" x14ac:dyDescent="0.2">
      <c r="C399" s="335"/>
      <c r="E399" s="78"/>
      <c r="F399" s="335"/>
      <c r="G399" s="335"/>
      <c r="H399" s="505"/>
      <c r="J399" s="335"/>
      <c r="K399" s="335"/>
      <c r="L399" s="335"/>
      <c r="M399" s="335"/>
      <c r="N399" s="335"/>
      <c r="O399" s="335"/>
      <c r="P399" s="335"/>
    </row>
    <row r="400" spans="3:16" ht="14.25" hidden="1" x14ac:dyDescent="0.2">
      <c r="C400" s="335"/>
      <c r="E400" s="78"/>
      <c r="F400" s="335"/>
      <c r="G400" s="335"/>
      <c r="H400" s="505"/>
      <c r="J400" s="335"/>
      <c r="K400" s="335"/>
      <c r="L400" s="335"/>
      <c r="M400" s="335"/>
      <c r="N400" s="335"/>
      <c r="O400" s="335"/>
      <c r="P400" s="335"/>
    </row>
    <row r="401" spans="3:16" ht="14.25" hidden="1" x14ac:dyDescent="0.2">
      <c r="C401" s="335"/>
      <c r="E401" s="78"/>
      <c r="F401" s="335"/>
      <c r="G401" s="335"/>
      <c r="H401" s="505"/>
      <c r="J401" s="335"/>
      <c r="K401" s="335"/>
      <c r="L401" s="335"/>
      <c r="M401" s="335"/>
      <c r="N401" s="335"/>
      <c r="O401" s="335"/>
      <c r="P401" s="335"/>
    </row>
    <row r="402" spans="3:16" ht="14.25" hidden="1" x14ac:dyDescent="0.2">
      <c r="C402" s="335"/>
      <c r="E402" s="78"/>
      <c r="F402" s="335"/>
      <c r="G402" s="335"/>
      <c r="H402" s="505"/>
      <c r="J402" s="335"/>
      <c r="K402" s="335"/>
      <c r="L402" s="335"/>
      <c r="M402" s="335"/>
      <c r="N402" s="335"/>
      <c r="O402" s="335"/>
      <c r="P402" s="335"/>
    </row>
    <row r="403" spans="3:16" ht="14.25" hidden="1" x14ac:dyDescent="0.2">
      <c r="C403" s="335"/>
      <c r="E403" s="78"/>
      <c r="F403" s="335"/>
      <c r="G403" s="335"/>
      <c r="H403" s="505"/>
      <c r="J403" s="335"/>
      <c r="K403" s="335"/>
      <c r="L403" s="335"/>
      <c r="M403" s="335"/>
      <c r="N403" s="335"/>
      <c r="O403" s="335"/>
      <c r="P403" s="335"/>
    </row>
    <row r="404" spans="3:16" ht="14.25" hidden="1" x14ac:dyDescent="0.2">
      <c r="C404" s="335"/>
      <c r="E404" s="78"/>
      <c r="F404" s="335"/>
      <c r="G404" s="335"/>
      <c r="H404" s="505"/>
      <c r="J404" s="335"/>
      <c r="K404" s="335"/>
      <c r="L404" s="335"/>
      <c r="M404" s="335"/>
      <c r="N404" s="335"/>
      <c r="O404" s="335"/>
      <c r="P404" s="335"/>
    </row>
    <row r="405" spans="3:16" ht="14.25" hidden="1" x14ac:dyDescent="0.2">
      <c r="C405" s="335"/>
      <c r="E405" s="78"/>
      <c r="F405" s="335"/>
      <c r="G405" s="335"/>
      <c r="H405" s="505"/>
      <c r="J405" s="335"/>
      <c r="K405" s="335"/>
      <c r="L405" s="335"/>
      <c r="M405" s="335"/>
      <c r="N405" s="335"/>
      <c r="O405" s="335"/>
      <c r="P405" s="335"/>
    </row>
    <row r="406" spans="3:16" ht="14.25" hidden="1" x14ac:dyDescent="0.2">
      <c r="C406" s="335"/>
      <c r="E406" s="78"/>
      <c r="F406" s="335"/>
      <c r="G406" s="335"/>
      <c r="H406" s="505"/>
      <c r="J406" s="335"/>
      <c r="K406" s="335"/>
      <c r="L406" s="335"/>
      <c r="M406" s="335"/>
      <c r="N406" s="335"/>
      <c r="O406" s="335"/>
      <c r="P406" s="335"/>
    </row>
    <row r="407" spans="3:16" ht="14.25" hidden="1" x14ac:dyDescent="0.2">
      <c r="C407" s="335"/>
      <c r="E407" s="78"/>
      <c r="F407" s="335"/>
      <c r="G407" s="335"/>
      <c r="H407" s="505"/>
      <c r="J407" s="335"/>
      <c r="K407" s="335"/>
      <c r="L407" s="335"/>
      <c r="M407" s="335"/>
      <c r="N407" s="335"/>
      <c r="O407" s="335"/>
      <c r="P407" s="335"/>
    </row>
    <row r="408" spans="3:16" ht="14.25" hidden="1" x14ac:dyDescent="0.2">
      <c r="C408" s="335"/>
      <c r="E408" s="78"/>
      <c r="F408" s="335"/>
      <c r="G408" s="335"/>
      <c r="H408" s="505"/>
      <c r="J408" s="335"/>
      <c r="K408" s="335"/>
      <c r="L408" s="335"/>
      <c r="M408" s="335"/>
      <c r="N408" s="335"/>
      <c r="O408" s="335"/>
      <c r="P408" s="335"/>
    </row>
    <row r="409" spans="3:16" ht="14.25" hidden="1" x14ac:dyDescent="0.2">
      <c r="C409" s="335"/>
      <c r="E409" s="78"/>
      <c r="F409" s="335"/>
      <c r="G409" s="335"/>
      <c r="H409" s="505"/>
      <c r="J409" s="335"/>
      <c r="K409" s="335"/>
      <c r="L409" s="335"/>
      <c r="M409" s="335"/>
      <c r="N409" s="335"/>
      <c r="O409" s="335"/>
      <c r="P409" s="335"/>
    </row>
    <row r="410" spans="3:16" ht="14.25" hidden="1" x14ac:dyDescent="0.2">
      <c r="C410" s="335"/>
      <c r="E410" s="78"/>
      <c r="F410" s="335"/>
      <c r="G410" s="335"/>
      <c r="H410" s="505"/>
      <c r="J410" s="335"/>
      <c r="K410" s="335"/>
      <c r="L410" s="335"/>
      <c r="M410" s="335"/>
      <c r="N410" s="335"/>
      <c r="O410" s="335"/>
      <c r="P410" s="335"/>
    </row>
    <row r="411" spans="3:16" ht="14.25" hidden="1" x14ac:dyDescent="0.2">
      <c r="C411" s="335"/>
      <c r="E411" s="78"/>
      <c r="F411" s="335"/>
      <c r="G411" s="335"/>
      <c r="H411" s="505"/>
      <c r="J411" s="335"/>
      <c r="K411" s="335"/>
      <c r="L411" s="335"/>
      <c r="M411" s="335"/>
      <c r="N411" s="335"/>
      <c r="O411" s="335"/>
      <c r="P411" s="335"/>
    </row>
    <row r="412" spans="3:16" ht="14.25" hidden="1" x14ac:dyDescent="0.2">
      <c r="C412" s="335"/>
      <c r="E412" s="78"/>
      <c r="F412" s="335"/>
      <c r="G412" s="335"/>
      <c r="H412" s="505"/>
      <c r="J412" s="335"/>
      <c r="K412" s="335"/>
      <c r="L412" s="335"/>
      <c r="M412" s="335"/>
      <c r="N412" s="335"/>
      <c r="O412" s="335"/>
      <c r="P412" s="335"/>
    </row>
    <row r="413" spans="3:16" ht="14.25" hidden="1" x14ac:dyDescent="0.2">
      <c r="C413" s="335"/>
      <c r="E413" s="78"/>
      <c r="F413" s="335"/>
      <c r="G413" s="335"/>
      <c r="H413" s="505"/>
      <c r="J413" s="335"/>
      <c r="K413" s="335"/>
      <c r="L413" s="335"/>
      <c r="M413" s="335"/>
      <c r="N413" s="335"/>
      <c r="O413" s="335"/>
      <c r="P413" s="335"/>
    </row>
    <row r="414" spans="3:16" ht="14.25" hidden="1" x14ac:dyDescent="0.2">
      <c r="C414" s="335"/>
      <c r="E414" s="78"/>
      <c r="F414" s="335"/>
      <c r="G414" s="335"/>
      <c r="H414" s="505"/>
      <c r="J414" s="335"/>
      <c r="K414" s="335"/>
      <c r="L414" s="335"/>
      <c r="M414" s="335"/>
      <c r="N414" s="335"/>
      <c r="O414" s="335"/>
      <c r="P414" s="335"/>
    </row>
    <row r="415" spans="3:16" ht="14.25" hidden="1" x14ac:dyDescent="0.2">
      <c r="C415" s="335"/>
      <c r="E415" s="78"/>
      <c r="F415" s="335"/>
      <c r="G415" s="335"/>
      <c r="H415" s="505"/>
      <c r="J415" s="335"/>
      <c r="K415" s="335"/>
      <c r="L415" s="335"/>
      <c r="M415" s="335"/>
      <c r="N415" s="335"/>
      <c r="O415" s="335"/>
      <c r="P415" s="335"/>
    </row>
    <row r="416" spans="3:16" ht="14.25" hidden="1" x14ac:dyDescent="0.2">
      <c r="C416" s="335"/>
      <c r="E416" s="78"/>
      <c r="F416" s="335"/>
      <c r="G416" s="335"/>
      <c r="H416" s="505"/>
      <c r="J416" s="335"/>
      <c r="K416" s="335"/>
      <c r="L416" s="335"/>
      <c r="M416" s="335"/>
      <c r="N416" s="335"/>
      <c r="O416" s="335"/>
      <c r="P416" s="335"/>
    </row>
    <row r="417" spans="3:16" ht="14.25" hidden="1" x14ac:dyDescent="0.2">
      <c r="C417" s="335"/>
      <c r="E417" s="78"/>
      <c r="F417" s="335"/>
      <c r="G417" s="335"/>
      <c r="H417" s="505"/>
      <c r="J417" s="335"/>
      <c r="K417" s="335"/>
      <c r="L417" s="335"/>
      <c r="M417" s="335"/>
      <c r="N417" s="335"/>
      <c r="O417" s="335"/>
      <c r="P417" s="335"/>
    </row>
    <row r="418" spans="3:16" ht="14.25" hidden="1" x14ac:dyDescent="0.2">
      <c r="C418" s="335"/>
      <c r="E418" s="78"/>
      <c r="F418" s="335"/>
      <c r="G418" s="335"/>
      <c r="H418" s="505"/>
      <c r="J418" s="335"/>
      <c r="K418" s="335"/>
      <c r="L418" s="335"/>
      <c r="M418" s="335"/>
      <c r="N418" s="335"/>
      <c r="O418" s="335"/>
      <c r="P418" s="335"/>
    </row>
    <row r="419" spans="3:16" ht="14.25" hidden="1" x14ac:dyDescent="0.2">
      <c r="C419" s="335"/>
      <c r="E419" s="78"/>
      <c r="F419" s="335"/>
      <c r="G419" s="335"/>
      <c r="H419" s="505"/>
      <c r="J419" s="335"/>
      <c r="K419" s="335"/>
      <c r="L419" s="335"/>
      <c r="M419" s="335"/>
      <c r="N419" s="335"/>
      <c r="O419" s="335"/>
      <c r="P419" s="335"/>
    </row>
    <row r="420" spans="3:16" ht="14.25" hidden="1" x14ac:dyDescent="0.2">
      <c r="C420" s="335"/>
      <c r="E420" s="78"/>
      <c r="F420" s="335"/>
      <c r="G420" s="335"/>
      <c r="H420" s="505"/>
      <c r="J420" s="335"/>
      <c r="K420" s="335"/>
      <c r="L420" s="335"/>
      <c r="M420" s="335"/>
      <c r="N420" s="335"/>
      <c r="O420" s="335"/>
      <c r="P420" s="335"/>
    </row>
    <row r="421" spans="3:16" ht="14.25" hidden="1" x14ac:dyDescent="0.2">
      <c r="C421" s="335"/>
      <c r="E421" s="78"/>
      <c r="F421" s="335"/>
      <c r="G421" s="335"/>
      <c r="H421" s="505"/>
      <c r="J421" s="335"/>
      <c r="K421" s="335"/>
      <c r="L421" s="335"/>
      <c r="M421" s="335"/>
      <c r="N421" s="335"/>
      <c r="O421" s="335"/>
      <c r="P421" s="335"/>
    </row>
    <row r="422" spans="3:16" ht="14.25" hidden="1" x14ac:dyDescent="0.2">
      <c r="C422" s="335"/>
      <c r="E422" s="78"/>
      <c r="F422" s="335"/>
      <c r="G422" s="335"/>
      <c r="H422" s="505"/>
      <c r="J422" s="335"/>
      <c r="K422" s="335"/>
      <c r="L422" s="335"/>
      <c r="M422" s="335"/>
      <c r="N422" s="335"/>
      <c r="O422" s="335"/>
      <c r="P422" s="335"/>
    </row>
    <row r="423" spans="3:16" ht="14.25" hidden="1" x14ac:dyDescent="0.2">
      <c r="C423" s="335"/>
      <c r="E423" s="78"/>
      <c r="F423" s="335"/>
      <c r="G423" s="335"/>
      <c r="H423" s="505"/>
      <c r="J423" s="335"/>
      <c r="K423" s="335"/>
      <c r="L423" s="335"/>
      <c r="M423" s="335"/>
      <c r="N423" s="335"/>
      <c r="O423" s="335"/>
      <c r="P423" s="335"/>
    </row>
    <row r="424" spans="3:16" ht="14.25" hidden="1" x14ac:dyDescent="0.2">
      <c r="C424" s="335"/>
      <c r="E424" s="78"/>
      <c r="F424" s="335"/>
      <c r="G424" s="335"/>
      <c r="H424" s="505"/>
      <c r="J424" s="335"/>
      <c r="K424" s="335"/>
      <c r="L424" s="335"/>
      <c r="M424" s="335"/>
      <c r="N424" s="335"/>
      <c r="O424" s="335"/>
      <c r="P424" s="335"/>
    </row>
    <row r="425" spans="3:16" ht="14.25" hidden="1" x14ac:dyDescent="0.2">
      <c r="C425" s="335"/>
      <c r="E425" s="78"/>
      <c r="F425" s="335"/>
      <c r="G425" s="335"/>
      <c r="H425" s="505"/>
      <c r="J425" s="335"/>
      <c r="K425" s="335"/>
      <c r="L425" s="335"/>
      <c r="M425" s="335"/>
      <c r="N425" s="335"/>
      <c r="O425" s="335"/>
      <c r="P425" s="335"/>
    </row>
    <row r="426" spans="3:16" ht="14.25" hidden="1" x14ac:dyDescent="0.2">
      <c r="C426" s="335"/>
      <c r="E426" s="78"/>
      <c r="F426" s="335"/>
      <c r="G426" s="335"/>
      <c r="H426" s="505"/>
      <c r="J426" s="335"/>
      <c r="K426" s="335"/>
      <c r="L426" s="335"/>
      <c r="M426" s="335"/>
      <c r="N426" s="335"/>
      <c r="O426" s="335"/>
      <c r="P426" s="335"/>
    </row>
    <row r="427" spans="3:16" ht="14.25" hidden="1" x14ac:dyDescent="0.2">
      <c r="C427" s="335"/>
      <c r="E427" s="78"/>
      <c r="F427" s="335"/>
      <c r="G427" s="335"/>
      <c r="H427" s="505"/>
      <c r="J427" s="335"/>
      <c r="K427" s="335"/>
      <c r="L427" s="335"/>
      <c r="M427" s="335"/>
      <c r="N427" s="335"/>
      <c r="O427" s="335"/>
      <c r="P427" s="335"/>
    </row>
    <row r="428" spans="3:16" ht="14.25" hidden="1" x14ac:dyDescent="0.2">
      <c r="C428" s="335"/>
      <c r="E428" s="78"/>
      <c r="F428" s="335"/>
      <c r="G428" s="335"/>
      <c r="H428" s="505"/>
      <c r="J428" s="335"/>
      <c r="K428" s="335"/>
      <c r="L428" s="335"/>
      <c r="M428" s="335"/>
      <c r="N428" s="335"/>
      <c r="O428" s="335"/>
      <c r="P428" s="335"/>
    </row>
    <row r="429" spans="3:16" ht="14.25" hidden="1" x14ac:dyDescent="0.2">
      <c r="C429" s="335"/>
      <c r="E429" s="78"/>
      <c r="F429" s="335"/>
      <c r="G429" s="335"/>
      <c r="H429" s="505"/>
      <c r="J429" s="335"/>
      <c r="K429" s="335"/>
      <c r="L429" s="335"/>
      <c r="M429" s="335"/>
      <c r="N429" s="335"/>
      <c r="O429" s="335"/>
      <c r="P429" s="335"/>
    </row>
    <row r="430" spans="3:16" ht="14.25" hidden="1" x14ac:dyDescent="0.2">
      <c r="C430" s="335"/>
      <c r="E430" s="78"/>
      <c r="F430" s="335"/>
      <c r="G430" s="335"/>
      <c r="H430" s="505"/>
      <c r="J430" s="335"/>
      <c r="K430" s="335"/>
      <c r="L430" s="335"/>
      <c r="M430" s="335"/>
      <c r="N430" s="335"/>
      <c r="O430" s="335"/>
      <c r="P430" s="335"/>
    </row>
    <row r="431" spans="3:16" ht="14.25" hidden="1" x14ac:dyDescent="0.2">
      <c r="C431" s="335"/>
      <c r="E431" s="78"/>
      <c r="F431" s="335"/>
      <c r="G431" s="335"/>
      <c r="H431" s="505"/>
      <c r="J431" s="335"/>
      <c r="K431" s="335"/>
      <c r="L431" s="335"/>
      <c r="M431" s="335"/>
      <c r="N431" s="335"/>
      <c r="O431" s="335"/>
      <c r="P431" s="335"/>
    </row>
    <row r="432" spans="3:16" ht="14.25" hidden="1" x14ac:dyDescent="0.2">
      <c r="C432" s="335"/>
      <c r="E432" s="78"/>
      <c r="F432" s="335"/>
      <c r="G432" s="335"/>
      <c r="H432" s="505"/>
      <c r="J432" s="335"/>
      <c r="K432" s="335"/>
      <c r="L432" s="335"/>
      <c r="M432" s="335"/>
      <c r="N432" s="335"/>
      <c r="O432" s="335"/>
      <c r="P432" s="335"/>
    </row>
    <row r="433" spans="3:16" ht="14.25" hidden="1" x14ac:dyDescent="0.2">
      <c r="C433" s="335"/>
      <c r="E433" s="78"/>
      <c r="F433" s="335"/>
      <c r="G433" s="335"/>
      <c r="H433" s="505"/>
      <c r="J433" s="335"/>
      <c r="K433" s="335"/>
      <c r="L433" s="335"/>
      <c r="M433" s="335"/>
      <c r="N433" s="335"/>
      <c r="O433" s="335"/>
      <c r="P433" s="335"/>
    </row>
    <row r="434" spans="3:16" ht="14.25" hidden="1" x14ac:dyDescent="0.2">
      <c r="C434" s="335"/>
      <c r="E434" s="78"/>
      <c r="F434" s="335"/>
      <c r="G434" s="335"/>
      <c r="H434" s="505"/>
      <c r="J434" s="335"/>
      <c r="K434" s="335"/>
      <c r="L434" s="335"/>
      <c r="M434" s="335"/>
      <c r="N434" s="335"/>
      <c r="O434" s="335"/>
      <c r="P434" s="335"/>
    </row>
    <row r="435" spans="3:16" ht="14.25" hidden="1" x14ac:dyDescent="0.2">
      <c r="C435" s="335"/>
      <c r="E435" s="78"/>
      <c r="F435" s="335"/>
      <c r="G435" s="335"/>
      <c r="H435" s="505"/>
      <c r="J435" s="335"/>
      <c r="K435" s="335"/>
      <c r="L435" s="335"/>
      <c r="M435" s="335"/>
      <c r="N435" s="335"/>
      <c r="O435" s="335"/>
      <c r="P435" s="335"/>
    </row>
    <row r="436" spans="3:16" ht="14.25" hidden="1" x14ac:dyDescent="0.2">
      <c r="C436" s="335"/>
      <c r="E436" s="78"/>
      <c r="F436" s="335"/>
      <c r="G436" s="335"/>
      <c r="H436" s="505"/>
      <c r="J436" s="335"/>
      <c r="K436" s="335"/>
      <c r="L436" s="335"/>
      <c r="M436" s="335"/>
      <c r="N436" s="335"/>
      <c r="O436" s="335"/>
      <c r="P436" s="335"/>
    </row>
    <row r="437" spans="3:16" ht="14.25" hidden="1" x14ac:dyDescent="0.2">
      <c r="C437" s="335"/>
      <c r="E437" s="78"/>
      <c r="F437" s="335"/>
      <c r="G437" s="335"/>
      <c r="H437" s="505"/>
      <c r="J437" s="335"/>
      <c r="K437" s="335"/>
      <c r="L437" s="335"/>
      <c r="M437" s="335"/>
      <c r="N437" s="335"/>
      <c r="O437" s="335"/>
      <c r="P437" s="335"/>
    </row>
    <row r="438" spans="3:16" ht="14.25" hidden="1" x14ac:dyDescent="0.2">
      <c r="C438" s="335"/>
      <c r="E438" s="78"/>
      <c r="F438" s="335"/>
      <c r="G438" s="335"/>
      <c r="H438" s="505"/>
      <c r="J438" s="335"/>
      <c r="K438" s="335"/>
      <c r="L438" s="335"/>
      <c r="M438" s="335"/>
      <c r="N438" s="335"/>
      <c r="O438" s="335"/>
      <c r="P438" s="335"/>
    </row>
    <row r="439" spans="3:16" ht="14.25" hidden="1" x14ac:dyDescent="0.2">
      <c r="C439" s="335"/>
      <c r="E439" s="78"/>
      <c r="F439" s="335"/>
      <c r="G439" s="335"/>
      <c r="H439" s="505"/>
      <c r="J439" s="335"/>
      <c r="K439" s="335"/>
      <c r="L439" s="335"/>
      <c r="M439" s="335"/>
      <c r="N439" s="335"/>
      <c r="O439" s="335"/>
      <c r="P439" s="335"/>
    </row>
    <row r="440" spans="3:16" ht="14.25" hidden="1" x14ac:dyDescent="0.2">
      <c r="C440" s="335"/>
      <c r="E440" s="78"/>
      <c r="F440" s="335"/>
      <c r="G440" s="335"/>
      <c r="H440" s="505"/>
      <c r="J440" s="335"/>
      <c r="K440" s="335"/>
      <c r="L440" s="335"/>
      <c r="M440" s="335"/>
      <c r="N440" s="335"/>
      <c r="O440" s="335"/>
      <c r="P440" s="335"/>
    </row>
    <row r="441" spans="3:16" ht="14.25" hidden="1" x14ac:dyDescent="0.2">
      <c r="C441" s="335"/>
      <c r="E441" s="78"/>
      <c r="F441" s="335"/>
      <c r="G441" s="335"/>
      <c r="H441" s="505"/>
      <c r="J441" s="335"/>
      <c r="K441" s="335"/>
      <c r="L441" s="335"/>
      <c r="M441" s="335"/>
      <c r="N441" s="335"/>
      <c r="O441" s="335"/>
      <c r="P441" s="335"/>
    </row>
    <row r="442" spans="3:16" ht="14.25" hidden="1" x14ac:dyDescent="0.2">
      <c r="C442" s="335"/>
      <c r="E442" s="78"/>
      <c r="F442" s="335"/>
      <c r="G442" s="335"/>
      <c r="H442" s="505"/>
      <c r="J442" s="335"/>
      <c r="K442" s="335"/>
      <c r="L442" s="335"/>
      <c r="M442" s="335"/>
      <c r="N442" s="335"/>
      <c r="O442" s="335"/>
      <c r="P442" s="335"/>
    </row>
    <row r="443" spans="3:16" ht="14.25" hidden="1" x14ac:dyDescent="0.2">
      <c r="C443" s="335"/>
      <c r="E443" s="78"/>
      <c r="F443" s="335"/>
      <c r="G443" s="335"/>
      <c r="H443" s="505"/>
      <c r="J443" s="335"/>
      <c r="K443" s="335"/>
      <c r="L443" s="335"/>
      <c r="M443" s="335"/>
      <c r="N443" s="335"/>
      <c r="O443" s="335"/>
      <c r="P443" s="335"/>
    </row>
    <row r="444" spans="3:16" ht="14.25" hidden="1" x14ac:dyDescent="0.2">
      <c r="C444" s="335"/>
      <c r="E444" s="78"/>
      <c r="F444" s="335"/>
      <c r="G444" s="335"/>
      <c r="H444" s="505"/>
      <c r="J444" s="335"/>
      <c r="K444" s="335"/>
      <c r="L444" s="335"/>
      <c r="M444" s="335"/>
      <c r="N444" s="335"/>
      <c r="O444" s="335"/>
      <c r="P444" s="335"/>
    </row>
    <row r="445" spans="3:16" ht="14.25" hidden="1" x14ac:dyDescent="0.2">
      <c r="C445" s="335"/>
      <c r="E445" s="78"/>
      <c r="F445" s="335"/>
      <c r="G445" s="335"/>
      <c r="H445" s="505"/>
      <c r="J445" s="335"/>
      <c r="K445" s="335"/>
      <c r="L445" s="335"/>
      <c r="M445" s="335"/>
      <c r="N445" s="335"/>
      <c r="O445" s="335"/>
      <c r="P445" s="335"/>
    </row>
    <row r="446" spans="3:16" ht="14.25" hidden="1" x14ac:dyDescent="0.2">
      <c r="C446" s="335"/>
      <c r="E446" s="78"/>
      <c r="F446" s="335"/>
      <c r="G446" s="335"/>
      <c r="H446" s="505"/>
      <c r="J446" s="335"/>
      <c r="K446" s="335"/>
      <c r="L446" s="335"/>
      <c r="M446" s="335"/>
      <c r="N446" s="335"/>
      <c r="O446" s="335"/>
      <c r="P446" s="335"/>
    </row>
    <row r="447" spans="3:16" ht="14.25" hidden="1" x14ac:dyDescent="0.2">
      <c r="C447" s="335"/>
      <c r="E447" s="78"/>
      <c r="F447" s="335"/>
      <c r="G447" s="335"/>
      <c r="H447" s="505"/>
      <c r="J447" s="335"/>
      <c r="K447" s="335"/>
      <c r="L447" s="335"/>
      <c r="M447" s="335"/>
      <c r="N447" s="335"/>
      <c r="O447" s="335"/>
      <c r="P447" s="335"/>
    </row>
    <row r="448" spans="3:16" ht="14.25" hidden="1" x14ac:dyDescent="0.2">
      <c r="C448" s="335"/>
      <c r="E448" s="78"/>
      <c r="F448" s="335"/>
      <c r="G448" s="335"/>
      <c r="H448" s="505"/>
      <c r="J448" s="335"/>
      <c r="K448" s="335"/>
      <c r="L448" s="335"/>
      <c r="M448" s="335"/>
      <c r="N448" s="335"/>
      <c r="O448" s="335"/>
      <c r="P448" s="335"/>
    </row>
    <row r="449" spans="3:16" ht="14.25" hidden="1" x14ac:dyDescent="0.2">
      <c r="C449" s="335"/>
      <c r="E449" s="78"/>
      <c r="F449" s="335"/>
      <c r="G449" s="335"/>
      <c r="H449" s="505"/>
      <c r="J449" s="335"/>
      <c r="K449" s="335"/>
      <c r="L449" s="335"/>
      <c r="M449" s="335"/>
      <c r="N449" s="335"/>
      <c r="O449" s="335"/>
      <c r="P449" s="335"/>
    </row>
    <row r="450" spans="3:16" ht="14.25" hidden="1" x14ac:dyDescent="0.2">
      <c r="C450" s="335"/>
      <c r="E450" s="78"/>
      <c r="F450" s="335"/>
      <c r="G450" s="335"/>
      <c r="H450" s="505"/>
      <c r="J450" s="335"/>
      <c r="K450" s="335"/>
      <c r="L450" s="335"/>
      <c r="M450" s="335"/>
      <c r="N450" s="335"/>
      <c r="O450" s="335"/>
      <c r="P450" s="335"/>
    </row>
    <row r="451" spans="3:16" ht="14.25" hidden="1" x14ac:dyDescent="0.2">
      <c r="C451" s="335"/>
      <c r="E451" s="78"/>
      <c r="F451" s="335"/>
      <c r="G451" s="335"/>
      <c r="H451" s="505"/>
      <c r="J451" s="335"/>
      <c r="K451" s="335"/>
      <c r="L451" s="335"/>
      <c r="M451" s="335"/>
      <c r="N451" s="335"/>
      <c r="O451" s="335"/>
      <c r="P451" s="335"/>
    </row>
    <row r="452" spans="3:16" ht="14.25" hidden="1" x14ac:dyDescent="0.2">
      <c r="C452" s="335"/>
      <c r="E452" s="78"/>
      <c r="F452" s="335"/>
      <c r="G452" s="335"/>
      <c r="H452" s="505"/>
      <c r="J452" s="335"/>
      <c r="K452" s="335"/>
      <c r="L452" s="335"/>
      <c r="M452" s="335"/>
      <c r="N452" s="335"/>
      <c r="O452" s="335"/>
      <c r="P452" s="335"/>
    </row>
    <row r="453" spans="3:16" ht="14.25" hidden="1" x14ac:dyDescent="0.2">
      <c r="C453" s="335"/>
      <c r="E453" s="78"/>
      <c r="F453" s="335"/>
      <c r="G453" s="335"/>
      <c r="H453" s="505"/>
      <c r="J453" s="335"/>
      <c r="K453" s="335"/>
      <c r="L453" s="335"/>
      <c r="M453" s="335"/>
      <c r="N453" s="335"/>
      <c r="O453" s="335"/>
      <c r="P453" s="335"/>
    </row>
    <row r="454" spans="3:16" ht="14.25" hidden="1" x14ac:dyDescent="0.2">
      <c r="C454" s="335"/>
      <c r="E454" s="78"/>
      <c r="F454" s="335"/>
      <c r="G454" s="335"/>
      <c r="H454" s="505"/>
      <c r="J454" s="335"/>
      <c r="K454" s="335"/>
      <c r="L454" s="335"/>
      <c r="M454" s="335"/>
      <c r="N454" s="335"/>
      <c r="O454" s="335"/>
      <c r="P454" s="335"/>
    </row>
    <row r="455" spans="3:16" ht="14.25" hidden="1" x14ac:dyDescent="0.2">
      <c r="C455" s="335"/>
      <c r="E455" s="78"/>
      <c r="F455" s="335"/>
      <c r="G455" s="335"/>
      <c r="H455" s="505"/>
      <c r="J455" s="335"/>
      <c r="K455" s="335"/>
      <c r="L455" s="335"/>
      <c r="M455" s="335"/>
      <c r="N455" s="335"/>
      <c r="O455" s="335"/>
      <c r="P455" s="335"/>
    </row>
    <row r="456" spans="3:16" ht="14.25" hidden="1" x14ac:dyDescent="0.2">
      <c r="C456" s="335"/>
      <c r="E456" s="78"/>
      <c r="F456" s="335"/>
      <c r="G456" s="335"/>
      <c r="H456" s="505"/>
      <c r="J456" s="335"/>
      <c r="K456" s="335"/>
      <c r="L456" s="335"/>
      <c r="M456" s="335"/>
      <c r="N456" s="335"/>
      <c r="O456" s="335"/>
      <c r="P456" s="335"/>
    </row>
    <row r="457" spans="3:16" ht="14.25" hidden="1" x14ac:dyDescent="0.2">
      <c r="C457" s="335"/>
      <c r="E457" s="78"/>
      <c r="F457" s="335"/>
      <c r="G457" s="335"/>
      <c r="H457" s="505"/>
      <c r="J457" s="335"/>
      <c r="K457" s="335"/>
      <c r="L457" s="335"/>
      <c r="M457" s="335"/>
      <c r="N457" s="335"/>
      <c r="O457" s="335"/>
      <c r="P457" s="335"/>
    </row>
    <row r="458" spans="3:16" ht="14.25" hidden="1" x14ac:dyDescent="0.2">
      <c r="C458" s="335"/>
      <c r="E458" s="78"/>
      <c r="F458" s="335"/>
      <c r="G458" s="335"/>
      <c r="H458" s="505"/>
      <c r="J458" s="335"/>
      <c r="K458" s="335"/>
      <c r="L458" s="335"/>
      <c r="M458" s="335"/>
      <c r="N458" s="335"/>
      <c r="O458" s="335"/>
      <c r="P458" s="335"/>
    </row>
    <row r="459" spans="3:16" ht="14.25" hidden="1" x14ac:dyDescent="0.2">
      <c r="C459" s="335"/>
      <c r="E459" s="78"/>
      <c r="F459" s="335"/>
      <c r="G459" s="335"/>
      <c r="H459" s="505"/>
      <c r="J459" s="335"/>
      <c r="K459" s="335"/>
      <c r="L459" s="335"/>
      <c r="M459" s="335"/>
      <c r="N459" s="335"/>
      <c r="O459" s="335"/>
      <c r="P459" s="335"/>
    </row>
    <row r="460" spans="3:16" ht="14.25" hidden="1" x14ac:dyDescent="0.2">
      <c r="C460" s="335"/>
      <c r="E460" s="78"/>
      <c r="F460" s="335"/>
      <c r="G460" s="335"/>
      <c r="H460" s="505"/>
      <c r="J460" s="335"/>
      <c r="K460" s="335"/>
      <c r="L460" s="335"/>
      <c r="M460" s="335"/>
      <c r="N460" s="335"/>
      <c r="O460" s="335"/>
      <c r="P460" s="335"/>
    </row>
    <row r="461" spans="3:16" ht="14.25" hidden="1" x14ac:dyDescent="0.2">
      <c r="C461" s="335"/>
      <c r="E461" s="78"/>
      <c r="F461" s="335"/>
      <c r="G461" s="335"/>
      <c r="H461" s="505"/>
      <c r="J461" s="335"/>
      <c r="K461" s="335"/>
      <c r="L461" s="335"/>
      <c r="M461" s="335"/>
      <c r="N461" s="335"/>
      <c r="O461" s="335"/>
      <c r="P461" s="335"/>
    </row>
    <row r="462" spans="3:16" ht="14.25" hidden="1" x14ac:dyDescent="0.2">
      <c r="C462" s="335"/>
      <c r="E462" s="78"/>
      <c r="F462" s="335"/>
      <c r="G462" s="335"/>
      <c r="H462" s="505"/>
      <c r="J462" s="335"/>
      <c r="K462" s="335"/>
      <c r="L462" s="335"/>
      <c r="M462" s="335"/>
      <c r="N462" s="335"/>
      <c r="O462" s="335"/>
      <c r="P462" s="335"/>
    </row>
    <row r="463" spans="3:16" ht="14.25" hidden="1" x14ac:dyDescent="0.2">
      <c r="C463" s="335"/>
      <c r="E463" s="78"/>
      <c r="F463" s="335"/>
      <c r="G463" s="335"/>
      <c r="H463" s="505"/>
      <c r="J463" s="335"/>
      <c r="K463" s="335"/>
      <c r="L463" s="335"/>
      <c r="M463" s="335"/>
      <c r="N463" s="335"/>
      <c r="O463" s="335"/>
      <c r="P463" s="335"/>
    </row>
    <row r="464" spans="3:16" ht="14.25" hidden="1" x14ac:dyDescent="0.2">
      <c r="C464" s="335"/>
      <c r="E464" s="78"/>
      <c r="F464" s="335"/>
      <c r="G464" s="335"/>
      <c r="H464" s="505"/>
      <c r="J464" s="335"/>
      <c r="K464" s="335"/>
      <c r="L464" s="335"/>
      <c r="M464" s="335"/>
      <c r="N464" s="335"/>
      <c r="O464" s="335"/>
      <c r="P464" s="335"/>
    </row>
    <row r="465" spans="3:16" ht="14.25" hidden="1" x14ac:dyDescent="0.2">
      <c r="C465" s="335"/>
      <c r="E465" s="78"/>
      <c r="F465" s="335"/>
      <c r="G465" s="335"/>
      <c r="H465" s="505"/>
      <c r="J465" s="335"/>
      <c r="K465" s="335"/>
      <c r="L465" s="335"/>
      <c r="M465" s="335"/>
      <c r="N465" s="335"/>
      <c r="O465" s="335"/>
      <c r="P465" s="335"/>
    </row>
    <row r="466" spans="3:16" ht="14.25" hidden="1" x14ac:dyDescent="0.2">
      <c r="C466" s="335"/>
      <c r="E466" s="78"/>
      <c r="F466" s="335"/>
      <c r="G466" s="335"/>
      <c r="H466" s="505"/>
      <c r="J466" s="335"/>
      <c r="K466" s="335"/>
      <c r="L466" s="335"/>
      <c r="M466" s="335"/>
      <c r="N466" s="335"/>
      <c r="O466" s="335"/>
      <c r="P466" s="335"/>
    </row>
    <row r="467" spans="3:16" ht="14.25" hidden="1" x14ac:dyDescent="0.2">
      <c r="C467" s="335"/>
      <c r="E467" s="78"/>
      <c r="F467" s="335"/>
      <c r="G467" s="335"/>
      <c r="H467" s="505"/>
      <c r="J467" s="335"/>
      <c r="K467" s="335"/>
      <c r="L467" s="335"/>
      <c r="M467" s="335"/>
      <c r="N467" s="335"/>
      <c r="O467" s="335"/>
      <c r="P467" s="335"/>
    </row>
    <row r="468" spans="3:16" ht="14.25" hidden="1" x14ac:dyDescent="0.2">
      <c r="C468" s="335"/>
      <c r="E468" s="78"/>
      <c r="F468" s="335"/>
      <c r="G468" s="335"/>
      <c r="H468" s="505"/>
      <c r="J468" s="335"/>
      <c r="K468" s="335"/>
      <c r="L468" s="335"/>
      <c r="M468" s="335"/>
      <c r="N468" s="335"/>
      <c r="O468" s="335"/>
      <c r="P468" s="335"/>
    </row>
    <row r="469" spans="3:16" ht="14.25" hidden="1" x14ac:dyDescent="0.2">
      <c r="C469" s="335"/>
      <c r="E469" s="78"/>
      <c r="F469" s="335"/>
      <c r="G469" s="335"/>
      <c r="H469" s="505"/>
      <c r="J469" s="335"/>
      <c r="K469" s="335"/>
      <c r="L469" s="335"/>
      <c r="M469" s="335"/>
      <c r="N469" s="335"/>
      <c r="O469" s="335"/>
      <c r="P469" s="335"/>
    </row>
    <row r="470" spans="3:16" ht="14.25" hidden="1" x14ac:dyDescent="0.2">
      <c r="C470" s="335"/>
      <c r="E470" s="78"/>
      <c r="F470" s="335"/>
      <c r="G470" s="335"/>
      <c r="H470" s="505"/>
      <c r="J470" s="335"/>
      <c r="K470" s="335"/>
      <c r="L470" s="335"/>
      <c r="M470" s="335"/>
      <c r="N470" s="335"/>
      <c r="O470" s="335"/>
      <c r="P470" s="335"/>
    </row>
    <row r="471" spans="3:16" ht="14.25" hidden="1" x14ac:dyDescent="0.2">
      <c r="C471" s="335"/>
      <c r="E471" s="78"/>
      <c r="F471" s="335"/>
      <c r="G471" s="335"/>
      <c r="H471" s="505"/>
      <c r="J471" s="335"/>
      <c r="K471" s="335"/>
      <c r="L471" s="335"/>
      <c r="M471" s="335"/>
      <c r="N471" s="335"/>
      <c r="O471" s="335"/>
      <c r="P471" s="335"/>
    </row>
    <row r="472" spans="3:16" ht="14.25" hidden="1" x14ac:dyDescent="0.2">
      <c r="C472" s="335"/>
      <c r="E472" s="78"/>
      <c r="F472" s="335"/>
      <c r="G472" s="335"/>
      <c r="H472" s="505"/>
      <c r="J472" s="335"/>
      <c r="K472" s="335"/>
      <c r="L472" s="335"/>
      <c r="M472" s="335"/>
      <c r="N472" s="335"/>
      <c r="O472" s="335"/>
      <c r="P472" s="335"/>
    </row>
    <row r="473" spans="3:16" ht="14.25" hidden="1" x14ac:dyDescent="0.2">
      <c r="C473" s="335"/>
      <c r="E473" s="78"/>
      <c r="F473" s="335"/>
      <c r="G473" s="335"/>
      <c r="H473" s="505"/>
      <c r="J473" s="335"/>
      <c r="K473" s="335"/>
      <c r="L473" s="335"/>
      <c r="M473" s="335"/>
      <c r="N473" s="335"/>
      <c r="O473" s="335"/>
      <c r="P473" s="335"/>
    </row>
    <row r="474" spans="3:16" ht="14.25" hidden="1" x14ac:dyDescent="0.2">
      <c r="C474" s="335"/>
      <c r="E474" s="78"/>
      <c r="F474" s="335"/>
      <c r="G474" s="335"/>
      <c r="H474" s="505"/>
      <c r="J474" s="335"/>
      <c r="K474" s="335"/>
      <c r="L474" s="335"/>
      <c r="M474" s="335"/>
      <c r="N474" s="335"/>
      <c r="O474" s="335"/>
      <c r="P474" s="335"/>
    </row>
    <row r="475" spans="3:16" ht="14.25" hidden="1" x14ac:dyDescent="0.2">
      <c r="C475" s="335"/>
      <c r="E475" s="78"/>
      <c r="F475" s="335"/>
      <c r="G475" s="335"/>
      <c r="H475" s="505"/>
      <c r="J475" s="335"/>
      <c r="K475" s="335"/>
      <c r="L475" s="335"/>
      <c r="M475" s="335"/>
      <c r="N475" s="335"/>
      <c r="O475" s="335"/>
      <c r="P475" s="335"/>
    </row>
    <row r="476" spans="3:16" ht="14.25" hidden="1" x14ac:dyDescent="0.2">
      <c r="C476" s="335"/>
      <c r="E476" s="78"/>
      <c r="F476" s="335"/>
      <c r="G476" s="335"/>
      <c r="H476" s="505"/>
      <c r="J476" s="335"/>
      <c r="K476" s="335"/>
      <c r="L476" s="335"/>
      <c r="M476" s="335"/>
      <c r="N476" s="335"/>
      <c r="O476" s="335"/>
      <c r="P476" s="335"/>
    </row>
    <row r="477" spans="3:16" ht="14.25" hidden="1" x14ac:dyDescent="0.2">
      <c r="C477" s="335"/>
      <c r="E477" s="78"/>
      <c r="F477" s="335"/>
      <c r="G477" s="335"/>
      <c r="H477" s="505"/>
      <c r="J477" s="335"/>
      <c r="K477" s="335"/>
      <c r="L477" s="335"/>
      <c r="M477" s="335"/>
      <c r="N477" s="335"/>
      <c r="O477" s="335"/>
      <c r="P477" s="335"/>
    </row>
    <row r="478" spans="3:16" ht="14.25" hidden="1" x14ac:dyDescent="0.2">
      <c r="C478" s="335"/>
      <c r="E478" s="78"/>
      <c r="F478" s="335"/>
      <c r="G478" s="335"/>
      <c r="H478" s="505"/>
      <c r="J478" s="335"/>
      <c r="K478" s="335"/>
      <c r="L478" s="335"/>
      <c r="M478" s="335"/>
      <c r="N478" s="335"/>
      <c r="O478" s="335"/>
      <c r="P478" s="335"/>
    </row>
    <row r="479" spans="3:16" ht="14.25" hidden="1" x14ac:dyDescent="0.2">
      <c r="C479" s="335"/>
      <c r="E479" s="78"/>
      <c r="F479" s="335"/>
      <c r="G479" s="335"/>
      <c r="H479" s="505"/>
      <c r="J479" s="335"/>
      <c r="K479" s="335"/>
      <c r="L479" s="335"/>
      <c r="M479" s="335"/>
      <c r="N479" s="335"/>
      <c r="O479" s="335"/>
      <c r="P479" s="335"/>
    </row>
    <row r="480" spans="3:16" ht="14.25" hidden="1" x14ac:dyDescent="0.2">
      <c r="C480" s="335"/>
      <c r="E480" s="78"/>
      <c r="F480" s="335"/>
      <c r="G480" s="335"/>
      <c r="H480" s="505"/>
      <c r="J480" s="335"/>
      <c r="K480" s="335"/>
      <c r="L480" s="335"/>
      <c r="M480" s="335"/>
      <c r="N480" s="335"/>
      <c r="O480" s="335"/>
      <c r="P480" s="335"/>
    </row>
    <row r="481" spans="3:16" ht="14.25" hidden="1" x14ac:dyDescent="0.2">
      <c r="C481" s="335"/>
      <c r="E481" s="78"/>
      <c r="F481" s="335"/>
      <c r="G481" s="335"/>
      <c r="H481" s="505"/>
      <c r="J481" s="335"/>
      <c r="K481" s="335"/>
      <c r="L481" s="335"/>
      <c r="M481" s="335"/>
      <c r="N481" s="335"/>
      <c r="O481" s="335"/>
      <c r="P481" s="335"/>
    </row>
    <row r="482" spans="3:16" ht="14.25" hidden="1" x14ac:dyDescent="0.2">
      <c r="C482" s="335"/>
      <c r="E482" s="78"/>
      <c r="F482" s="335"/>
      <c r="G482" s="335"/>
      <c r="H482" s="505"/>
      <c r="J482" s="335"/>
      <c r="K482" s="335"/>
      <c r="L482" s="335"/>
      <c r="M482" s="335"/>
      <c r="N482" s="335"/>
      <c r="O482" s="335"/>
      <c r="P482" s="335"/>
    </row>
    <row r="483" spans="3:16" ht="14.25" hidden="1" x14ac:dyDescent="0.2">
      <c r="C483" s="335"/>
      <c r="E483" s="78"/>
      <c r="F483" s="335"/>
      <c r="G483" s="335"/>
      <c r="H483" s="505"/>
      <c r="J483" s="335"/>
      <c r="K483" s="335"/>
      <c r="L483" s="335"/>
      <c r="M483" s="335"/>
      <c r="N483" s="335"/>
      <c r="O483" s="335"/>
      <c r="P483" s="335"/>
    </row>
    <row r="484" spans="3:16" ht="14.25" hidden="1" x14ac:dyDescent="0.2">
      <c r="C484" s="335"/>
      <c r="E484" s="78"/>
      <c r="F484" s="335"/>
      <c r="G484" s="335"/>
      <c r="H484" s="505"/>
      <c r="J484" s="335"/>
      <c r="K484" s="335"/>
      <c r="L484" s="335"/>
      <c r="M484" s="335"/>
      <c r="N484" s="335"/>
      <c r="O484" s="335"/>
      <c r="P484" s="335"/>
    </row>
    <row r="485" spans="3:16" ht="14.25" hidden="1" x14ac:dyDescent="0.2">
      <c r="C485" s="335"/>
      <c r="E485" s="78"/>
      <c r="F485" s="335"/>
      <c r="G485" s="335"/>
      <c r="H485" s="505"/>
      <c r="J485" s="335"/>
      <c r="K485" s="335"/>
      <c r="L485" s="335"/>
      <c r="M485" s="335"/>
      <c r="N485" s="335"/>
      <c r="O485" s="335"/>
      <c r="P485" s="335"/>
    </row>
    <row r="486" spans="3:16" ht="14.25" hidden="1" x14ac:dyDescent="0.2">
      <c r="C486" s="335"/>
      <c r="E486" s="78"/>
      <c r="F486" s="335"/>
      <c r="G486" s="335"/>
      <c r="H486" s="505"/>
      <c r="J486" s="335"/>
      <c r="K486" s="335"/>
      <c r="L486" s="335"/>
      <c r="M486" s="335"/>
      <c r="N486" s="335"/>
      <c r="O486" s="335"/>
      <c r="P486" s="335"/>
    </row>
    <row r="487" spans="3:16" ht="14.25" hidden="1" x14ac:dyDescent="0.2">
      <c r="C487" s="335"/>
      <c r="E487" s="78"/>
      <c r="F487" s="335"/>
      <c r="G487" s="335"/>
      <c r="H487" s="505"/>
      <c r="J487" s="335"/>
      <c r="K487" s="335"/>
      <c r="L487" s="335"/>
      <c r="M487" s="335"/>
      <c r="N487" s="335"/>
      <c r="O487" s="335"/>
      <c r="P487" s="335"/>
    </row>
    <row r="488" spans="3:16" ht="14.25" hidden="1" x14ac:dyDescent="0.2">
      <c r="C488" s="335"/>
      <c r="E488" s="78"/>
      <c r="F488" s="335"/>
      <c r="G488" s="335"/>
      <c r="H488" s="505"/>
      <c r="J488" s="335"/>
      <c r="K488" s="335"/>
      <c r="L488" s="335"/>
      <c r="M488" s="335"/>
      <c r="N488" s="335"/>
      <c r="O488" s="335"/>
      <c r="P488" s="335"/>
    </row>
    <row r="489" spans="3:16" ht="14.25" hidden="1" x14ac:dyDescent="0.2">
      <c r="C489" s="335"/>
      <c r="E489" s="78"/>
      <c r="F489" s="335"/>
      <c r="G489" s="335"/>
      <c r="H489" s="505"/>
      <c r="J489" s="335"/>
      <c r="K489" s="335"/>
      <c r="L489" s="335"/>
      <c r="M489" s="335"/>
      <c r="N489" s="335"/>
      <c r="O489" s="335"/>
      <c r="P489" s="335"/>
    </row>
    <row r="490" spans="3:16" ht="14.25" hidden="1" x14ac:dyDescent="0.2">
      <c r="C490" s="335"/>
      <c r="E490" s="78"/>
      <c r="F490" s="335"/>
      <c r="G490" s="335"/>
      <c r="H490" s="505"/>
      <c r="J490" s="335"/>
      <c r="K490" s="335"/>
      <c r="L490" s="335"/>
      <c r="M490" s="335"/>
      <c r="N490" s="335"/>
      <c r="O490" s="335"/>
      <c r="P490" s="335"/>
    </row>
    <row r="491" spans="3:16" ht="14.25" hidden="1" x14ac:dyDescent="0.2">
      <c r="C491" s="335"/>
      <c r="E491" s="78"/>
      <c r="F491" s="335"/>
      <c r="G491" s="335"/>
      <c r="H491" s="505"/>
      <c r="J491" s="335"/>
      <c r="K491" s="335"/>
      <c r="L491" s="335"/>
      <c r="M491" s="335"/>
      <c r="N491" s="335"/>
      <c r="O491" s="335"/>
      <c r="P491" s="335"/>
    </row>
    <row r="492" spans="3:16" ht="14.25" hidden="1" x14ac:dyDescent="0.2">
      <c r="C492" s="335"/>
      <c r="E492" s="78"/>
      <c r="F492" s="335"/>
      <c r="G492" s="335"/>
      <c r="H492" s="505"/>
      <c r="J492" s="335"/>
      <c r="K492" s="335"/>
      <c r="L492" s="335"/>
      <c r="M492" s="335"/>
      <c r="N492" s="335"/>
      <c r="O492" s="335"/>
      <c r="P492" s="335"/>
    </row>
    <row r="493" spans="3:16" ht="14.25" hidden="1" x14ac:dyDescent="0.2">
      <c r="C493" s="335"/>
      <c r="E493" s="78"/>
      <c r="F493" s="335"/>
      <c r="G493" s="335"/>
      <c r="H493" s="505"/>
      <c r="J493" s="335"/>
      <c r="K493" s="335"/>
      <c r="L493" s="335"/>
      <c r="M493" s="335"/>
      <c r="N493" s="335"/>
      <c r="O493" s="335"/>
      <c r="P493" s="335"/>
    </row>
    <row r="494" spans="3:16" ht="14.25" hidden="1" x14ac:dyDescent="0.2">
      <c r="C494" s="335"/>
      <c r="E494" s="78"/>
      <c r="F494" s="335"/>
      <c r="G494" s="335"/>
      <c r="H494" s="505"/>
      <c r="J494" s="335"/>
      <c r="K494" s="335"/>
      <c r="L494" s="335"/>
      <c r="M494" s="335"/>
      <c r="N494" s="335"/>
      <c r="O494" s="335"/>
      <c r="P494" s="335"/>
    </row>
    <row r="495" spans="3:16" ht="14.25" hidden="1" x14ac:dyDescent="0.2">
      <c r="C495" s="335"/>
      <c r="E495" s="78"/>
      <c r="F495" s="335"/>
      <c r="G495" s="335"/>
      <c r="H495" s="505"/>
      <c r="J495" s="335"/>
      <c r="K495" s="335"/>
      <c r="L495" s="335"/>
      <c r="M495" s="335"/>
      <c r="N495" s="335"/>
      <c r="O495" s="335"/>
      <c r="P495" s="335"/>
    </row>
    <row r="496" spans="3:16" ht="14.25" hidden="1" x14ac:dyDescent="0.2">
      <c r="C496" s="335"/>
      <c r="E496" s="78"/>
      <c r="F496" s="335"/>
      <c r="G496" s="335"/>
      <c r="H496" s="505"/>
      <c r="J496" s="335"/>
      <c r="K496" s="335"/>
      <c r="L496" s="335"/>
      <c r="M496" s="335"/>
      <c r="N496" s="335"/>
      <c r="O496" s="335"/>
      <c r="P496" s="335"/>
    </row>
    <row r="497" spans="3:16" ht="14.25" hidden="1" x14ac:dyDescent="0.2">
      <c r="C497" s="335"/>
      <c r="E497" s="78"/>
      <c r="F497" s="335"/>
      <c r="G497" s="335"/>
      <c r="H497" s="505"/>
      <c r="J497" s="335"/>
      <c r="K497" s="335"/>
      <c r="L497" s="335"/>
      <c r="M497" s="335"/>
      <c r="N497" s="335"/>
      <c r="O497" s="335"/>
      <c r="P497" s="335"/>
    </row>
    <row r="498" spans="3:16" ht="14.25" hidden="1" x14ac:dyDescent="0.2">
      <c r="C498" s="335"/>
      <c r="E498" s="78"/>
      <c r="F498" s="335"/>
      <c r="G498" s="335"/>
      <c r="H498" s="505"/>
      <c r="J498" s="335"/>
      <c r="K498" s="335"/>
      <c r="L498" s="335"/>
      <c r="M498" s="335"/>
      <c r="N498" s="335"/>
      <c r="O498" s="335"/>
      <c r="P498" s="335"/>
    </row>
    <row r="499" spans="3:16" ht="14.25" hidden="1" x14ac:dyDescent="0.2">
      <c r="C499" s="335"/>
      <c r="E499" s="78"/>
      <c r="F499" s="335"/>
      <c r="G499" s="335"/>
      <c r="H499" s="505"/>
      <c r="J499" s="335"/>
      <c r="K499" s="335"/>
      <c r="L499" s="335"/>
      <c r="M499" s="335"/>
      <c r="N499" s="335"/>
      <c r="O499" s="335"/>
      <c r="P499" s="335"/>
    </row>
    <row r="500" spans="3:16" ht="14.25" hidden="1" x14ac:dyDescent="0.2">
      <c r="C500" s="335"/>
      <c r="E500" s="78"/>
      <c r="F500" s="335"/>
      <c r="G500" s="335"/>
      <c r="H500" s="505"/>
      <c r="J500" s="335"/>
      <c r="K500" s="335"/>
      <c r="L500" s="335"/>
      <c r="M500" s="335"/>
      <c r="N500" s="335"/>
      <c r="O500" s="335"/>
      <c r="P500" s="335"/>
    </row>
    <row r="501" spans="3:16" ht="14.25" hidden="1" x14ac:dyDescent="0.2">
      <c r="C501" s="335"/>
      <c r="E501" s="78"/>
      <c r="F501" s="335"/>
      <c r="G501" s="335"/>
      <c r="H501" s="505"/>
      <c r="J501" s="335"/>
      <c r="K501" s="335"/>
      <c r="L501" s="335"/>
      <c r="M501" s="335"/>
      <c r="N501" s="335"/>
      <c r="O501" s="335"/>
      <c r="P501" s="335"/>
    </row>
    <row r="502" spans="3:16" ht="14.25" hidden="1" x14ac:dyDescent="0.2">
      <c r="C502" s="335"/>
      <c r="E502" s="78"/>
      <c r="F502" s="335"/>
      <c r="G502" s="335"/>
      <c r="H502" s="505"/>
      <c r="J502" s="335"/>
      <c r="K502" s="335"/>
      <c r="L502" s="335"/>
      <c r="M502" s="335"/>
      <c r="N502" s="335"/>
      <c r="O502" s="335"/>
      <c r="P502" s="335"/>
    </row>
    <row r="503" spans="3:16" ht="14.25" hidden="1" x14ac:dyDescent="0.2">
      <c r="C503" s="335"/>
      <c r="E503" s="78"/>
      <c r="F503" s="335"/>
      <c r="G503" s="335"/>
      <c r="H503" s="505"/>
      <c r="J503" s="335"/>
      <c r="K503" s="335"/>
      <c r="L503" s="335"/>
      <c r="M503" s="335"/>
      <c r="N503" s="335"/>
      <c r="O503" s="335"/>
      <c r="P503" s="335"/>
    </row>
    <row r="504" spans="3:16" ht="14.25" hidden="1" x14ac:dyDescent="0.2">
      <c r="C504" s="335"/>
      <c r="E504" s="78"/>
      <c r="F504" s="335"/>
      <c r="G504" s="335"/>
      <c r="H504" s="505"/>
      <c r="J504" s="335"/>
      <c r="K504" s="335"/>
      <c r="L504" s="335"/>
      <c r="M504" s="335"/>
      <c r="N504" s="335"/>
      <c r="O504" s="335"/>
      <c r="P504" s="335"/>
    </row>
    <row r="505" spans="3:16" ht="14.25" hidden="1" x14ac:dyDescent="0.2">
      <c r="C505" s="335"/>
      <c r="E505" s="78"/>
      <c r="F505" s="335"/>
      <c r="G505" s="335"/>
      <c r="H505" s="505"/>
      <c r="J505" s="335"/>
      <c r="K505" s="335"/>
      <c r="L505" s="335"/>
      <c r="M505" s="335"/>
      <c r="N505" s="335"/>
      <c r="O505" s="335"/>
      <c r="P505" s="335"/>
    </row>
    <row r="506" spans="3:16" ht="14.25" hidden="1" x14ac:dyDescent="0.2">
      <c r="C506" s="335"/>
      <c r="E506" s="78"/>
      <c r="F506" s="335"/>
      <c r="G506" s="335"/>
      <c r="H506" s="505"/>
      <c r="J506" s="335"/>
      <c r="K506" s="335"/>
      <c r="L506" s="335"/>
      <c r="M506" s="335"/>
      <c r="N506" s="335"/>
      <c r="O506" s="335"/>
      <c r="P506" s="335"/>
    </row>
    <row r="507" spans="3:16" ht="14.25" hidden="1" x14ac:dyDescent="0.2">
      <c r="C507" s="335"/>
      <c r="E507" s="78"/>
      <c r="F507" s="335"/>
      <c r="G507" s="335"/>
      <c r="H507" s="505"/>
      <c r="J507" s="335"/>
      <c r="K507" s="335"/>
      <c r="L507" s="335"/>
      <c r="M507" s="335"/>
      <c r="N507" s="335"/>
      <c r="O507" s="335"/>
      <c r="P507" s="335"/>
    </row>
    <row r="508" spans="3:16" ht="14.25" hidden="1" x14ac:dyDescent="0.2">
      <c r="C508" s="335"/>
      <c r="E508" s="78"/>
      <c r="F508" s="335"/>
      <c r="G508" s="335"/>
      <c r="H508" s="505"/>
      <c r="J508" s="335"/>
      <c r="K508" s="335"/>
      <c r="L508" s="335"/>
      <c r="M508" s="335"/>
      <c r="N508" s="335"/>
      <c r="O508" s="335"/>
      <c r="P508" s="335"/>
    </row>
    <row r="509" spans="3:16" ht="14.25" hidden="1" x14ac:dyDescent="0.2">
      <c r="C509" s="335"/>
      <c r="E509" s="78"/>
      <c r="F509" s="335"/>
      <c r="G509" s="335"/>
      <c r="H509" s="505"/>
      <c r="J509" s="335"/>
      <c r="K509" s="335"/>
      <c r="L509" s="335"/>
      <c r="M509" s="335"/>
      <c r="N509" s="335"/>
      <c r="O509" s="335"/>
      <c r="P509" s="335"/>
    </row>
    <row r="510" spans="3:16" ht="14.25" hidden="1" x14ac:dyDescent="0.2">
      <c r="C510" s="335"/>
      <c r="E510" s="78"/>
      <c r="F510" s="335"/>
      <c r="G510" s="335"/>
      <c r="H510" s="505"/>
      <c r="J510" s="335"/>
      <c r="K510" s="335"/>
      <c r="L510" s="335"/>
      <c r="M510" s="335"/>
      <c r="N510" s="335"/>
      <c r="O510" s="335"/>
      <c r="P510" s="335"/>
    </row>
    <row r="511" spans="3:16" ht="14.25" hidden="1" x14ac:dyDescent="0.2">
      <c r="C511" s="335"/>
      <c r="E511" s="78"/>
      <c r="F511" s="335"/>
      <c r="G511" s="335"/>
      <c r="H511" s="505"/>
      <c r="J511" s="335"/>
      <c r="K511" s="335"/>
      <c r="L511" s="335"/>
      <c r="M511" s="335"/>
      <c r="N511" s="335"/>
      <c r="O511" s="335"/>
      <c r="P511" s="335"/>
    </row>
    <row r="512" spans="3:16" ht="14.25" hidden="1" x14ac:dyDescent="0.2">
      <c r="C512" s="335"/>
      <c r="E512" s="78"/>
      <c r="F512" s="335"/>
      <c r="G512" s="335"/>
      <c r="H512" s="505"/>
      <c r="J512" s="335"/>
      <c r="K512" s="335"/>
      <c r="L512" s="335"/>
      <c r="M512" s="335"/>
      <c r="N512" s="335"/>
      <c r="O512" s="335"/>
      <c r="P512" s="335"/>
    </row>
    <row r="513" spans="3:16" ht="14.25" hidden="1" x14ac:dyDescent="0.2">
      <c r="C513" s="335"/>
      <c r="E513" s="78"/>
      <c r="F513" s="335"/>
      <c r="G513" s="335"/>
      <c r="H513" s="505"/>
      <c r="J513" s="335"/>
      <c r="K513" s="335"/>
      <c r="L513" s="335"/>
      <c r="M513" s="335"/>
      <c r="N513" s="335"/>
      <c r="O513" s="335"/>
      <c r="P513" s="335"/>
    </row>
    <row r="514" spans="3:16" ht="14.25" hidden="1" x14ac:dyDescent="0.2">
      <c r="C514" s="335"/>
      <c r="E514" s="78"/>
      <c r="F514" s="335"/>
      <c r="G514" s="335"/>
      <c r="H514" s="505"/>
      <c r="J514" s="335"/>
      <c r="K514" s="335"/>
      <c r="L514" s="335"/>
      <c r="M514" s="335"/>
      <c r="N514" s="335"/>
      <c r="O514" s="335"/>
      <c r="P514" s="335"/>
    </row>
    <row r="515" spans="3:16" ht="14.25" hidden="1" x14ac:dyDescent="0.2">
      <c r="C515" s="335"/>
      <c r="E515" s="78"/>
      <c r="F515" s="335"/>
      <c r="G515" s="335"/>
      <c r="H515" s="505"/>
      <c r="J515" s="335"/>
      <c r="K515" s="335"/>
      <c r="L515" s="335"/>
      <c r="M515" s="335"/>
      <c r="N515" s="335"/>
      <c r="O515" s="335"/>
      <c r="P515" s="335"/>
    </row>
    <row r="516" spans="3:16" ht="14.25" hidden="1" x14ac:dyDescent="0.2">
      <c r="C516" s="335"/>
      <c r="E516" s="78"/>
      <c r="F516" s="335"/>
      <c r="G516" s="335"/>
      <c r="H516" s="505"/>
      <c r="J516" s="335"/>
      <c r="K516" s="335"/>
      <c r="L516" s="335"/>
      <c r="M516" s="335"/>
      <c r="N516" s="335"/>
      <c r="O516" s="335"/>
      <c r="P516" s="335"/>
    </row>
    <row r="517" spans="3:16" ht="14.25" hidden="1" x14ac:dyDescent="0.2">
      <c r="C517" s="335"/>
      <c r="E517" s="78"/>
      <c r="F517" s="335"/>
      <c r="G517" s="335"/>
      <c r="H517" s="505"/>
      <c r="J517" s="335"/>
      <c r="K517" s="335"/>
      <c r="L517" s="335"/>
      <c r="M517" s="335"/>
      <c r="N517" s="335"/>
      <c r="O517" s="335"/>
      <c r="P517" s="335"/>
    </row>
    <row r="518" spans="3:16" ht="14.25" hidden="1" x14ac:dyDescent="0.2">
      <c r="C518" s="335"/>
      <c r="E518" s="78"/>
      <c r="F518" s="335"/>
      <c r="G518" s="335"/>
      <c r="H518" s="505"/>
      <c r="J518" s="335"/>
      <c r="K518" s="335"/>
      <c r="L518" s="335"/>
      <c r="M518" s="335"/>
      <c r="N518" s="335"/>
      <c r="O518" s="335"/>
      <c r="P518" s="335"/>
    </row>
    <row r="519" spans="3:16" ht="14.25" hidden="1" x14ac:dyDescent="0.2">
      <c r="C519" s="335"/>
      <c r="E519" s="78"/>
      <c r="F519" s="335"/>
      <c r="G519" s="335"/>
      <c r="H519" s="505"/>
      <c r="J519" s="335"/>
      <c r="K519" s="335"/>
      <c r="L519" s="335"/>
      <c r="M519" s="335"/>
      <c r="N519" s="335"/>
      <c r="O519" s="335"/>
      <c r="P519" s="335"/>
    </row>
    <row r="520" spans="3:16" ht="14.25" hidden="1" x14ac:dyDescent="0.2">
      <c r="C520" s="335"/>
      <c r="E520" s="78"/>
      <c r="F520" s="335"/>
      <c r="G520" s="335"/>
      <c r="H520" s="505"/>
      <c r="J520" s="335"/>
      <c r="K520" s="335"/>
      <c r="L520" s="335"/>
      <c r="M520" s="335"/>
      <c r="N520" s="335"/>
      <c r="O520" s="335"/>
      <c r="P520" s="335"/>
    </row>
    <row r="521" spans="3:16" ht="14.25" hidden="1" x14ac:dyDescent="0.2">
      <c r="C521" s="335"/>
      <c r="E521" s="78"/>
      <c r="F521" s="335"/>
      <c r="G521" s="335"/>
      <c r="H521" s="505"/>
      <c r="J521" s="335"/>
      <c r="K521" s="335"/>
      <c r="L521" s="335"/>
      <c r="M521" s="335"/>
      <c r="N521" s="335"/>
      <c r="O521" s="335"/>
      <c r="P521" s="335"/>
    </row>
    <row r="522" spans="3:16" ht="14.25" hidden="1" x14ac:dyDescent="0.2">
      <c r="C522" s="335"/>
      <c r="E522" s="78"/>
      <c r="F522" s="335"/>
      <c r="G522" s="335"/>
      <c r="H522" s="505"/>
      <c r="J522" s="335"/>
      <c r="K522" s="335"/>
      <c r="L522" s="335"/>
      <c r="M522" s="335"/>
      <c r="N522" s="335"/>
      <c r="O522" s="335"/>
      <c r="P522" s="335"/>
    </row>
    <row r="523" spans="3:16" ht="14.25" hidden="1" x14ac:dyDescent="0.2">
      <c r="C523" s="335"/>
      <c r="E523" s="78"/>
      <c r="F523" s="335"/>
      <c r="G523" s="335"/>
      <c r="H523" s="505"/>
      <c r="J523" s="335"/>
      <c r="K523" s="335"/>
      <c r="L523" s="335"/>
      <c r="M523" s="335"/>
      <c r="N523" s="335"/>
      <c r="O523" s="335"/>
      <c r="P523" s="335"/>
    </row>
    <row r="524" spans="3:16" ht="14.25" hidden="1" x14ac:dyDescent="0.2">
      <c r="C524" s="335"/>
      <c r="E524" s="78"/>
      <c r="F524" s="335"/>
      <c r="G524" s="335"/>
      <c r="H524" s="505"/>
      <c r="J524" s="335"/>
      <c r="K524" s="335"/>
      <c r="L524" s="335"/>
      <c r="M524" s="335"/>
      <c r="N524" s="335"/>
      <c r="O524" s="335"/>
      <c r="P524" s="335"/>
    </row>
    <row r="525" spans="3:16" ht="14.25" hidden="1" x14ac:dyDescent="0.2">
      <c r="C525" s="335"/>
      <c r="E525" s="78"/>
      <c r="F525" s="335"/>
      <c r="G525" s="335"/>
      <c r="H525" s="505"/>
      <c r="J525" s="335"/>
      <c r="K525" s="335"/>
      <c r="L525" s="335"/>
      <c r="M525" s="335"/>
      <c r="N525" s="335"/>
      <c r="O525" s="335"/>
      <c r="P525" s="335"/>
    </row>
    <row r="526" spans="3:16" ht="14.25" hidden="1" x14ac:dyDescent="0.2">
      <c r="C526" s="335"/>
      <c r="E526" s="78"/>
      <c r="F526" s="335"/>
      <c r="G526" s="335"/>
      <c r="H526" s="505"/>
      <c r="J526" s="335"/>
      <c r="K526" s="335"/>
      <c r="L526" s="335"/>
      <c r="M526" s="335"/>
      <c r="N526" s="335"/>
      <c r="O526" s="335"/>
      <c r="P526" s="335"/>
    </row>
    <row r="527" spans="3:16" ht="14.25" hidden="1" x14ac:dyDescent="0.2">
      <c r="C527" s="335"/>
      <c r="E527" s="78"/>
      <c r="F527" s="335"/>
      <c r="G527" s="335"/>
      <c r="H527" s="505"/>
      <c r="J527" s="335"/>
      <c r="K527" s="335"/>
      <c r="L527" s="335"/>
      <c r="M527" s="335"/>
      <c r="N527" s="335"/>
      <c r="O527" s="335"/>
      <c r="P527" s="335"/>
    </row>
    <row r="528" spans="3:16" ht="14.25" hidden="1" x14ac:dyDescent="0.2">
      <c r="C528" s="335"/>
      <c r="E528" s="78"/>
      <c r="F528" s="335"/>
      <c r="G528" s="335"/>
      <c r="H528" s="505"/>
      <c r="J528" s="335"/>
      <c r="K528" s="335"/>
      <c r="L528" s="335"/>
      <c r="M528" s="335"/>
      <c r="N528" s="335"/>
      <c r="O528" s="335"/>
      <c r="P528" s="335"/>
    </row>
    <row r="529" spans="3:16" ht="14.25" hidden="1" x14ac:dyDescent="0.2">
      <c r="C529" s="335"/>
      <c r="E529" s="78"/>
      <c r="F529" s="335"/>
      <c r="G529" s="335"/>
      <c r="H529" s="505"/>
      <c r="J529" s="335"/>
      <c r="K529" s="335"/>
      <c r="L529" s="335"/>
      <c r="M529" s="335"/>
      <c r="N529" s="335"/>
      <c r="O529" s="335"/>
      <c r="P529" s="335"/>
    </row>
    <row r="530" spans="3:16" ht="14.25" hidden="1" x14ac:dyDescent="0.2">
      <c r="C530" s="335"/>
      <c r="E530" s="78"/>
      <c r="F530" s="335"/>
      <c r="G530" s="335"/>
      <c r="H530" s="505"/>
      <c r="J530" s="335"/>
      <c r="K530" s="335"/>
      <c r="L530" s="335"/>
      <c r="M530" s="335"/>
      <c r="N530" s="335"/>
      <c r="O530" s="335"/>
      <c r="P530" s="335"/>
    </row>
    <row r="531" spans="3:16" ht="14.25" hidden="1" x14ac:dyDescent="0.2">
      <c r="C531" s="335"/>
      <c r="E531" s="78"/>
      <c r="F531" s="335"/>
      <c r="G531" s="335"/>
      <c r="H531" s="505"/>
      <c r="J531" s="335"/>
      <c r="K531" s="335"/>
      <c r="L531" s="335"/>
      <c r="M531" s="335"/>
      <c r="N531" s="335"/>
      <c r="O531" s="335"/>
      <c r="P531" s="335"/>
    </row>
    <row r="532" spans="3:16" ht="14.25" hidden="1" x14ac:dyDescent="0.2">
      <c r="C532" s="335"/>
      <c r="E532" s="78"/>
      <c r="F532" s="335"/>
      <c r="G532" s="335"/>
      <c r="H532" s="505"/>
      <c r="J532" s="335"/>
      <c r="K532" s="335"/>
      <c r="L532" s="335"/>
      <c r="M532" s="335"/>
      <c r="N532" s="335"/>
      <c r="O532" s="335"/>
      <c r="P532" s="335"/>
    </row>
    <row r="533" spans="3:16" ht="14.25" hidden="1" x14ac:dyDescent="0.2">
      <c r="C533" s="335"/>
      <c r="E533" s="78"/>
      <c r="F533" s="335"/>
      <c r="G533" s="335"/>
      <c r="H533" s="505"/>
      <c r="J533" s="335"/>
      <c r="K533" s="335"/>
      <c r="L533" s="335"/>
      <c r="M533" s="335"/>
      <c r="N533" s="335"/>
      <c r="O533" s="335"/>
      <c r="P533" s="335"/>
    </row>
    <row r="534" spans="3:16" ht="14.25" hidden="1" x14ac:dyDescent="0.2">
      <c r="C534" s="335"/>
      <c r="E534" s="78"/>
      <c r="F534" s="335"/>
      <c r="G534" s="335"/>
      <c r="H534" s="505"/>
      <c r="J534" s="335"/>
      <c r="K534" s="335"/>
      <c r="L534" s="335"/>
      <c r="M534" s="335"/>
      <c r="N534" s="335"/>
      <c r="O534" s="335"/>
      <c r="P534" s="335"/>
    </row>
    <row r="535" spans="3:16" ht="14.25" hidden="1" x14ac:dyDescent="0.2">
      <c r="C535" s="335"/>
      <c r="E535" s="78"/>
      <c r="F535" s="335"/>
      <c r="G535" s="335"/>
      <c r="H535" s="505"/>
      <c r="J535" s="335"/>
      <c r="K535" s="335"/>
      <c r="L535" s="335"/>
      <c r="M535" s="335"/>
      <c r="N535" s="335"/>
      <c r="O535" s="335"/>
      <c r="P535" s="335"/>
    </row>
    <row r="536" spans="3:16" ht="14.25" hidden="1" x14ac:dyDescent="0.2">
      <c r="C536" s="335"/>
      <c r="E536" s="78"/>
      <c r="F536" s="335"/>
      <c r="G536" s="335"/>
      <c r="H536" s="505"/>
      <c r="J536" s="335"/>
      <c r="K536" s="335"/>
      <c r="L536" s="335"/>
      <c r="M536" s="335"/>
      <c r="N536" s="335"/>
      <c r="O536" s="335"/>
      <c r="P536" s="335"/>
    </row>
    <row r="537" spans="3:16" ht="14.25" hidden="1" x14ac:dyDescent="0.2">
      <c r="C537" s="335"/>
      <c r="E537" s="78"/>
      <c r="F537" s="335"/>
      <c r="G537" s="335"/>
      <c r="H537" s="505"/>
      <c r="J537" s="335"/>
      <c r="K537" s="335"/>
      <c r="L537" s="335"/>
      <c r="M537" s="335"/>
      <c r="N537" s="335"/>
      <c r="O537" s="335"/>
      <c r="P537" s="335"/>
    </row>
    <row r="538" spans="3:16" ht="14.25" hidden="1" x14ac:dyDescent="0.2">
      <c r="C538" s="335"/>
      <c r="E538" s="78"/>
      <c r="F538" s="335"/>
      <c r="G538" s="335"/>
      <c r="H538" s="505"/>
      <c r="J538" s="335"/>
      <c r="K538" s="335"/>
      <c r="L538" s="335"/>
      <c r="M538" s="335"/>
      <c r="N538" s="335"/>
      <c r="O538" s="335"/>
      <c r="P538" s="335"/>
    </row>
    <row r="539" spans="3:16" ht="14.25" hidden="1" x14ac:dyDescent="0.2">
      <c r="C539" s="335"/>
      <c r="E539" s="78"/>
      <c r="F539" s="335"/>
      <c r="G539" s="335"/>
      <c r="H539" s="505"/>
      <c r="J539" s="335"/>
      <c r="K539" s="335"/>
      <c r="L539" s="335"/>
      <c r="M539" s="335"/>
      <c r="N539" s="335"/>
      <c r="O539" s="335"/>
      <c r="P539" s="335"/>
    </row>
    <row r="540" spans="3:16" ht="14.25" hidden="1" x14ac:dyDescent="0.2">
      <c r="C540" s="335"/>
      <c r="E540" s="78"/>
      <c r="F540" s="335"/>
      <c r="G540" s="335"/>
      <c r="H540" s="505"/>
      <c r="J540" s="335"/>
      <c r="K540" s="335"/>
      <c r="L540" s="335"/>
      <c r="M540" s="335"/>
      <c r="N540" s="335"/>
      <c r="O540" s="335"/>
      <c r="P540" s="335"/>
    </row>
    <row r="541" spans="3:16" ht="14.25" hidden="1" x14ac:dyDescent="0.2">
      <c r="C541" s="335"/>
      <c r="E541" s="78"/>
      <c r="F541" s="335"/>
      <c r="G541" s="335"/>
      <c r="H541" s="505"/>
      <c r="J541" s="335"/>
      <c r="K541" s="335"/>
      <c r="L541" s="335"/>
      <c r="M541" s="335"/>
      <c r="N541" s="335"/>
      <c r="O541" s="335"/>
      <c r="P541" s="335"/>
    </row>
    <row r="542" spans="3:16" ht="14.25" hidden="1" x14ac:dyDescent="0.2">
      <c r="C542" s="335"/>
      <c r="E542" s="78"/>
      <c r="F542" s="335"/>
      <c r="G542" s="335"/>
      <c r="H542" s="505"/>
      <c r="J542" s="335"/>
      <c r="K542" s="335"/>
      <c r="L542" s="335"/>
      <c r="M542" s="335"/>
      <c r="N542" s="335"/>
      <c r="O542" s="335"/>
      <c r="P542" s="335"/>
    </row>
    <row r="543" spans="3:16" ht="14.25" hidden="1" x14ac:dyDescent="0.2">
      <c r="C543" s="335"/>
      <c r="E543" s="78"/>
      <c r="F543" s="335"/>
      <c r="G543" s="335"/>
      <c r="H543" s="505"/>
      <c r="J543" s="335"/>
      <c r="K543" s="335"/>
      <c r="L543" s="335"/>
      <c r="M543" s="335"/>
      <c r="N543" s="335"/>
      <c r="O543" s="335"/>
      <c r="P543" s="335"/>
    </row>
    <row r="544" spans="3:16" ht="14.25" hidden="1" x14ac:dyDescent="0.2">
      <c r="C544" s="335"/>
      <c r="E544" s="78"/>
      <c r="F544" s="335"/>
      <c r="G544" s="335"/>
      <c r="H544" s="505"/>
      <c r="J544" s="335"/>
      <c r="K544" s="335"/>
      <c r="L544" s="335"/>
      <c r="M544" s="335"/>
      <c r="N544" s="335"/>
      <c r="O544" s="335"/>
      <c r="P544" s="335"/>
    </row>
    <row r="545" spans="3:16" ht="14.25" hidden="1" x14ac:dyDescent="0.2">
      <c r="C545" s="335"/>
      <c r="E545" s="78"/>
      <c r="F545" s="335"/>
      <c r="G545" s="335"/>
      <c r="H545" s="505"/>
      <c r="J545" s="335"/>
      <c r="K545" s="335"/>
      <c r="L545" s="335"/>
      <c r="M545" s="335"/>
      <c r="N545" s="335"/>
      <c r="O545" s="335"/>
      <c r="P545" s="335"/>
    </row>
    <row r="546" spans="3:16" ht="14.25" hidden="1" x14ac:dyDescent="0.2">
      <c r="C546" s="335"/>
      <c r="E546" s="78"/>
      <c r="F546" s="335"/>
      <c r="G546" s="335"/>
      <c r="H546" s="505"/>
      <c r="J546" s="335"/>
      <c r="K546" s="335"/>
      <c r="L546" s="335"/>
      <c r="M546" s="335"/>
      <c r="N546" s="335"/>
      <c r="O546" s="335"/>
      <c r="P546" s="335"/>
    </row>
    <row r="547" spans="3:16" ht="14.25" hidden="1" x14ac:dyDescent="0.2">
      <c r="C547" s="335"/>
      <c r="E547" s="78"/>
      <c r="F547" s="335"/>
      <c r="G547" s="335"/>
      <c r="H547" s="505"/>
      <c r="J547" s="335"/>
      <c r="K547" s="335"/>
      <c r="L547" s="335"/>
      <c r="M547" s="335"/>
      <c r="N547" s="335"/>
      <c r="O547" s="335"/>
      <c r="P547" s="335"/>
    </row>
    <row r="548" spans="3:16" ht="14.25" hidden="1" x14ac:dyDescent="0.2">
      <c r="C548" s="335"/>
      <c r="E548" s="78"/>
      <c r="F548" s="335"/>
      <c r="G548" s="335"/>
      <c r="H548" s="505"/>
      <c r="J548" s="335"/>
      <c r="K548" s="335"/>
      <c r="L548" s="335"/>
      <c r="M548" s="335"/>
      <c r="N548" s="335"/>
      <c r="O548" s="335"/>
      <c r="P548" s="335"/>
    </row>
    <row r="549" spans="3:16" ht="14.25" hidden="1" x14ac:dyDescent="0.2">
      <c r="C549" s="335"/>
      <c r="E549" s="78"/>
      <c r="F549" s="335"/>
      <c r="G549" s="335"/>
      <c r="H549" s="505"/>
      <c r="J549" s="335"/>
      <c r="K549" s="335"/>
      <c r="L549" s="335"/>
      <c r="M549" s="335"/>
      <c r="N549" s="335"/>
      <c r="O549" s="335"/>
      <c r="P549" s="335"/>
    </row>
    <row r="550" spans="3:16" ht="14.25" hidden="1" x14ac:dyDescent="0.2">
      <c r="C550" s="335"/>
      <c r="E550" s="78"/>
      <c r="F550" s="335"/>
      <c r="G550" s="335"/>
      <c r="H550" s="505"/>
      <c r="J550" s="335"/>
      <c r="K550" s="335"/>
      <c r="L550" s="335"/>
      <c r="M550" s="335"/>
      <c r="N550" s="335"/>
      <c r="O550" s="335"/>
      <c r="P550" s="335"/>
    </row>
    <row r="551" spans="3:16" ht="14.25" hidden="1" x14ac:dyDescent="0.2">
      <c r="C551" s="335"/>
      <c r="E551" s="78"/>
      <c r="F551" s="335"/>
      <c r="G551" s="335"/>
      <c r="H551" s="505"/>
      <c r="J551" s="335"/>
      <c r="K551" s="335"/>
      <c r="L551" s="335"/>
      <c r="M551" s="335"/>
      <c r="N551" s="335"/>
      <c r="O551" s="335"/>
      <c r="P551" s="335"/>
    </row>
    <row r="552" spans="3:16" ht="14.25" hidden="1" x14ac:dyDescent="0.2">
      <c r="C552" s="335"/>
      <c r="E552" s="78"/>
      <c r="F552" s="335"/>
      <c r="G552" s="335"/>
      <c r="H552" s="505"/>
      <c r="J552" s="335"/>
      <c r="K552" s="335"/>
      <c r="L552" s="335"/>
      <c r="M552" s="335"/>
      <c r="N552" s="335"/>
      <c r="O552" s="335"/>
      <c r="P552" s="335"/>
    </row>
    <row r="553" spans="3:16" ht="14.25" hidden="1" x14ac:dyDescent="0.2">
      <c r="C553" s="335"/>
      <c r="E553" s="78"/>
      <c r="F553" s="335"/>
      <c r="G553" s="335"/>
      <c r="H553" s="505"/>
      <c r="J553" s="335"/>
      <c r="K553" s="335"/>
      <c r="L553" s="335"/>
      <c r="M553" s="335"/>
      <c r="N553" s="335"/>
      <c r="O553" s="335"/>
      <c r="P553" s="335"/>
    </row>
    <row r="554" spans="3:16" ht="14.25" hidden="1" x14ac:dyDescent="0.2">
      <c r="C554" s="335"/>
      <c r="E554" s="78"/>
      <c r="F554" s="335"/>
      <c r="G554" s="335"/>
      <c r="H554" s="505"/>
      <c r="J554" s="335"/>
      <c r="K554" s="335"/>
      <c r="L554" s="335"/>
      <c r="M554" s="335"/>
      <c r="N554" s="335"/>
      <c r="O554" s="335"/>
      <c r="P554" s="335"/>
    </row>
    <row r="555" spans="3:16" ht="14.25" hidden="1" x14ac:dyDescent="0.2">
      <c r="C555" s="335"/>
      <c r="E555" s="78"/>
      <c r="F555" s="335"/>
      <c r="G555" s="335"/>
      <c r="H555" s="505"/>
      <c r="J555" s="335"/>
      <c r="K555" s="335"/>
      <c r="L555" s="335"/>
      <c r="M555" s="335"/>
      <c r="N555" s="335"/>
      <c r="O555" s="335"/>
      <c r="P555" s="335"/>
    </row>
    <row r="556" spans="3:16" ht="14.25" hidden="1" x14ac:dyDescent="0.2">
      <c r="C556" s="335"/>
      <c r="E556" s="78"/>
      <c r="F556" s="335"/>
      <c r="G556" s="335"/>
      <c r="H556" s="505"/>
      <c r="J556" s="335"/>
      <c r="K556" s="335"/>
      <c r="L556" s="335"/>
      <c r="M556" s="335"/>
      <c r="N556" s="335"/>
      <c r="O556" s="335"/>
      <c r="P556" s="335"/>
    </row>
    <row r="557" spans="3:16" ht="14.25" hidden="1" x14ac:dyDescent="0.2">
      <c r="C557" s="335"/>
      <c r="E557" s="78"/>
      <c r="F557" s="335"/>
      <c r="G557" s="335"/>
      <c r="H557" s="505"/>
      <c r="J557" s="335"/>
      <c r="K557" s="335"/>
      <c r="L557" s="335"/>
      <c r="M557" s="335"/>
      <c r="N557" s="335"/>
      <c r="O557" s="335"/>
      <c r="P557" s="335"/>
    </row>
    <row r="558" spans="3:16" ht="14.25" hidden="1" x14ac:dyDescent="0.2">
      <c r="C558" s="335"/>
      <c r="E558" s="78"/>
      <c r="F558" s="335"/>
      <c r="G558" s="335"/>
      <c r="H558" s="505"/>
      <c r="J558" s="335"/>
      <c r="K558" s="335"/>
      <c r="L558" s="335"/>
      <c r="M558" s="335"/>
      <c r="N558" s="335"/>
      <c r="O558" s="335"/>
      <c r="P558" s="335"/>
    </row>
    <row r="559" spans="3:16" ht="14.25" hidden="1" x14ac:dyDescent="0.2">
      <c r="C559" s="335"/>
      <c r="E559" s="78"/>
      <c r="F559" s="335"/>
      <c r="G559" s="335"/>
      <c r="H559" s="505"/>
      <c r="J559" s="335"/>
      <c r="K559" s="335"/>
      <c r="L559" s="335"/>
      <c r="M559" s="335"/>
      <c r="N559" s="335"/>
      <c r="O559" s="335"/>
      <c r="P559" s="335"/>
    </row>
    <row r="560" spans="3:16" ht="14.25" hidden="1" x14ac:dyDescent="0.2">
      <c r="C560" s="335"/>
      <c r="E560" s="78"/>
      <c r="F560" s="335"/>
      <c r="G560" s="335"/>
      <c r="H560" s="505"/>
      <c r="J560" s="335"/>
      <c r="K560" s="335"/>
      <c r="L560" s="335"/>
      <c r="M560" s="335"/>
      <c r="N560" s="335"/>
      <c r="O560" s="335"/>
      <c r="P560" s="335"/>
    </row>
    <row r="561" spans="3:16" ht="14.25" hidden="1" x14ac:dyDescent="0.2">
      <c r="C561" s="335"/>
      <c r="E561" s="78"/>
      <c r="F561" s="335"/>
      <c r="G561" s="335"/>
      <c r="H561" s="505"/>
      <c r="J561" s="335"/>
      <c r="K561" s="335"/>
      <c r="L561" s="335"/>
      <c r="M561" s="335"/>
      <c r="N561" s="335"/>
      <c r="O561" s="335"/>
      <c r="P561" s="335"/>
    </row>
    <row r="562" spans="3:16" ht="14.25" hidden="1" x14ac:dyDescent="0.2">
      <c r="C562" s="335"/>
      <c r="E562" s="78"/>
      <c r="F562" s="335"/>
      <c r="G562" s="335"/>
      <c r="H562" s="505"/>
      <c r="J562" s="335"/>
      <c r="K562" s="335"/>
      <c r="L562" s="335"/>
      <c r="M562" s="335"/>
      <c r="N562" s="335"/>
      <c r="O562" s="335"/>
      <c r="P562" s="335"/>
    </row>
    <row r="563" spans="3:16" ht="14.25" hidden="1" x14ac:dyDescent="0.2">
      <c r="C563" s="335"/>
      <c r="E563" s="78"/>
      <c r="F563" s="335"/>
      <c r="G563" s="335"/>
      <c r="H563" s="505"/>
      <c r="J563" s="335"/>
      <c r="K563" s="335"/>
      <c r="L563" s="335"/>
      <c r="M563" s="335"/>
      <c r="N563" s="335"/>
      <c r="O563" s="335"/>
      <c r="P563" s="335"/>
    </row>
    <row r="564" spans="3:16" ht="14.25" hidden="1" x14ac:dyDescent="0.2">
      <c r="C564" s="335"/>
      <c r="E564" s="78"/>
      <c r="F564" s="335"/>
      <c r="G564" s="335"/>
      <c r="H564" s="505"/>
      <c r="J564" s="335"/>
      <c r="K564" s="335"/>
      <c r="L564" s="335"/>
      <c r="M564" s="335"/>
      <c r="N564" s="335"/>
      <c r="O564" s="335"/>
      <c r="P564" s="335"/>
    </row>
    <row r="565" spans="3:16" ht="14.25" hidden="1" x14ac:dyDescent="0.2">
      <c r="C565" s="335"/>
      <c r="E565" s="78"/>
      <c r="F565" s="335"/>
      <c r="G565" s="335"/>
      <c r="H565" s="505"/>
      <c r="J565" s="335"/>
      <c r="K565" s="335"/>
      <c r="L565" s="335"/>
      <c r="M565" s="335"/>
      <c r="N565" s="335"/>
      <c r="O565" s="335"/>
      <c r="P565" s="335"/>
    </row>
    <row r="566" spans="3:16" ht="14.25" hidden="1" x14ac:dyDescent="0.2">
      <c r="C566" s="335"/>
      <c r="E566" s="78"/>
      <c r="F566" s="335"/>
      <c r="G566" s="335"/>
      <c r="H566" s="505"/>
      <c r="J566" s="335"/>
      <c r="K566" s="335"/>
      <c r="L566" s="335"/>
      <c r="M566" s="335"/>
      <c r="N566" s="335"/>
      <c r="O566" s="335"/>
      <c r="P566" s="335"/>
    </row>
    <row r="567" spans="3:16" ht="14.25" hidden="1" x14ac:dyDescent="0.2">
      <c r="C567" s="335"/>
      <c r="E567" s="78"/>
      <c r="F567" s="335"/>
      <c r="G567" s="335"/>
      <c r="H567" s="505"/>
      <c r="J567" s="335"/>
      <c r="K567" s="335"/>
      <c r="L567" s="335"/>
      <c r="M567" s="335"/>
      <c r="N567" s="335"/>
      <c r="O567" s="335"/>
      <c r="P567" s="335"/>
    </row>
    <row r="568" spans="3:16" ht="14.25" hidden="1" x14ac:dyDescent="0.2">
      <c r="C568" s="335"/>
      <c r="E568" s="78"/>
      <c r="F568" s="335"/>
      <c r="G568" s="335"/>
      <c r="H568" s="505"/>
      <c r="J568" s="335"/>
      <c r="K568" s="335"/>
      <c r="L568" s="335"/>
      <c r="M568" s="335"/>
      <c r="N568" s="335"/>
      <c r="O568" s="335"/>
      <c r="P568" s="335"/>
    </row>
    <row r="569" spans="3:16" ht="14.25" hidden="1" x14ac:dyDescent="0.2">
      <c r="C569" s="335"/>
      <c r="E569" s="78"/>
      <c r="F569" s="335"/>
      <c r="G569" s="335"/>
      <c r="H569" s="505"/>
      <c r="J569" s="335"/>
      <c r="K569" s="335"/>
      <c r="L569" s="335"/>
      <c r="M569" s="335"/>
      <c r="N569" s="335"/>
      <c r="O569" s="335"/>
      <c r="P569" s="335"/>
    </row>
    <row r="570" spans="3:16" ht="14.25" hidden="1" x14ac:dyDescent="0.2">
      <c r="C570" s="335"/>
      <c r="E570" s="78"/>
      <c r="F570" s="335"/>
      <c r="G570" s="335"/>
      <c r="H570" s="505"/>
      <c r="J570" s="335"/>
      <c r="K570" s="335"/>
      <c r="L570" s="335"/>
      <c r="M570" s="335"/>
      <c r="N570" s="335"/>
      <c r="O570" s="335"/>
      <c r="P570" s="335"/>
    </row>
    <row r="571" spans="3:16" ht="14.25" hidden="1" x14ac:dyDescent="0.2">
      <c r="C571" s="335"/>
      <c r="E571" s="78"/>
      <c r="F571" s="335"/>
      <c r="G571" s="335"/>
      <c r="H571" s="505"/>
      <c r="J571" s="335"/>
      <c r="K571" s="335"/>
      <c r="L571" s="335"/>
      <c r="M571" s="335"/>
      <c r="N571" s="335"/>
      <c r="O571" s="335"/>
      <c r="P571" s="335"/>
    </row>
    <row r="572" spans="3:16" ht="14.25" hidden="1" x14ac:dyDescent="0.2">
      <c r="C572" s="335"/>
      <c r="E572" s="78"/>
      <c r="F572" s="335"/>
      <c r="G572" s="335"/>
      <c r="H572" s="505"/>
      <c r="J572" s="335"/>
      <c r="K572" s="335"/>
      <c r="L572" s="335"/>
      <c r="M572" s="335"/>
      <c r="N572" s="335"/>
      <c r="O572" s="335"/>
      <c r="P572" s="335"/>
    </row>
    <row r="573" spans="3:16" ht="14.25" hidden="1" x14ac:dyDescent="0.2">
      <c r="C573" s="335"/>
      <c r="E573" s="78"/>
      <c r="F573" s="335"/>
      <c r="G573" s="335"/>
      <c r="H573" s="505"/>
      <c r="J573" s="335"/>
      <c r="K573" s="335"/>
      <c r="L573" s="335"/>
      <c r="M573" s="335"/>
      <c r="N573" s="335"/>
      <c r="O573" s="335"/>
      <c r="P573" s="335"/>
    </row>
    <row r="574" spans="3:16" ht="14.25" hidden="1" x14ac:dyDescent="0.2">
      <c r="C574" s="335"/>
      <c r="E574" s="78"/>
      <c r="F574" s="335"/>
      <c r="G574" s="335"/>
      <c r="H574" s="505"/>
      <c r="J574" s="335"/>
      <c r="K574" s="335"/>
      <c r="L574" s="335"/>
      <c r="M574" s="335"/>
      <c r="N574" s="335"/>
      <c r="O574" s="335"/>
      <c r="P574" s="335"/>
    </row>
    <row r="575" spans="3:16" ht="14.25" hidden="1" x14ac:dyDescent="0.2">
      <c r="C575" s="335"/>
      <c r="E575" s="78"/>
      <c r="F575" s="335"/>
      <c r="G575" s="335"/>
      <c r="H575" s="505"/>
      <c r="J575" s="335"/>
      <c r="K575" s="335"/>
      <c r="L575" s="335"/>
      <c r="M575" s="335"/>
      <c r="N575" s="335"/>
      <c r="O575" s="335"/>
      <c r="P575" s="335"/>
    </row>
    <row r="576" spans="3:16" ht="14.25" hidden="1" x14ac:dyDescent="0.2">
      <c r="C576" s="335"/>
      <c r="E576" s="78"/>
      <c r="F576" s="335"/>
      <c r="G576" s="335"/>
      <c r="H576" s="505"/>
      <c r="J576" s="335"/>
      <c r="K576" s="335"/>
      <c r="L576" s="335"/>
      <c r="M576" s="335"/>
      <c r="N576" s="335"/>
      <c r="O576" s="335"/>
      <c r="P576" s="335"/>
    </row>
    <row r="577" spans="3:16" ht="14.25" hidden="1" x14ac:dyDescent="0.2">
      <c r="C577" s="335"/>
      <c r="E577" s="78"/>
      <c r="F577" s="335"/>
      <c r="G577" s="335"/>
      <c r="H577" s="505"/>
      <c r="J577" s="335"/>
      <c r="K577" s="335"/>
      <c r="L577" s="335"/>
      <c r="M577" s="335"/>
      <c r="N577" s="335"/>
      <c r="O577" s="335"/>
      <c r="P577" s="335"/>
    </row>
    <row r="578" spans="3:16" ht="14.25" hidden="1" x14ac:dyDescent="0.2">
      <c r="C578" s="335"/>
      <c r="E578" s="78"/>
      <c r="F578" s="335"/>
      <c r="G578" s="335"/>
      <c r="H578" s="505"/>
      <c r="J578" s="335"/>
      <c r="K578" s="335"/>
      <c r="L578" s="335"/>
      <c r="M578" s="335"/>
      <c r="N578" s="335"/>
      <c r="O578" s="335"/>
      <c r="P578" s="335"/>
    </row>
    <row r="579" spans="3:16" ht="14.25" hidden="1" x14ac:dyDescent="0.2">
      <c r="C579" s="335"/>
      <c r="E579" s="78"/>
      <c r="F579" s="335"/>
      <c r="G579" s="335"/>
      <c r="H579" s="505"/>
      <c r="J579" s="335"/>
      <c r="K579" s="335"/>
      <c r="L579" s="335"/>
      <c r="M579" s="335"/>
      <c r="N579" s="335"/>
      <c r="O579" s="335"/>
      <c r="P579" s="335"/>
    </row>
    <row r="580" spans="3:16" ht="14.25" hidden="1" x14ac:dyDescent="0.2">
      <c r="C580" s="335"/>
      <c r="E580" s="78"/>
      <c r="F580" s="335"/>
      <c r="G580" s="335"/>
      <c r="H580" s="505"/>
      <c r="J580" s="335"/>
      <c r="K580" s="335"/>
      <c r="L580" s="335"/>
      <c r="M580" s="335"/>
      <c r="N580" s="335"/>
      <c r="O580" s="335"/>
      <c r="P580" s="335"/>
    </row>
    <row r="581" spans="3:16" ht="14.25" hidden="1" x14ac:dyDescent="0.2">
      <c r="C581" s="335"/>
      <c r="E581" s="78"/>
      <c r="F581" s="335"/>
      <c r="G581" s="335"/>
      <c r="H581" s="505"/>
      <c r="J581" s="335"/>
      <c r="K581" s="335"/>
      <c r="L581" s="335"/>
      <c r="M581" s="335"/>
      <c r="N581" s="335"/>
      <c r="O581" s="335"/>
      <c r="P581" s="335"/>
    </row>
    <row r="582" spans="3:16" ht="14.25" hidden="1" x14ac:dyDescent="0.2">
      <c r="C582" s="335"/>
      <c r="E582" s="78"/>
      <c r="F582" s="335"/>
      <c r="G582" s="335"/>
      <c r="H582" s="505"/>
      <c r="J582" s="335"/>
      <c r="K582" s="335"/>
      <c r="L582" s="335"/>
      <c r="M582" s="335"/>
      <c r="N582" s="335"/>
      <c r="O582" s="335"/>
      <c r="P582" s="335"/>
    </row>
    <row r="583" spans="3:16" ht="14.25" hidden="1" x14ac:dyDescent="0.2">
      <c r="C583" s="335"/>
      <c r="E583" s="78"/>
      <c r="F583" s="335"/>
      <c r="G583" s="335"/>
      <c r="H583" s="505"/>
      <c r="J583" s="335"/>
      <c r="K583" s="335"/>
      <c r="L583" s="335"/>
      <c r="M583" s="335"/>
      <c r="N583" s="335"/>
      <c r="O583" s="335"/>
      <c r="P583" s="335"/>
    </row>
    <row r="584" spans="3:16" ht="14.25" hidden="1" x14ac:dyDescent="0.2">
      <c r="C584" s="335"/>
      <c r="E584" s="78"/>
      <c r="F584" s="335"/>
      <c r="G584" s="335"/>
      <c r="H584" s="505"/>
      <c r="J584" s="335"/>
      <c r="K584" s="335"/>
      <c r="L584" s="335"/>
      <c r="M584" s="335"/>
      <c r="N584" s="335"/>
      <c r="O584" s="335"/>
      <c r="P584" s="335"/>
    </row>
    <row r="585" spans="3:16" ht="14.25" hidden="1" x14ac:dyDescent="0.2">
      <c r="C585" s="335"/>
      <c r="E585" s="78"/>
      <c r="F585" s="335"/>
      <c r="G585" s="335"/>
      <c r="H585" s="505"/>
      <c r="J585" s="335"/>
      <c r="K585" s="335"/>
      <c r="L585" s="335"/>
      <c r="M585" s="335"/>
      <c r="N585" s="335"/>
      <c r="O585" s="335"/>
      <c r="P585" s="335"/>
    </row>
    <row r="586" spans="3:16" ht="14.25" hidden="1" x14ac:dyDescent="0.2">
      <c r="C586" s="335"/>
      <c r="E586" s="78"/>
      <c r="F586" s="335"/>
      <c r="G586" s="335"/>
      <c r="H586" s="505"/>
      <c r="J586" s="335"/>
      <c r="K586" s="335"/>
      <c r="L586" s="335"/>
      <c r="M586" s="335"/>
      <c r="N586" s="335"/>
      <c r="O586" s="335"/>
      <c r="P586" s="335"/>
    </row>
    <row r="587" spans="3:16" ht="14.25" hidden="1" x14ac:dyDescent="0.2">
      <c r="C587" s="335"/>
      <c r="E587" s="78"/>
      <c r="F587" s="335"/>
      <c r="G587" s="335"/>
      <c r="H587" s="505"/>
      <c r="J587" s="335"/>
      <c r="K587" s="335"/>
      <c r="L587" s="335"/>
      <c r="M587" s="335"/>
      <c r="N587" s="335"/>
      <c r="O587" s="335"/>
      <c r="P587" s="335"/>
    </row>
    <row r="588" spans="3:16" ht="14.25" hidden="1" x14ac:dyDescent="0.2">
      <c r="C588" s="335"/>
      <c r="E588" s="78"/>
      <c r="F588" s="335"/>
      <c r="G588" s="335"/>
      <c r="H588" s="505"/>
      <c r="J588" s="335"/>
      <c r="K588" s="335"/>
      <c r="L588" s="335"/>
      <c r="M588" s="335"/>
      <c r="N588" s="335"/>
      <c r="O588" s="335"/>
      <c r="P588" s="335"/>
    </row>
    <row r="589" spans="3:16" ht="14.25" hidden="1" x14ac:dyDescent="0.2">
      <c r="C589" s="335"/>
      <c r="E589" s="78"/>
      <c r="F589" s="335"/>
      <c r="G589" s="335"/>
      <c r="H589" s="505"/>
      <c r="J589" s="335"/>
      <c r="K589" s="335"/>
      <c r="L589" s="335"/>
      <c r="M589" s="335"/>
      <c r="N589" s="335"/>
      <c r="O589" s="335"/>
      <c r="P589" s="335"/>
    </row>
    <row r="590" spans="3:16" ht="14.25" hidden="1" x14ac:dyDescent="0.2">
      <c r="C590" s="335"/>
      <c r="E590" s="78"/>
      <c r="F590" s="335"/>
      <c r="G590" s="335"/>
      <c r="H590" s="505"/>
      <c r="J590" s="335"/>
      <c r="K590" s="335"/>
      <c r="L590" s="335"/>
      <c r="M590" s="335"/>
      <c r="N590" s="335"/>
      <c r="O590" s="335"/>
      <c r="P590" s="335"/>
    </row>
    <row r="591" spans="3:16" ht="14.25" hidden="1" x14ac:dyDescent="0.2">
      <c r="C591" s="335"/>
      <c r="E591" s="78"/>
      <c r="F591" s="335"/>
      <c r="G591" s="335"/>
      <c r="H591" s="505"/>
      <c r="J591" s="335"/>
      <c r="K591" s="335"/>
      <c r="L591" s="335"/>
      <c r="M591" s="335"/>
      <c r="N591" s="335"/>
      <c r="O591" s="335"/>
      <c r="P591" s="335"/>
    </row>
    <row r="592" spans="3:16" ht="14.25" hidden="1" x14ac:dyDescent="0.2">
      <c r="C592" s="335"/>
      <c r="E592" s="78"/>
      <c r="F592" s="335"/>
      <c r="G592" s="335"/>
      <c r="H592" s="505"/>
      <c r="J592" s="335"/>
      <c r="K592" s="335"/>
      <c r="L592" s="335"/>
      <c r="M592" s="335"/>
      <c r="N592" s="335"/>
      <c r="O592" s="335"/>
      <c r="P592" s="335"/>
    </row>
    <row r="593" spans="3:16" ht="14.25" hidden="1" x14ac:dyDescent="0.2">
      <c r="C593" s="335"/>
      <c r="E593" s="78"/>
      <c r="F593" s="335"/>
      <c r="G593" s="335"/>
      <c r="H593" s="505"/>
      <c r="J593" s="335"/>
      <c r="K593" s="335"/>
      <c r="L593" s="335"/>
      <c r="M593" s="335"/>
      <c r="N593" s="335"/>
      <c r="O593" s="335"/>
      <c r="P593" s="335"/>
    </row>
    <row r="594" spans="3:16" ht="14.25" hidden="1" x14ac:dyDescent="0.2">
      <c r="C594" s="335"/>
      <c r="E594" s="78"/>
      <c r="F594" s="335"/>
      <c r="G594" s="335"/>
      <c r="H594" s="505"/>
      <c r="J594" s="335"/>
      <c r="K594" s="335"/>
      <c r="L594" s="335"/>
      <c r="M594" s="335"/>
      <c r="N594" s="335"/>
      <c r="O594" s="335"/>
      <c r="P594" s="335"/>
    </row>
    <row r="595" spans="3:16" ht="14.25" hidden="1" x14ac:dyDescent="0.2">
      <c r="C595" s="335"/>
      <c r="E595" s="78"/>
      <c r="F595" s="335"/>
      <c r="G595" s="335"/>
      <c r="H595" s="505"/>
      <c r="J595" s="335"/>
      <c r="K595" s="335"/>
      <c r="L595" s="335"/>
      <c r="M595" s="335"/>
      <c r="N595" s="335"/>
      <c r="O595" s="335"/>
      <c r="P595" s="335"/>
    </row>
    <row r="596" spans="3:16" ht="14.25" hidden="1" x14ac:dyDescent="0.2">
      <c r="C596" s="335"/>
      <c r="E596" s="78"/>
      <c r="F596" s="335"/>
      <c r="G596" s="335"/>
      <c r="H596" s="505"/>
      <c r="J596" s="335"/>
      <c r="K596" s="335"/>
      <c r="L596" s="335"/>
      <c r="M596" s="335"/>
      <c r="N596" s="335"/>
      <c r="O596" s="335"/>
      <c r="P596" s="335"/>
    </row>
    <row r="597" spans="3:16" ht="14.25" hidden="1" x14ac:dyDescent="0.2">
      <c r="C597" s="335"/>
      <c r="E597" s="78"/>
      <c r="F597" s="335"/>
      <c r="G597" s="335"/>
      <c r="H597" s="505"/>
      <c r="J597" s="335"/>
      <c r="K597" s="335"/>
      <c r="L597" s="335"/>
      <c r="M597" s="335"/>
      <c r="N597" s="335"/>
      <c r="O597" s="335"/>
      <c r="P597" s="335"/>
    </row>
    <row r="598" spans="3:16" ht="14.25" hidden="1" x14ac:dyDescent="0.2">
      <c r="C598" s="335"/>
      <c r="E598" s="78"/>
      <c r="F598" s="335"/>
      <c r="G598" s="335"/>
      <c r="H598" s="505"/>
      <c r="J598" s="335"/>
      <c r="K598" s="335"/>
      <c r="L598" s="335"/>
      <c r="M598" s="335"/>
      <c r="N598" s="335"/>
      <c r="O598" s="335"/>
      <c r="P598" s="335"/>
    </row>
    <row r="599" spans="3:16" ht="14.25" hidden="1" x14ac:dyDescent="0.2">
      <c r="C599" s="335"/>
      <c r="E599" s="78"/>
      <c r="F599" s="335"/>
      <c r="G599" s="335"/>
      <c r="H599" s="505"/>
      <c r="J599" s="335"/>
      <c r="K599" s="335"/>
      <c r="L599" s="335"/>
      <c r="M599" s="335"/>
      <c r="N599" s="335"/>
      <c r="O599" s="335"/>
      <c r="P599" s="335"/>
    </row>
    <row r="600" spans="3:16" ht="14.25" hidden="1" x14ac:dyDescent="0.2">
      <c r="C600" s="335"/>
      <c r="E600" s="78"/>
      <c r="F600" s="335"/>
      <c r="G600" s="335"/>
      <c r="H600" s="505"/>
      <c r="J600" s="335"/>
      <c r="K600" s="335"/>
      <c r="L600" s="335"/>
      <c r="M600" s="335"/>
      <c r="N600" s="335"/>
      <c r="O600" s="335"/>
      <c r="P600" s="335"/>
    </row>
    <row r="601" spans="3:16" ht="14.25" hidden="1" x14ac:dyDescent="0.2">
      <c r="C601" s="335"/>
      <c r="E601" s="78"/>
      <c r="F601" s="335"/>
      <c r="G601" s="335"/>
      <c r="H601" s="505"/>
      <c r="J601" s="335"/>
      <c r="K601" s="335"/>
      <c r="L601" s="335"/>
      <c r="M601" s="335"/>
      <c r="N601" s="335"/>
      <c r="O601" s="335"/>
      <c r="P601" s="335"/>
    </row>
    <row r="602" spans="3:16" ht="14.25" hidden="1" x14ac:dyDescent="0.2">
      <c r="C602" s="335"/>
      <c r="E602" s="78"/>
      <c r="F602" s="335"/>
      <c r="G602" s="335"/>
      <c r="H602" s="505"/>
      <c r="J602" s="335"/>
      <c r="K602" s="335"/>
      <c r="L602" s="335"/>
      <c r="M602" s="335"/>
      <c r="N602" s="335"/>
      <c r="O602" s="335"/>
      <c r="P602" s="335"/>
    </row>
    <row r="603" spans="3:16" ht="14.25" hidden="1" x14ac:dyDescent="0.2">
      <c r="C603" s="335"/>
      <c r="E603" s="78"/>
      <c r="F603" s="335"/>
      <c r="G603" s="335"/>
      <c r="H603" s="505"/>
      <c r="J603" s="335"/>
      <c r="K603" s="335"/>
      <c r="L603" s="335"/>
      <c r="M603" s="335"/>
      <c r="N603" s="335"/>
      <c r="O603" s="335"/>
      <c r="P603" s="335"/>
    </row>
    <row r="604" spans="3:16" ht="14.25" hidden="1" x14ac:dyDescent="0.2">
      <c r="C604" s="335"/>
      <c r="E604" s="78"/>
      <c r="F604" s="335"/>
      <c r="G604" s="335"/>
      <c r="H604" s="505"/>
      <c r="J604" s="335"/>
      <c r="K604" s="335"/>
      <c r="L604" s="335"/>
      <c r="M604" s="335"/>
      <c r="N604" s="335"/>
      <c r="O604" s="335"/>
      <c r="P604" s="335"/>
    </row>
    <row r="605" spans="3:16" ht="14.25" hidden="1" x14ac:dyDescent="0.2">
      <c r="C605" s="335"/>
      <c r="E605" s="78"/>
      <c r="F605" s="335"/>
      <c r="G605" s="335"/>
      <c r="H605" s="505"/>
      <c r="J605" s="335"/>
      <c r="K605" s="335"/>
      <c r="L605" s="335"/>
      <c r="M605" s="335"/>
      <c r="N605" s="335"/>
      <c r="O605" s="335"/>
      <c r="P605" s="335"/>
    </row>
    <row r="606" spans="3:16" ht="14.25" hidden="1" x14ac:dyDescent="0.2">
      <c r="C606" s="335"/>
      <c r="E606" s="78"/>
      <c r="F606" s="335"/>
      <c r="G606" s="335"/>
      <c r="H606" s="505"/>
      <c r="J606" s="335"/>
      <c r="K606" s="335"/>
      <c r="L606" s="335"/>
      <c r="M606" s="335"/>
      <c r="N606" s="335"/>
      <c r="O606" s="335"/>
      <c r="P606" s="335"/>
    </row>
    <row r="607" spans="3:16" ht="14.25" hidden="1" x14ac:dyDescent="0.2">
      <c r="C607" s="335"/>
      <c r="E607" s="78"/>
      <c r="F607" s="335"/>
      <c r="G607" s="335"/>
      <c r="H607" s="505"/>
      <c r="J607" s="335"/>
      <c r="K607" s="335"/>
      <c r="L607" s="335"/>
      <c r="M607" s="335"/>
      <c r="N607" s="335"/>
      <c r="O607" s="335"/>
      <c r="P607" s="335"/>
    </row>
    <row r="608" spans="3:16" ht="14.25" hidden="1" x14ac:dyDescent="0.2">
      <c r="C608" s="335"/>
      <c r="E608" s="78"/>
      <c r="F608" s="335"/>
      <c r="G608" s="335"/>
      <c r="H608" s="505"/>
      <c r="J608" s="335"/>
      <c r="K608" s="335"/>
      <c r="L608" s="335"/>
      <c r="M608" s="335"/>
      <c r="N608" s="335"/>
      <c r="O608" s="335"/>
      <c r="P608" s="335"/>
    </row>
    <row r="609" spans="3:16" ht="14.25" hidden="1" x14ac:dyDescent="0.2">
      <c r="C609" s="335"/>
      <c r="E609" s="78"/>
      <c r="F609" s="335"/>
      <c r="G609" s="335"/>
      <c r="H609" s="505"/>
      <c r="J609" s="335"/>
      <c r="K609" s="335"/>
      <c r="L609" s="335"/>
      <c r="M609" s="335"/>
      <c r="N609" s="335"/>
      <c r="O609" s="335"/>
      <c r="P609" s="335"/>
    </row>
    <row r="610" spans="3:16" ht="14.25" hidden="1" x14ac:dyDescent="0.2">
      <c r="C610" s="335"/>
      <c r="E610" s="78"/>
      <c r="F610" s="335"/>
      <c r="G610" s="335"/>
      <c r="H610" s="505"/>
      <c r="J610" s="335"/>
      <c r="K610" s="335"/>
      <c r="L610" s="335"/>
      <c r="M610" s="335"/>
      <c r="N610" s="335"/>
      <c r="O610" s="335"/>
      <c r="P610" s="335"/>
    </row>
    <row r="611" spans="3:16" ht="14.25" hidden="1" x14ac:dyDescent="0.2">
      <c r="C611" s="335"/>
      <c r="E611" s="78"/>
      <c r="F611" s="335"/>
      <c r="G611" s="335"/>
      <c r="H611" s="505"/>
      <c r="J611" s="335"/>
      <c r="K611" s="335"/>
      <c r="L611" s="335"/>
      <c r="M611" s="335"/>
      <c r="N611" s="335"/>
      <c r="O611" s="335"/>
      <c r="P611" s="335"/>
    </row>
    <row r="612" spans="3:16" ht="14.25" hidden="1" x14ac:dyDescent="0.2">
      <c r="C612" s="335"/>
      <c r="E612" s="78"/>
      <c r="F612" s="335"/>
      <c r="G612" s="335"/>
      <c r="H612" s="505"/>
      <c r="J612" s="335"/>
      <c r="K612" s="335"/>
      <c r="L612" s="335"/>
      <c r="M612" s="335"/>
      <c r="N612" s="335"/>
      <c r="O612" s="335"/>
      <c r="P612" s="335"/>
    </row>
    <row r="613" spans="3:16" ht="14.25" hidden="1" x14ac:dyDescent="0.2">
      <c r="C613" s="335"/>
      <c r="E613" s="78"/>
      <c r="F613" s="335"/>
      <c r="G613" s="335"/>
      <c r="H613" s="505"/>
      <c r="J613" s="335"/>
      <c r="K613" s="335"/>
      <c r="L613" s="335"/>
      <c r="M613" s="335"/>
      <c r="N613" s="335"/>
      <c r="O613" s="335"/>
      <c r="P613" s="335"/>
    </row>
    <row r="614" spans="3:16" ht="14.25" hidden="1" x14ac:dyDescent="0.2">
      <c r="C614" s="335"/>
      <c r="E614" s="78"/>
      <c r="F614" s="335"/>
      <c r="G614" s="335"/>
      <c r="H614" s="505"/>
      <c r="J614" s="335"/>
      <c r="K614" s="335"/>
      <c r="L614" s="335"/>
      <c r="M614" s="335"/>
      <c r="N614" s="335"/>
      <c r="O614" s="335"/>
      <c r="P614" s="335"/>
    </row>
    <row r="615" spans="3:16" ht="14.25" hidden="1" x14ac:dyDescent="0.2">
      <c r="C615" s="335"/>
      <c r="E615" s="78"/>
      <c r="F615" s="335"/>
      <c r="G615" s="335"/>
      <c r="H615" s="505"/>
      <c r="J615" s="335"/>
      <c r="K615" s="335"/>
      <c r="L615" s="335"/>
      <c r="M615" s="335"/>
      <c r="N615" s="335"/>
      <c r="O615" s="335"/>
      <c r="P615" s="335"/>
    </row>
    <row r="616" spans="3:16" ht="14.25" hidden="1" x14ac:dyDescent="0.2">
      <c r="C616" s="335"/>
      <c r="E616" s="78"/>
      <c r="F616" s="335"/>
      <c r="G616" s="335"/>
      <c r="H616" s="505"/>
      <c r="J616" s="335"/>
      <c r="K616" s="335"/>
      <c r="L616" s="335"/>
      <c r="M616" s="335"/>
      <c r="N616" s="335"/>
      <c r="O616" s="335"/>
      <c r="P616" s="335"/>
    </row>
    <row r="617" spans="3:16" ht="14.25" hidden="1" x14ac:dyDescent="0.2">
      <c r="C617" s="335"/>
      <c r="E617" s="78"/>
      <c r="F617" s="335"/>
      <c r="G617" s="335"/>
      <c r="H617" s="505"/>
      <c r="J617" s="335"/>
      <c r="K617" s="335"/>
      <c r="L617" s="335"/>
      <c r="M617" s="335"/>
      <c r="N617" s="335"/>
      <c r="O617" s="335"/>
      <c r="P617" s="335"/>
    </row>
    <row r="618" spans="3:16" ht="14.25" hidden="1" x14ac:dyDescent="0.2">
      <c r="C618" s="335"/>
      <c r="E618" s="78"/>
      <c r="F618" s="335"/>
      <c r="G618" s="335"/>
      <c r="H618" s="505"/>
      <c r="J618" s="335"/>
      <c r="K618" s="335"/>
      <c r="L618" s="335"/>
      <c r="M618" s="335"/>
      <c r="N618" s="335"/>
      <c r="O618" s="335"/>
      <c r="P618" s="335"/>
    </row>
    <row r="619" spans="3:16" ht="14.25" hidden="1" x14ac:dyDescent="0.2">
      <c r="C619" s="335"/>
      <c r="E619" s="78"/>
      <c r="F619" s="335"/>
      <c r="G619" s="335"/>
      <c r="H619" s="505"/>
      <c r="J619" s="335"/>
      <c r="K619" s="335"/>
      <c r="L619" s="335"/>
      <c r="M619" s="335"/>
      <c r="N619" s="335"/>
      <c r="O619" s="335"/>
      <c r="P619" s="335"/>
    </row>
    <row r="620" spans="3:16" ht="14.25" hidden="1" x14ac:dyDescent="0.2">
      <c r="C620" s="335"/>
      <c r="E620" s="78"/>
      <c r="F620" s="335"/>
      <c r="G620" s="335"/>
      <c r="H620" s="505"/>
      <c r="J620" s="335"/>
      <c r="K620" s="335"/>
      <c r="L620" s="335"/>
      <c r="M620" s="335"/>
      <c r="N620" s="335"/>
      <c r="O620" s="335"/>
      <c r="P620" s="335"/>
    </row>
    <row r="621" spans="3:16" ht="14.25" hidden="1" x14ac:dyDescent="0.2">
      <c r="C621" s="335"/>
      <c r="E621" s="78"/>
      <c r="F621" s="335"/>
      <c r="G621" s="335"/>
      <c r="H621" s="505"/>
      <c r="J621" s="335"/>
      <c r="K621" s="335"/>
      <c r="L621" s="335"/>
      <c r="M621" s="335"/>
      <c r="N621" s="335"/>
      <c r="O621" s="335"/>
      <c r="P621" s="335"/>
    </row>
    <row r="622" spans="3:16" ht="14.25" hidden="1" x14ac:dyDescent="0.2">
      <c r="C622" s="335"/>
      <c r="E622" s="78"/>
      <c r="F622" s="335"/>
      <c r="G622" s="335"/>
      <c r="H622" s="505"/>
      <c r="J622" s="335"/>
      <c r="K622" s="335"/>
      <c r="L622" s="335"/>
      <c r="M622" s="335"/>
      <c r="N622" s="335"/>
      <c r="O622" s="335"/>
      <c r="P622" s="335"/>
    </row>
    <row r="623" spans="3:16" ht="14.25" hidden="1" x14ac:dyDescent="0.2">
      <c r="C623" s="335"/>
      <c r="E623" s="78"/>
      <c r="F623" s="335"/>
      <c r="G623" s="335"/>
      <c r="H623" s="505"/>
      <c r="J623" s="335"/>
      <c r="K623" s="335"/>
      <c r="L623" s="335"/>
      <c r="M623" s="335"/>
      <c r="N623" s="335"/>
      <c r="O623" s="335"/>
      <c r="P623" s="335"/>
    </row>
    <row r="624" spans="3:16" ht="14.25" hidden="1" x14ac:dyDescent="0.2">
      <c r="C624" s="335"/>
      <c r="E624" s="78"/>
      <c r="F624" s="335"/>
      <c r="G624" s="335"/>
      <c r="H624" s="505"/>
      <c r="J624" s="335"/>
      <c r="K624" s="335"/>
      <c r="L624" s="335"/>
      <c r="M624" s="335"/>
      <c r="N624" s="335"/>
      <c r="O624" s="335"/>
      <c r="P624" s="335"/>
    </row>
    <row r="625" spans="3:16" ht="14.25" hidden="1" x14ac:dyDescent="0.2">
      <c r="C625" s="335"/>
      <c r="E625" s="78"/>
      <c r="F625" s="335"/>
      <c r="G625" s="335"/>
      <c r="H625" s="505"/>
      <c r="J625" s="335"/>
      <c r="K625" s="335"/>
      <c r="L625" s="335"/>
      <c r="M625" s="335"/>
      <c r="N625" s="335"/>
      <c r="O625" s="335"/>
      <c r="P625" s="335"/>
    </row>
    <row r="626" spans="3:16" ht="14.25" hidden="1" x14ac:dyDescent="0.2">
      <c r="C626" s="335"/>
      <c r="E626" s="78"/>
      <c r="F626" s="335"/>
      <c r="G626" s="335"/>
      <c r="H626" s="505"/>
      <c r="J626" s="335"/>
      <c r="K626" s="335"/>
      <c r="L626" s="335"/>
      <c r="M626" s="335"/>
      <c r="N626" s="335"/>
      <c r="O626" s="335"/>
      <c r="P626" s="335"/>
    </row>
    <row r="627" spans="3:16" ht="14.25" hidden="1" x14ac:dyDescent="0.2">
      <c r="C627" s="335"/>
      <c r="E627" s="78"/>
      <c r="F627" s="335"/>
      <c r="G627" s="335"/>
      <c r="H627" s="505"/>
      <c r="J627" s="335"/>
      <c r="K627" s="335"/>
      <c r="L627" s="335"/>
      <c r="M627" s="335"/>
      <c r="N627" s="335"/>
      <c r="O627" s="335"/>
      <c r="P627" s="335"/>
    </row>
    <row r="628" spans="3:16" ht="14.25" hidden="1" x14ac:dyDescent="0.2">
      <c r="C628" s="335"/>
      <c r="E628" s="78"/>
      <c r="F628" s="335"/>
      <c r="G628" s="335"/>
      <c r="H628" s="505"/>
      <c r="J628" s="335"/>
      <c r="K628" s="335"/>
      <c r="L628" s="335"/>
      <c r="M628" s="335"/>
      <c r="N628" s="335"/>
      <c r="O628" s="335"/>
      <c r="P628" s="335"/>
    </row>
    <row r="629" spans="3:16" ht="14.25" hidden="1" x14ac:dyDescent="0.2">
      <c r="C629" s="335"/>
      <c r="E629" s="78"/>
      <c r="F629" s="335"/>
      <c r="G629" s="335"/>
      <c r="H629" s="505"/>
      <c r="J629" s="335"/>
      <c r="K629" s="335"/>
      <c r="L629" s="335"/>
      <c r="M629" s="335"/>
      <c r="N629" s="335"/>
      <c r="O629" s="335"/>
      <c r="P629" s="335"/>
    </row>
    <row r="630" spans="3:16" ht="14.25" hidden="1" x14ac:dyDescent="0.2">
      <c r="C630" s="335"/>
      <c r="E630" s="78"/>
      <c r="F630" s="335"/>
      <c r="G630" s="335"/>
      <c r="H630" s="505"/>
      <c r="J630" s="335"/>
      <c r="K630" s="335"/>
      <c r="L630" s="335"/>
      <c r="M630" s="335"/>
      <c r="N630" s="335"/>
      <c r="O630" s="335"/>
      <c r="P630" s="335"/>
    </row>
    <row r="631" spans="3:16" ht="14.25" hidden="1" x14ac:dyDescent="0.2">
      <c r="C631" s="335"/>
      <c r="E631" s="78"/>
      <c r="F631" s="335"/>
      <c r="G631" s="335"/>
      <c r="H631" s="505"/>
      <c r="J631" s="335"/>
      <c r="K631" s="335"/>
      <c r="L631" s="335"/>
      <c r="M631" s="335"/>
      <c r="N631" s="335"/>
      <c r="O631" s="335"/>
      <c r="P631" s="335"/>
    </row>
    <row r="632" spans="3:16" ht="14.25" hidden="1" x14ac:dyDescent="0.2">
      <c r="C632" s="335"/>
      <c r="E632" s="78"/>
      <c r="F632" s="335"/>
      <c r="G632" s="335"/>
      <c r="H632" s="505"/>
      <c r="J632" s="335"/>
      <c r="K632" s="335"/>
      <c r="L632" s="335"/>
      <c r="M632" s="335"/>
      <c r="N632" s="335"/>
      <c r="O632" s="335"/>
      <c r="P632" s="335"/>
    </row>
    <row r="633" spans="3:16" ht="14.25" hidden="1" x14ac:dyDescent="0.2">
      <c r="C633" s="335"/>
      <c r="E633" s="78"/>
      <c r="F633" s="335"/>
      <c r="G633" s="335"/>
      <c r="H633" s="505"/>
      <c r="J633" s="335"/>
      <c r="K633" s="335"/>
      <c r="L633" s="335"/>
      <c r="M633" s="335"/>
      <c r="N633" s="335"/>
      <c r="O633" s="335"/>
      <c r="P633" s="335"/>
    </row>
    <row r="634" spans="3:16" ht="14.25" hidden="1" x14ac:dyDescent="0.2">
      <c r="C634" s="335"/>
      <c r="E634" s="78"/>
      <c r="F634" s="335"/>
      <c r="G634" s="335"/>
      <c r="H634" s="505"/>
      <c r="J634" s="335"/>
      <c r="K634" s="335"/>
      <c r="L634" s="335"/>
      <c r="M634" s="335"/>
      <c r="N634" s="335"/>
      <c r="O634" s="335"/>
      <c r="P634" s="335"/>
    </row>
    <row r="635" spans="3:16" ht="14.25" hidden="1" x14ac:dyDescent="0.2">
      <c r="C635" s="335"/>
      <c r="E635" s="78"/>
      <c r="F635" s="335"/>
      <c r="G635" s="335"/>
      <c r="H635" s="505"/>
      <c r="J635" s="335"/>
      <c r="K635" s="335"/>
      <c r="L635" s="335"/>
      <c r="M635" s="335"/>
      <c r="N635" s="335"/>
      <c r="O635" s="335"/>
      <c r="P635" s="335"/>
    </row>
    <row r="636" spans="3:16" ht="14.25" hidden="1" x14ac:dyDescent="0.2">
      <c r="C636" s="335"/>
      <c r="E636" s="78"/>
      <c r="F636" s="335"/>
      <c r="G636" s="335"/>
      <c r="H636" s="505"/>
      <c r="J636" s="335"/>
      <c r="K636" s="335"/>
      <c r="L636" s="335"/>
      <c r="M636" s="335"/>
      <c r="N636" s="335"/>
      <c r="O636" s="335"/>
      <c r="P636" s="335"/>
    </row>
    <row r="637" spans="3:16" ht="14.25" hidden="1" x14ac:dyDescent="0.2">
      <c r="C637" s="335"/>
      <c r="E637" s="78"/>
      <c r="F637" s="335"/>
      <c r="G637" s="335"/>
      <c r="H637" s="505"/>
      <c r="J637" s="335"/>
      <c r="K637" s="335"/>
      <c r="L637" s="335"/>
      <c r="M637" s="335"/>
      <c r="N637" s="335"/>
      <c r="O637" s="335"/>
      <c r="P637" s="335"/>
    </row>
    <row r="638" spans="3:16" ht="14.25" hidden="1" x14ac:dyDescent="0.2">
      <c r="C638" s="335"/>
      <c r="E638" s="78"/>
      <c r="F638" s="335"/>
      <c r="G638" s="335"/>
      <c r="H638" s="505"/>
      <c r="J638" s="335"/>
      <c r="K638" s="335"/>
      <c r="L638" s="335"/>
      <c r="M638" s="335"/>
      <c r="N638" s="335"/>
      <c r="O638" s="335"/>
      <c r="P638" s="335"/>
    </row>
    <row r="639" spans="3:16" ht="14.25" hidden="1" x14ac:dyDescent="0.2">
      <c r="C639" s="335"/>
      <c r="E639" s="78"/>
      <c r="F639" s="335"/>
      <c r="G639" s="335"/>
      <c r="H639" s="505"/>
      <c r="J639" s="335"/>
      <c r="K639" s="335"/>
      <c r="L639" s="335"/>
      <c r="M639" s="335"/>
      <c r="N639" s="335"/>
      <c r="O639" s="335"/>
      <c r="P639" s="335"/>
    </row>
    <row r="640" spans="3:16" ht="14.25" hidden="1" x14ac:dyDescent="0.2">
      <c r="C640" s="335"/>
      <c r="E640" s="78"/>
      <c r="F640" s="335"/>
      <c r="G640" s="335"/>
      <c r="H640" s="505"/>
      <c r="J640" s="335"/>
      <c r="K640" s="335"/>
      <c r="L640" s="335"/>
      <c r="M640" s="335"/>
      <c r="N640" s="335"/>
      <c r="O640" s="335"/>
      <c r="P640" s="335"/>
    </row>
    <row r="641" spans="3:16" ht="14.25" hidden="1" x14ac:dyDescent="0.2">
      <c r="C641" s="335"/>
      <c r="E641" s="78"/>
      <c r="F641" s="335"/>
      <c r="G641" s="335"/>
      <c r="H641" s="505"/>
      <c r="J641" s="335"/>
      <c r="K641" s="335"/>
      <c r="L641" s="335"/>
      <c r="M641" s="335"/>
      <c r="N641" s="335"/>
      <c r="O641" s="335"/>
      <c r="P641" s="335"/>
    </row>
    <row r="642" spans="3:16" ht="14.25" hidden="1" x14ac:dyDescent="0.2">
      <c r="C642" s="335"/>
      <c r="E642" s="78"/>
      <c r="F642" s="335"/>
      <c r="G642" s="335"/>
      <c r="H642" s="505"/>
      <c r="J642" s="335"/>
      <c r="K642" s="335"/>
      <c r="L642" s="335"/>
      <c r="M642" s="335"/>
      <c r="N642" s="335"/>
      <c r="O642" s="335"/>
      <c r="P642" s="335"/>
    </row>
    <row r="643" spans="3:16" ht="14.25" hidden="1" x14ac:dyDescent="0.2">
      <c r="C643" s="335"/>
      <c r="E643" s="78"/>
      <c r="F643" s="335"/>
      <c r="G643" s="335"/>
      <c r="H643" s="505"/>
      <c r="J643" s="335"/>
      <c r="K643" s="335"/>
      <c r="L643" s="335"/>
      <c r="M643" s="335"/>
      <c r="N643" s="335"/>
      <c r="O643" s="335"/>
      <c r="P643" s="335"/>
    </row>
    <row r="644" spans="3:16" ht="14.25" hidden="1" x14ac:dyDescent="0.2">
      <c r="C644" s="335"/>
      <c r="E644" s="78"/>
      <c r="F644" s="335"/>
      <c r="G644" s="335"/>
      <c r="H644" s="505"/>
      <c r="J644" s="335"/>
      <c r="K644" s="335"/>
      <c r="L644" s="335"/>
      <c r="M644" s="335"/>
      <c r="N644" s="335"/>
      <c r="O644" s="335"/>
      <c r="P644" s="335"/>
    </row>
    <row r="645" spans="3:16" ht="14.25" hidden="1" x14ac:dyDescent="0.2">
      <c r="C645" s="335"/>
      <c r="E645" s="78"/>
      <c r="F645" s="335"/>
      <c r="G645" s="335"/>
      <c r="H645" s="505"/>
      <c r="J645" s="335"/>
      <c r="K645" s="335"/>
      <c r="L645" s="335"/>
      <c r="M645" s="335"/>
      <c r="N645" s="335"/>
      <c r="O645" s="335"/>
      <c r="P645" s="335"/>
    </row>
    <row r="646" spans="3:16" ht="14.25" hidden="1" x14ac:dyDescent="0.2">
      <c r="C646" s="335"/>
      <c r="E646" s="78"/>
      <c r="F646" s="335"/>
      <c r="G646" s="335"/>
      <c r="H646" s="505"/>
      <c r="J646" s="335"/>
      <c r="K646" s="335"/>
      <c r="L646" s="335"/>
      <c r="M646" s="335"/>
      <c r="N646" s="335"/>
      <c r="O646" s="335"/>
      <c r="P646" s="335"/>
    </row>
    <row r="647" spans="3:16" ht="14.25" hidden="1" x14ac:dyDescent="0.2">
      <c r="C647" s="335"/>
      <c r="E647" s="78"/>
      <c r="F647" s="335"/>
      <c r="G647" s="335"/>
      <c r="H647" s="505"/>
      <c r="J647" s="335"/>
      <c r="K647" s="335"/>
      <c r="L647" s="335"/>
      <c r="M647" s="335"/>
      <c r="N647" s="335"/>
      <c r="O647" s="335"/>
      <c r="P647" s="335"/>
    </row>
    <row r="648" spans="3:16" ht="14.25" hidden="1" x14ac:dyDescent="0.2">
      <c r="C648" s="335"/>
      <c r="E648" s="78"/>
      <c r="F648" s="335"/>
      <c r="G648" s="335"/>
      <c r="H648" s="505"/>
      <c r="J648" s="335"/>
      <c r="K648" s="335"/>
      <c r="L648" s="335"/>
      <c r="M648" s="335"/>
      <c r="N648" s="335"/>
      <c r="O648" s="335"/>
      <c r="P648" s="335"/>
    </row>
    <row r="649" spans="3:16" ht="14.25" hidden="1" x14ac:dyDescent="0.2">
      <c r="C649" s="335"/>
      <c r="E649" s="78"/>
      <c r="F649" s="335"/>
      <c r="G649" s="335"/>
      <c r="H649" s="505"/>
      <c r="J649" s="335"/>
      <c r="K649" s="335"/>
      <c r="L649" s="335"/>
      <c r="M649" s="335"/>
      <c r="N649" s="335"/>
      <c r="O649" s="335"/>
      <c r="P649" s="335"/>
    </row>
    <row r="650" spans="3:16" ht="14.25" hidden="1" x14ac:dyDescent="0.2">
      <c r="C650" s="335"/>
      <c r="E650" s="78"/>
      <c r="F650" s="335"/>
      <c r="G650" s="335"/>
      <c r="H650" s="505"/>
      <c r="J650" s="335"/>
      <c r="K650" s="335"/>
      <c r="L650" s="335"/>
      <c r="M650" s="335"/>
      <c r="N650" s="335"/>
      <c r="O650" s="335"/>
      <c r="P650" s="335"/>
    </row>
    <row r="651" spans="3:16" ht="14.25" hidden="1" x14ac:dyDescent="0.2">
      <c r="C651" s="335"/>
      <c r="E651" s="78"/>
      <c r="F651" s="335"/>
      <c r="G651" s="335"/>
      <c r="H651" s="505"/>
      <c r="J651" s="335"/>
      <c r="K651" s="335"/>
      <c r="L651" s="335"/>
      <c r="M651" s="335"/>
      <c r="N651" s="335"/>
      <c r="O651" s="335"/>
      <c r="P651" s="335"/>
    </row>
    <row r="652" spans="3:16" ht="14.25" hidden="1" x14ac:dyDescent="0.2">
      <c r="C652" s="335"/>
      <c r="E652" s="78"/>
      <c r="F652" s="335"/>
      <c r="G652" s="335"/>
      <c r="H652" s="505"/>
      <c r="J652" s="335"/>
      <c r="K652" s="335"/>
      <c r="L652" s="335"/>
      <c r="M652" s="335"/>
      <c r="N652" s="335"/>
      <c r="O652" s="335"/>
      <c r="P652" s="335"/>
    </row>
    <row r="653" spans="3:16" ht="14.25" hidden="1" x14ac:dyDescent="0.2">
      <c r="C653" s="335"/>
      <c r="E653" s="78"/>
      <c r="F653" s="335"/>
      <c r="G653" s="335"/>
      <c r="H653" s="505"/>
      <c r="J653" s="335"/>
      <c r="K653" s="335"/>
      <c r="L653" s="335"/>
      <c r="M653" s="335"/>
      <c r="N653" s="335"/>
      <c r="O653" s="335"/>
      <c r="P653" s="335"/>
    </row>
    <row r="654" spans="3:16" ht="14.25" hidden="1" x14ac:dyDescent="0.2">
      <c r="C654" s="335"/>
      <c r="E654" s="78"/>
      <c r="F654" s="335"/>
      <c r="G654" s="335"/>
      <c r="H654" s="505"/>
      <c r="J654" s="335"/>
      <c r="K654" s="335"/>
      <c r="L654" s="335"/>
      <c r="M654" s="335"/>
      <c r="N654" s="335"/>
      <c r="O654" s="335"/>
      <c r="P654" s="335"/>
    </row>
    <row r="655" spans="3:16" ht="14.25" hidden="1" x14ac:dyDescent="0.2">
      <c r="C655" s="335"/>
      <c r="E655" s="78"/>
      <c r="F655" s="335"/>
      <c r="G655" s="335"/>
      <c r="H655" s="505"/>
      <c r="J655" s="335"/>
      <c r="K655" s="335"/>
      <c r="L655" s="335"/>
      <c r="M655" s="335"/>
      <c r="N655" s="335"/>
      <c r="O655" s="335"/>
      <c r="P655" s="335"/>
    </row>
    <row r="656" spans="3:16" ht="14.25" hidden="1" x14ac:dyDescent="0.2">
      <c r="C656" s="335"/>
      <c r="E656" s="78"/>
      <c r="F656" s="335"/>
      <c r="G656" s="335"/>
      <c r="H656" s="505"/>
      <c r="J656" s="335"/>
      <c r="K656" s="335"/>
      <c r="L656" s="335"/>
      <c r="M656" s="335"/>
      <c r="N656" s="335"/>
      <c r="O656" s="335"/>
      <c r="P656" s="335"/>
    </row>
    <row r="657" spans="3:16" ht="14.25" hidden="1" x14ac:dyDescent="0.2">
      <c r="C657" s="335"/>
      <c r="E657" s="78"/>
      <c r="F657" s="335"/>
      <c r="G657" s="335"/>
      <c r="H657" s="505"/>
      <c r="J657" s="335"/>
      <c r="K657" s="335"/>
      <c r="L657" s="335"/>
      <c r="M657" s="335"/>
      <c r="N657" s="335"/>
      <c r="O657" s="335"/>
      <c r="P657" s="335"/>
    </row>
    <row r="658" spans="3:16" ht="14.25" hidden="1" x14ac:dyDescent="0.2">
      <c r="C658" s="335"/>
      <c r="E658" s="78"/>
      <c r="F658" s="335"/>
      <c r="G658" s="335"/>
      <c r="H658" s="505"/>
      <c r="J658" s="335"/>
      <c r="K658" s="335"/>
      <c r="L658" s="335"/>
      <c r="M658" s="335"/>
      <c r="N658" s="335"/>
      <c r="O658" s="335"/>
      <c r="P658" s="335"/>
    </row>
    <row r="659" spans="3:16" ht="14.25" hidden="1" x14ac:dyDescent="0.2">
      <c r="C659" s="335"/>
      <c r="E659" s="78"/>
      <c r="F659" s="335"/>
      <c r="G659" s="335"/>
      <c r="H659" s="505"/>
      <c r="J659" s="335"/>
      <c r="K659" s="335"/>
      <c r="L659" s="335"/>
      <c r="M659" s="335"/>
      <c r="N659" s="335"/>
      <c r="O659" s="335"/>
      <c r="P659" s="335"/>
    </row>
    <row r="660" spans="3:16" ht="14.25" hidden="1" x14ac:dyDescent="0.2">
      <c r="C660" s="335"/>
      <c r="E660" s="78"/>
      <c r="F660" s="335"/>
      <c r="G660" s="335"/>
      <c r="H660" s="505"/>
      <c r="J660" s="335"/>
      <c r="K660" s="335"/>
      <c r="L660" s="335"/>
      <c r="M660" s="335"/>
      <c r="N660" s="335"/>
      <c r="O660" s="335"/>
      <c r="P660" s="335"/>
    </row>
    <row r="661" spans="3:16" ht="14.25" hidden="1" x14ac:dyDescent="0.2">
      <c r="C661" s="335"/>
      <c r="E661" s="78"/>
      <c r="F661" s="335"/>
      <c r="G661" s="335"/>
      <c r="H661" s="505"/>
      <c r="J661" s="335"/>
      <c r="K661" s="335"/>
      <c r="L661" s="335"/>
      <c r="M661" s="335"/>
      <c r="N661" s="335"/>
      <c r="O661" s="335"/>
      <c r="P661" s="335"/>
    </row>
    <row r="662" spans="3:16" ht="14.25" hidden="1" x14ac:dyDescent="0.2">
      <c r="C662" s="335"/>
      <c r="E662" s="78"/>
      <c r="F662" s="335"/>
      <c r="G662" s="335"/>
      <c r="H662" s="505"/>
      <c r="J662" s="335"/>
      <c r="K662" s="335"/>
      <c r="L662" s="335"/>
      <c r="M662" s="335"/>
      <c r="N662" s="335"/>
      <c r="O662" s="335"/>
      <c r="P662" s="335"/>
    </row>
    <row r="663" spans="3:16" ht="14.25" hidden="1" x14ac:dyDescent="0.2">
      <c r="C663" s="335"/>
      <c r="E663" s="78"/>
      <c r="F663" s="335"/>
      <c r="G663" s="335"/>
      <c r="H663" s="505"/>
      <c r="J663" s="335"/>
      <c r="K663" s="335"/>
      <c r="L663" s="335"/>
      <c r="M663" s="335"/>
      <c r="N663" s="335"/>
      <c r="O663" s="335"/>
      <c r="P663" s="335"/>
    </row>
    <row r="664" spans="3:16" ht="14.25" hidden="1" x14ac:dyDescent="0.2">
      <c r="C664" s="335"/>
      <c r="E664" s="78"/>
      <c r="F664" s="335"/>
      <c r="G664" s="335"/>
      <c r="H664" s="505"/>
      <c r="J664" s="335"/>
      <c r="K664" s="335"/>
      <c r="L664" s="335"/>
      <c r="M664" s="335"/>
      <c r="N664" s="335"/>
      <c r="O664" s="335"/>
      <c r="P664" s="335"/>
    </row>
    <row r="665" spans="3:16" ht="14.25" hidden="1" x14ac:dyDescent="0.2">
      <c r="C665" s="335"/>
      <c r="E665" s="78"/>
      <c r="F665" s="335"/>
      <c r="G665" s="335"/>
      <c r="H665" s="505"/>
      <c r="J665" s="335"/>
      <c r="K665" s="335"/>
      <c r="L665" s="335"/>
      <c r="M665" s="335"/>
      <c r="N665" s="335"/>
      <c r="O665" s="335"/>
      <c r="P665" s="335"/>
    </row>
    <row r="666" spans="3:16" ht="14.25" hidden="1" x14ac:dyDescent="0.2">
      <c r="C666" s="335"/>
      <c r="E666" s="78"/>
      <c r="F666" s="335"/>
      <c r="G666" s="335"/>
      <c r="H666" s="505"/>
      <c r="J666" s="335"/>
      <c r="K666" s="335"/>
      <c r="L666" s="335"/>
      <c r="M666" s="335"/>
      <c r="N666" s="335"/>
      <c r="O666" s="335"/>
      <c r="P666" s="335"/>
    </row>
    <row r="667" spans="3:16" ht="14.25" hidden="1" x14ac:dyDescent="0.2">
      <c r="C667" s="335"/>
      <c r="E667" s="78"/>
      <c r="F667" s="335"/>
      <c r="G667" s="335"/>
      <c r="H667" s="505"/>
      <c r="J667" s="335"/>
      <c r="K667" s="335"/>
      <c r="L667" s="335"/>
      <c r="M667" s="335"/>
      <c r="N667" s="335"/>
      <c r="O667" s="335"/>
      <c r="P667" s="335"/>
    </row>
    <row r="668" spans="3:16" ht="14.25" hidden="1" x14ac:dyDescent="0.2">
      <c r="C668" s="335"/>
      <c r="E668" s="78"/>
      <c r="F668" s="335"/>
      <c r="G668" s="335"/>
      <c r="H668" s="505"/>
      <c r="J668" s="335"/>
      <c r="K668" s="335"/>
      <c r="L668" s="335"/>
      <c r="M668" s="335"/>
      <c r="N668" s="335"/>
      <c r="O668" s="335"/>
      <c r="P668" s="335"/>
    </row>
    <row r="669" spans="3:16" ht="14.25" hidden="1" x14ac:dyDescent="0.2">
      <c r="C669" s="335"/>
      <c r="E669" s="78"/>
      <c r="F669" s="335"/>
      <c r="G669" s="335"/>
      <c r="H669" s="505"/>
      <c r="J669" s="335"/>
      <c r="K669" s="335"/>
      <c r="L669" s="335"/>
      <c r="M669" s="335"/>
      <c r="N669" s="335"/>
      <c r="O669" s="335"/>
      <c r="P669" s="335"/>
    </row>
    <row r="670" spans="3:16" ht="14.25" hidden="1" x14ac:dyDescent="0.2">
      <c r="C670" s="335"/>
      <c r="E670" s="78"/>
      <c r="F670" s="335"/>
      <c r="G670" s="335"/>
      <c r="H670" s="505"/>
      <c r="J670" s="335"/>
      <c r="K670" s="335"/>
      <c r="L670" s="335"/>
      <c r="M670" s="335"/>
      <c r="N670" s="335"/>
      <c r="O670" s="335"/>
      <c r="P670" s="335"/>
    </row>
    <row r="671" spans="3:16" ht="14.25" hidden="1" x14ac:dyDescent="0.2">
      <c r="C671" s="335"/>
      <c r="E671" s="78"/>
      <c r="F671" s="335"/>
      <c r="G671" s="335"/>
      <c r="H671" s="505"/>
      <c r="J671" s="335"/>
      <c r="K671" s="335"/>
      <c r="L671" s="335"/>
      <c r="M671" s="335"/>
      <c r="N671" s="335"/>
      <c r="O671" s="335"/>
      <c r="P671" s="335"/>
    </row>
    <row r="672" spans="3:16" ht="14.25" hidden="1" x14ac:dyDescent="0.2">
      <c r="C672" s="335"/>
      <c r="E672" s="78"/>
      <c r="F672" s="335"/>
      <c r="G672" s="335"/>
      <c r="H672" s="505"/>
      <c r="J672" s="335"/>
      <c r="K672" s="335"/>
      <c r="L672" s="335"/>
      <c r="M672" s="335"/>
      <c r="N672" s="335"/>
      <c r="O672" s="335"/>
      <c r="P672" s="335"/>
    </row>
    <row r="673" spans="3:16" ht="14.25" hidden="1" x14ac:dyDescent="0.2">
      <c r="C673" s="335"/>
      <c r="E673" s="78"/>
      <c r="F673" s="335"/>
      <c r="G673" s="335"/>
      <c r="H673" s="505"/>
      <c r="J673" s="335"/>
      <c r="K673" s="335"/>
      <c r="L673" s="335"/>
      <c r="M673" s="335"/>
      <c r="N673" s="335"/>
      <c r="O673" s="335"/>
      <c r="P673" s="335"/>
    </row>
    <row r="674" spans="3:16" ht="14.25" hidden="1" x14ac:dyDescent="0.2">
      <c r="C674" s="335"/>
      <c r="E674" s="78"/>
      <c r="F674" s="335"/>
      <c r="G674" s="335"/>
      <c r="H674" s="505"/>
      <c r="J674" s="335"/>
      <c r="K674" s="335"/>
      <c r="L674" s="335"/>
      <c r="M674" s="335"/>
      <c r="N674" s="335"/>
      <c r="O674" s="335"/>
      <c r="P674" s="335"/>
    </row>
    <row r="675" spans="3:16" ht="14.25" hidden="1" x14ac:dyDescent="0.2">
      <c r="C675" s="335"/>
      <c r="E675" s="78"/>
      <c r="F675" s="335"/>
      <c r="G675" s="335"/>
      <c r="H675" s="505"/>
      <c r="J675" s="335"/>
      <c r="K675" s="335"/>
      <c r="L675" s="335"/>
      <c r="M675" s="335"/>
      <c r="N675" s="335"/>
      <c r="O675" s="335"/>
      <c r="P675" s="335"/>
    </row>
    <row r="676" spans="3:16" ht="14.25" hidden="1" x14ac:dyDescent="0.2">
      <c r="C676" s="335"/>
      <c r="E676" s="78"/>
      <c r="F676" s="335"/>
      <c r="G676" s="335"/>
      <c r="H676" s="505"/>
      <c r="J676" s="335"/>
      <c r="K676" s="335"/>
      <c r="L676" s="335"/>
      <c r="M676" s="335"/>
      <c r="N676" s="335"/>
      <c r="O676" s="335"/>
      <c r="P676" s="335"/>
    </row>
    <row r="677" spans="3:16" ht="14.25" hidden="1" x14ac:dyDescent="0.2">
      <c r="C677" s="335"/>
      <c r="E677" s="78"/>
      <c r="F677" s="335"/>
      <c r="G677" s="335"/>
      <c r="H677" s="505"/>
      <c r="J677" s="335"/>
      <c r="K677" s="335"/>
      <c r="L677" s="335"/>
      <c r="M677" s="335"/>
      <c r="N677" s="335"/>
      <c r="O677" s="335"/>
      <c r="P677" s="335"/>
    </row>
    <row r="678" spans="3:16" ht="14.25" hidden="1" x14ac:dyDescent="0.2">
      <c r="C678" s="335"/>
      <c r="E678" s="78"/>
      <c r="F678" s="335"/>
      <c r="G678" s="335"/>
      <c r="H678" s="505"/>
      <c r="J678" s="335"/>
      <c r="K678" s="335"/>
      <c r="L678" s="335"/>
      <c r="M678" s="335"/>
      <c r="N678" s="335"/>
      <c r="O678" s="335"/>
      <c r="P678" s="335"/>
    </row>
    <row r="679" spans="3:16" ht="14.25" hidden="1" x14ac:dyDescent="0.2">
      <c r="C679" s="335"/>
      <c r="E679" s="78"/>
      <c r="F679" s="335"/>
      <c r="G679" s="335"/>
      <c r="H679" s="505"/>
      <c r="J679" s="335"/>
      <c r="K679" s="335"/>
      <c r="L679" s="335"/>
      <c r="M679" s="335"/>
      <c r="N679" s="335"/>
      <c r="O679" s="335"/>
      <c r="P679" s="335"/>
    </row>
    <row r="680" spans="3:16" ht="14.25" hidden="1" x14ac:dyDescent="0.2">
      <c r="C680" s="335"/>
      <c r="E680" s="78"/>
      <c r="F680" s="335"/>
      <c r="G680" s="335"/>
      <c r="H680" s="505"/>
      <c r="J680" s="335"/>
      <c r="K680" s="335"/>
      <c r="L680" s="335"/>
      <c r="M680" s="335"/>
      <c r="N680" s="335"/>
      <c r="O680" s="335"/>
      <c r="P680" s="335"/>
    </row>
    <row r="681" spans="3:16" ht="14.25" hidden="1" x14ac:dyDescent="0.2">
      <c r="C681" s="335"/>
      <c r="E681" s="78"/>
      <c r="F681" s="335"/>
      <c r="G681" s="335"/>
      <c r="H681" s="505"/>
      <c r="J681" s="335"/>
      <c r="K681" s="335"/>
      <c r="L681" s="335"/>
      <c r="M681" s="335"/>
      <c r="N681" s="335"/>
      <c r="O681" s="335"/>
      <c r="P681" s="335"/>
    </row>
    <row r="682" spans="3:16" ht="14.25" hidden="1" x14ac:dyDescent="0.2">
      <c r="C682" s="335"/>
      <c r="E682" s="78"/>
      <c r="F682" s="335"/>
      <c r="G682" s="335"/>
      <c r="H682" s="505"/>
      <c r="J682" s="335"/>
      <c r="K682" s="335"/>
      <c r="L682" s="335"/>
      <c r="M682" s="335"/>
      <c r="N682" s="335"/>
      <c r="O682" s="335"/>
      <c r="P682" s="335"/>
    </row>
    <row r="683" spans="3:16" ht="14.25" hidden="1" x14ac:dyDescent="0.2">
      <c r="C683" s="335"/>
      <c r="E683" s="78"/>
      <c r="F683" s="335"/>
      <c r="G683" s="335"/>
      <c r="H683" s="505"/>
      <c r="J683" s="335"/>
      <c r="K683" s="335"/>
      <c r="L683" s="335"/>
      <c r="M683" s="335"/>
      <c r="N683" s="335"/>
      <c r="O683" s="335"/>
      <c r="P683" s="335"/>
    </row>
    <row r="684" spans="3:16" ht="14.25" hidden="1" x14ac:dyDescent="0.2">
      <c r="C684" s="335"/>
      <c r="E684" s="78"/>
      <c r="F684" s="335"/>
      <c r="G684" s="335"/>
      <c r="H684" s="505"/>
      <c r="J684" s="335"/>
      <c r="K684" s="335"/>
      <c r="L684" s="335"/>
      <c r="M684" s="335"/>
      <c r="N684" s="335"/>
      <c r="O684" s="335"/>
      <c r="P684" s="335"/>
    </row>
    <row r="685" spans="3:16" ht="14.25" hidden="1" x14ac:dyDescent="0.2">
      <c r="C685" s="335"/>
      <c r="E685" s="78"/>
      <c r="F685" s="335"/>
      <c r="G685" s="335"/>
      <c r="H685" s="505"/>
      <c r="J685" s="335"/>
      <c r="K685" s="335"/>
      <c r="L685" s="335"/>
      <c r="M685" s="335"/>
      <c r="N685" s="335"/>
      <c r="O685" s="335"/>
      <c r="P685" s="335"/>
    </row>
    <row r="686" spans="3:16" ht="14.25" hidden="1" x14ac:dyDescent="0.2">
      <c r="C686" s="335"/>
      <c r="E686" s="78"/>
      <c r="F686" s="335"/>
      <c r="G686" s="335"/>
      <c r="H686" s="505"/>
      <c r="J686" s="335"/>
      <c r="K686" s="335"/>
      <c r="L686" s="335"/>
      <c r="M686" s="335"/>
      <c r="N686" s="335"/>
      <c r="O686" s="335"/>
      <c r="P686" s="335"/>
    </row>
    <row r="687" spans="3:16" ht="14.25" hidden="1" x14ac:dyDescent="0.2">
      <c r="C687" s="335"/>
      <c r="E687" s="78"/>
      <c r="F687" s="335"/>
      <c r="G687" s="335"/>
      <c r="H687" s="505"/>
      <c r="J687" s="335"/>
      <c r="K687" s="335"/>
      <c r="L687" s="335"/>
      <c r="M687" s="335"/>
      <c r="N687" s="335"/>
      <c r="O687" s="335"/>
      <c r="P687" s="335"/>
    </row>
    <row r="688" spans="3:16" ht="14.25" hidden="1" x14ac:dyDescent="0.2">
      <c r="C688" s="335"/>
      <c r="E688" s="78"/>
      <c r="F688" s="335"/>
      <c r="G688" s="335"/>
      <c r="H688" s="505"/>
      <c r="J688" s="335"/>
      <c r="K688" s="335"/>
      <c r="L688" s="335"/>
      <c r="M688" s="335"/>
      <c r="N688" s="335"/>
      <c r="O688" s="335"/>
      <c r="P688" s="335"/>
    </row>
    <row r="689" spans="3:16" ht="14.25" hidden="1" x14ac:dyDescent="0.2">
      <c r="C689" s="335"/>
      <c r="E689" s="78"/>
      <c r="F689" s="335"/>
      <c r="G689" s="335"/>
      <c r="H689" s="505"/>
      <c r="J689" s="335"/>
      <c r="K689" s="335"/>
      <c r="L689" s="335"/>
      <c r="M689" s="335"/>
      <c r="N689" s="335"/>
      <c r="O689" s="335"/>
      <c r="P689" s="335"/>
    </row>
    <row r="690" spans="3:16" ht="14.25" hidden="1" x14ac:dyDescent="0.2">
      <c r="C690" s="335"/>
      <c r="E690" s="78"/>
      <c r="F690" s="335"/>
      <c r="G690" s="335"/>
      <c r="H690" s="505"/>
      <c r="J690" s="335"/>
      <c r="K690" s="335"/>
      <c r="L690" s="335"/>
      <c r="M690" s="335"/>
      <c r="N690" s="335"/>
      <c r="O690" s="335"/>
      <c r="P690" s="335"/>
    </row>
    <row r="691" spans="3:16" ht="14.25" hidden="1" x14ac:dyDescent="0.2">
      <c r="C691" s="335"/>
      <c r="E691" s="78"/>
      <c r="F691" s="335"/>
      <c r="G691" s="335"/>
      <c r="H691" s="505"/>
      <c r="J691" s="335"/>
      <c r="K691" s="335"/>
      <c r="L691" s="335"/>
      <c r="M691" s="335"/>
      <c r="N691" s="335"/>
      <c r="O691" s="335"/>
      <c r="P691" s="335"/>
    </row>
    <row r="692" spans="3:16" ht="14.25" hidden="1" x14ac:dyDescent="0.2">
      <c r="C692" s="335"/>
      <c r="E692" s="78"/>
      <c r="F692" s="335"/>
      <c r="G692" s="335"/>
      <c r="H692" s="505"/>
      <c r="J692" s="335"/>
      <c r="K692" s="335"/>
      <c r="L692" s="335"/>
      <c r="M692" s="335"/>
      <c r="N692" s="335"/>
      <c r="O692" s="335"/>
      <c r="P692" s="335"/>
    </row>
    <row r="693" spans="3:16" ht="14.25" hidden="1" x14ac:dyDescent="0.2">
      <c r="C693" s="335"/>
      <c r="E693" s="78"/>
      <c r="F693" s="335"/>
      <c r="G693" s="335"/>
      <c r="H693" s="505"/>
      <c r="J693" s="335"/>
      <c r="K693" s="335"/>
      <c r="L693" s="335"/>
      <c r="M693" s="335"/>
      <c r="N693" s="335"/>
      <c r="O693" s="335"/>
      <c r="P693" s="335"/>
    </row>
    <row r="694" spans="3:16" ht="14.25" hidden="1" x14ac:dyDescent="0.2">
      <c r="C694" s="335"/>
      <c r="E694" s="78"/>
      <c r="F694" s="335"/>
      <c r="G694" s="335"/>
      <c r="H694" s="505"/>
      <c r="J694" s="335"/>
      <c r="K694" s="335"/>
      <c r="L694" s="335"/>
      <c r="M694" s="335"/>
      <c r="N694" s="335"/>
      <c r="O694" s="335"/>
      <c r="P694" s="335"/>
    </row>
    <row r="695" spans="3:16" ht="14.25" hidden="1" x14ac:dyDescent="0.2">
      <c r="C695" s="335"/>
      <c r="E695" s="78"/>
      <c r="F695" s="335"/>
      <c r="G695" s="335"/>
      <c r="H695" s="505"/>
      <c r="J695" s="335"/>
      <c r="K695" s="335"/>
      <c r="L695" s="335"/>
      <c r="M695" s="335"/>
      <c r="N695" s="335"/>
      <c r="O695" s="335"/>
      <c r="P695" s="335"/>
    </row>
    <row r="696" spans="3:16" ht="14.25" hidden="1" x14ac:dyDescent="0.2">
      <c r="C696" s="335"/>
      <c r="E696" s="78"/>
      <c r="F696" s="335"/>
      <c r="G696" s="335"/>
      <c r="H696" s="505"/>
      <c r="J696" s="335"/>
      <c r="K696" s="335"/>
      <c r="L696" s="335"/>
      <c r="M696" s="335"/>
      <c r="N696" s="335"/>
      <c r="O696" s="335"/>
      <c r="P696" s="335"/>
    </row>
    <row r="697" spans="3:16" ht="14.25" hidden="1" x14ac:dyDescent="0.2">
      <c r="C697" s="335"/>
      <c r="E697" s="78"/>
      <c r="F697" s="335"/>
      <c r="G697" s="335"/>
      <c r="H697" s="505"/>
      <c r="J697" s="335"/>
      <c r="K697" s="335"/>
      <c r="L697" s="335"/>
      <c r="M697" s="335"/>
      <c r="N697" s="335"/>
      <c r="O697" s="335"/>
      <c r="P697" s="335"/>
    </row>
    <row r="698" spans="3:16" ht="14.25" hidden="1" x14ac:dyDescent="0.2">
      <c r="C698" s="335"/>
      <c r="E698" s="78"/>
      <c r="F698" s="335"/>
      <c r="G698" s="335"/>
      <c r="H698" s="505"/>
      <c r="J698" s="335"/>
      <c r="K698" s="335"/>
      <c r="L698" s="335"/>
      <c r="M698" s="335"/>
      <c r="N698" s="335"/>
      <c r="O698" s="335"/>
      <c r="P698" s="335"/>
    </row>
    <row r="699" spans="3:16" ht="14.25" hidden="1" x14ac:dyDescent="0.2">
      <c r="C699" s="335"/>
      <c r="E699" s="78"/>
      <c r="F699" s="335"/>
      <c r="G699" s="335"/>
      <c r="H699" s="505"/>
      <c r="J699" s="335"/>
      <c r="K699" s="335"/>
      <c r="L699" s="335"/>
      <c r="M699" s="335"/>
      <c r="N699" s="335"/>
      <c r="O699" s="335"/>
      <c r="P699" s="335"/>
    </row>
    <row r="700" spans="3:16" ht="14.25" hidden="1" x14ac:dyDescent="0.2">
      <c r="C700" s="335"/>
      <c r="E700" s="78"/>
      <c r="F700" s="335"/>
      <c r="G700" s="335"/>
      <c r="H700" s="505"/>
      <c r="J700" s="335"/>
      <c r="K700" s="335"/>
      <c r="L700" s="335"/>
      <c r="M700" s="335"/>
      <c r="N700" s="335"/>
      <c r="O700" s="335"/>
      <c r="P700" s="335"/>
    </row>
    <row r="701" spans="3:16" ht="14.25" hidden="1" x14ac:dyDescent="0.2">
      <c r="C701" s="335"/>
      <c r="E701" s="78"/>
      <c r="F701" s="335"/>
      <c r="G701" s="335"/>
      <c r="H701" s="505"/>
      <c r="J701" s="335"/>
      <c r="K701" s="335"/>
      <c r="L701" s="335"/>
      <c r="M701" s="335"/>
      <c r="N701" s="335"/>
      <c r="O701" s="335"/>
      <c r="P701" s="335"/>
    </row>
    <row r="702" spans="3:16" ht="14.25" hidden="1" x14ac:dyDescent="0.2">
      <c r="C702" s="335"/>
      <c r="E702" s="78"/>
      <c r="F702" s="335"/>
      <c r="G702" s="335"/>
      <c r="H702" s="505"/>
      <c r="J702" s="335"/>
      <c r="K702" s="335"/>
      <c r="L702" s="335"/>
      <c r="M702" s="335"/>
      <c r="N702" s="335"/>
      <c r="O702" s="335"/>
      <c r="P702" s="335"/>
    </row>
    <row r="703" spans="3:16" ht="14.25" hidden="1" x14ac:dyDescent="0.2">
      <c r="C703" s="335"/>
      <c r="E703" s="78"/>
      <c r="F703" s="335"/>
      <c r="G703" s="335"/>
      <c r="H703" s="505"/>
      <c r="J703" s="335"/>
      <c r="K703" s="335"/>
      <c r="L703" s="335"/>
      <c r="M703" s="335"/>
      <c r="N703" s="335"/>
      <c r="O703" s="335"/>
      <c r="P703" s="335"/>
    </row>
    <row r="704" spans="3:16" ht="14.25" hidden="1" x14ac:dyDescent="0.2">
      <c r="C704" s="335"/>
      <c r="E704" s="78"/>
      <c r="F704" s="335"/>
      <c r="G704" s="335"/>
      <c r="H704" s="505"/>
      <c r="J704" s="335"/>
      <c r="K704" s="335"/>
      <c r="L704" s="335"/>
      <c r="M704" s="335"/>
      <c r="N704" s="335"/>
      <c r="O704" s="335"/>
      <c r="P704" s="335"/>
    </row>
    <row r="705" spans="3:16" ht="14.25" hidden="1" x14ac:dyDescent="0.2">
      <c r="C705" s="335"/>
      <c r="E705" s="78"/>
      <c r="F705" s="335"/>
      <c r="G705" s="335"/>
      <c r="H705" s="505"/>
      <c r="J705" s="335"/>
      <c r="K705" s="335"/>
      <c r="L705" s="335"/>
      <c r="M705" s="335"/>
      <c r="N705" s="335"/>
      <c r="O705" s="335"/>
      <c r="P705" s="335"/>
    </row>
    <row r="706" spans="3:16" ht="14.25" hidden="1" x14ac:dyDescent="0.2">
      <c r="C706" s="335"/>
      <c r="E706" s="78"/>
      <c r="F706" s="335"/>
      <c r="G706" s="335"/>
      <c r="H706" s="505"/>
      <c r="J706" s="335"/>
      <c r="K706" s="335"/>
      <c r="L706" s="335"/>
      <c r="M706" s="335"/>
      <c r="N706" s="335"/>
      <c r="O706" s="335"/>
      <c r="P706" s="335"/>
    </row>
    <row r="707" spans="3:16" ht="14.25" hidden="1" x14ac:dyDescent="0.2">
      <c r="C707" s="335"/>
      <c r="E707" s="78"/>
      <c r="F707" s="335"/>
      <c r="G707" s="335"/>
      <c r="H707" s="505"/>
      <c r="J707" s="335"/>
      <c r="K707" s="335"/>
      <c r="L707" s="335"/>
      <c r="M707" s="335"/>
      <c r="N707" s="335"/>
      <c r="O707" s="335"/>
      <c r="P707" s="335"/>
    </row>
    <row r="708" spans="3:16" ht="14.25" hidden="1" x14ac:dyDescent="0.2">
      <c r="C708" s="335"/>
      <c r="E708" s="78"/>
      <c r="F708" s="335"/>
      <c r="G708" s="335"/>
      <c r="H708" s="505"/>
      <c r="J708" s="335"/>
      <c r="K708" s="335"/>
      <c r="L708" s="335"/>
      <c r="M708" s="335"/>
      <c r="N708" s="335"/>
      <c r="O708" s="335"/>
      <c r="P708" s="335"/>
    </row>
    <row r="709" spans="3:16" ht="14.25" hidden="1" x14ac:dyDescent="0.2">
      <c r="C709" s="335"/>
      <c r="E709" s="78"/>
      <c r="F709" s="335"/>
      <c r="G709" s="335"/>
      <c r="H709" s="505"/>
      <c r="J709" s="335"/>
      <c r="K709" s="335"/>
      <c r="L709" s="335"/>
      <c r="M709" s="335"/>
      <c r="N709" s="335"/>
      <c r="O709" s="335"/>
      <c r="P709" s="335"/>
    </row>
    <row r="710" spans="3:16" ht="14.25" hidden="1" x14ac:dyDescent="0.2">
      <c r="C710" s="335"/>
      <c r="E710" s="78"/>
      <c r="F710" s="335"/>
      <c r="G710" s="335"/>
      <c r="H710" s="505"/>
      <c r="J710" s="335"/>
      <c r="K710" s="335"/>
      <c r="L710" s="335"/>
      <c r="M710" s="335"/>
      <c r="N710" s="335"/>
      <c r="O710" s="335"/>
      <c r="P710" s="335"/>
    </row>
    <row r="711" spans="3:16" ht="14.25" hidden="1" x14ac:dyDescent="0.2">
      <c r="C711" s="335"/>
      <c r="E711" s="78"/>
      <c r="F711" s="335"/>
      <c r="G711" s="335"/>
      <c r="H711" s="505"/>
      <c r="J711" s="335"/>
      <c r="K711" s="335"/>
      <c r="L711" s="335"/>
      <c r="M711" s="335"/>
      <c r="N711" s="335"/>
      <c r="O711" s="335"/>
      <c r="P711" s="335"/>
    </row>
    <row r="712" spans="3:16" ht="14.25" hidden="1" x14ac:dyDescent="0.2">
      <c r="C712" s="335"/>
      <c r="E712" s="78"/>
      <c r="F712" s="335"/>
      <c r="G712" s="335"/>
      <c r="H712" s="505"/>
      <c r="J712" s="335"/>
      <c r="K712" s="335"/>
      <c r="L712" s="335"/>
      <c r="M712" s="335"/>
      <c r="N712" s="335"/>
      <c r="O712" s="335"/>
      <c r="P712" s="335"/>
    </row>
    <row r="713" spans="3:16" ht="14.25" hidden="1" x14ac:dyDescent="0.2">
      <c r="C713" s="335"/>
      <c r="E713" s="78"/>
      <c r="F713" s="335"/>
      <c r="G713" s="335"/>
      <c r="H713" s="505"/>
      <c r="J713" s="335"/>
      <c r="K713" s="335"/>
      <c r="L713" s="335"/>
      <c r="M713" s="335"/>
      <c r="N713" s="335"/>
      <c r="O713" s="335"/>
      <c r="P713" s="335"/>
    </row>
    <row r="714" spans="3:16" ht="14.25" hidden="1" x14ac:dyDescent="0.2">
      <c r="C714" s="335"/>
      <c r="E714" s="78"/>
      <c r="F714" s="335"/>
      <c r="G714" s="335"/>
      <c r="H714" s="505"/>
      <c r="J714" s="335"/>
      <c r="K714" s="335"/>
      <c r="L714" s="335"/>
      <c r="M714" s="335"/>
      <c r="N714" s="335"/>
      <c r="O714" s="335"/>
      <c r="P714" s="335"/>
    </row>
    <row r="715" spans="3:16" ht="14.25" hidden="1" x14ac:dyDescent="0.2">
      <c r="C715" s="335"/>
      <c r="E715" s="78"/>
      <c r="F715" s="335"/>
      <c r="G715" s="335"/>
      <c r="H715" s="505"/>
      <c r="J715" s="335"/>
      <c r="K715" s="335"/>
      <c r="L715" s="335"/>
      <c r="M715" s="335"/>
      <c r="N715" s="335"/>
      <c r="O715" s="335"/>
      <c r="P715" s="335"/>
    </row>
    <row r="716" spans="3:16" ht="14.25" hidden="1" x14ac:dyDescent="0.2">
      <c r="C716" s="335"/>
      <c r="E716" s="78"/>
      <c r="F716" s="335"/>
      <c r="G716" s="335"/>
      <c r="H716" s="505"/>
      <c r="J716" s="335"/>
      <c r="K716" s="335"/>
      <c r="L716" s="335"/>
      <c r="M716" s="335"/>
      <c r="N716" s="335"/>
      <c r="O716" s="335"/>
      <c r="P716" s="335"/>
    </row>
    <row r="717" spans="3:16" ht="14.25" hidden="1" x14ac:dyDescent="0.2">
      <c r="C717" s="335"/>
      <c r="E717" s="78"/>
      <c r="F717" s="335"/>
      <c r="G717" s="335"/>
      <c r="H717" s="505"/>
      <c r="J717" s="335"/>
      <c r="K717" s="335"/>
      <c r="L717" s="335"/>
      <c r="M717" s="335"/>
      <c r="N717" s="335"/>
      <c r="O717" s="335"/>
      <c r="P717" s="335"/>
    </row>
    <row r="718" spans="3:16" ht="14.25" hidden="1" x14ac:dyDescent="0.2">
      <c r="C718" s="335"/>
      <c r="E718" s="78"/>
      <c r="F718" s="335"/>
      <c r="G718" s="335"/>
      <c r="H718" s="505"/>
      <c r="J718" s="335"/>
      <c r="K718" s="335"/>
      <c r="L718" s="335"/>
      <c r="M718" s="335"/>
      <c r="N718" s="335"/>
      <c r="O718" s="335"/>
      <c r="P718" s="335"/>
    </row>
    <row r="719" spans="3:16" ht="14.25" hidden="1" x14ac:dyDescent="0.2">
      <c r="C719" s="335"/>
      <c r="E719" s="78"/>
      <c r="F719" s="335"/>
      <c r="G719" s="335"/>
      <c r="H719" s="505"/>
      <c r="J719" s="335"/>
      <c r="K719" s="335"/>
      <c r="L719" s="335"/>
      <c r="M719" s="335"/>
      <c r="N719" s="335"/>
      <c r="O719" s="335"/>
      <c r="P719" s="335"/>
    </row>
    <row r="720" spans="3:16" ht="14.25" hidden="1" x14ac:dyDescent="0.2">
      <c r="C720" s="335"/>
      <c r="E720" s="78"/>
      <c r="F720" s="335"/>
      <c r="G720" s="335"/>
      <c r="H720" s="505"/>
      <c r="J720" s="335"/>
      <c r="K720" s="335"/>
      <c r="L720" s="335"/>
      <c r="M720" s="335"/>
      <c r="N720" s="335"/>
      <c r="O720" s="335"/>
      <c r="P720" s="335"/>
    </row>
    <row r="721" spans="3:16" ht="14.25" hidden="1" x14ac:dyDescent="0.2">
      <c r="C721" s="335"/>
      <c r="E721" s="78"/>
      <c r="F721" s="335"/>
      <c r="G721" s="335"/>
      <c r="H721" s="505"/>
      <c r="J721" s="335"/>
      <c r="K721" s="335"/>
      <c r="L721" s="335"/>
      <c r="M721" s="335"/>
      <c r="N721" s="335"/>
      <c r="O721" s="335"/>
      <c r="P721" s="335"/>
    </row>
    <row r="722" spans="3:16" ht="14.25" hidden="1" x14ac:dyDescent="0.2">
      <c r="C722" s="335"/>
      <c r="E722" s="78"/>
      <c r="F722" s="335"/>
      <c r="G722" s="335"/>
      <c r="H722" s="505"/>
      <c r="J722" s="335"/>
      <c r="K722" s="335"/>
      <c r="L722" s="335"/>
      <c r="M722" s="335"/>
      <c r="N722" s="335"/>
      <c r="O722" s="335"/>
      <c r="P722" s="335"/>
    </row>
    <row r="723" spans="3:16" ht="14.25" hidden="1" x14ac:dyDescent="0.2">
      <c r="C723" s="335"/>
      <c r="E723" s="78"/>
      <c r="F723" s="335"/>
      <c r="G723" s="335"/>
      <c r="H723" s="505"/>
      <c r="J723" s="335"/>
      <c r="K723" s="335"/>
      <c r="L723" s="335"/>
      <c r="M723" s="335"/>
      <c r="N723" s="335"/>
      <c r="O723" s="335"/>
      <c r="P723" s="335"/>
    </row>
    <row r="724" spans="3:16" ht="14.25" hidden="1" x14ac:dyDescent="0.2">
      <c r="C724" s="335"/>
      <c r="E724" s="78"/>
      <c r="F724" s="335"/>
      <c r="G724" s="335"/>
      <c r="H724" s="505"/>
      <c r="J724" s="335"/>
      <c r="K724" s="335"/>
      <c r="L724" s="335"/>
      <c r="M724" s="335"/>
      <c r="N724" s="335"/>
      <c r="O724" s="335"/>
      <c r="P724" s="335"/>
    </row>
    <row r="725" spans="3:16" ht="14.25" hidden="1" x14ac:dyDescent="0.2">
      <c r="C725" s="335"/>
      <c r="E725" s="78"/>
      <c r="F725" s="335"/>
      <c r="G725" s="335"/>
      <c r="H725" s="505"/>
      <c r="J725" s="335"/>
      <c r="K725" s="335"/>
      <c r="L725" s="335"/>
      <c r="M725" s="335"/>
      <c r="N725" s="335"/>
      <c r="O725" s="335"/>
      <c r="P725" s="335"/>
    </row>
    <row r="726" spans="3:16" ht="14.25" hidden="1" x14ac:dyDescent="0.2">
      <c r="C726" s="335"/>
      <c r="E726" s="78"/>
      <c r="F726" s="335"/>
      <c r="G726" s="335"/>
      <c r="H726" s="505"/>
      <c r="J726" s="335"/>
      <c r="K726" s="335"/>
      <c r="L726" s="335"/>
      <c r="M726" s="335"/>
      <c r="N726" s="335"/>
      <c r="O726" s="335"/>
      <c r="P726" s="335"/>
    </row>
    <row r="727" spans="3:16" ht="14.25" hidden="1" x14ac:dyDescent="0.2">
      <c r="C727" s="335"/>
      <c r="E727" s="78"/>
      <c r="F727" s="335"/>
      <c r="G727" s="335"/>
      <c r="H727" s="505"/>
      <c r="J727" s="335"/>
      <c r="K727" s="335"/>
      <c r="L727" s="335"/>
      <c r="M727" s="335"/>
      <c r="N727" s="335"/>
      <c r="O727" s="335"/>
      <c r="P727" s="335"/>
    </row>
    <row r="728" spans="3:16" ht="14.25" hidden="1" x14ac:dyDescent="0.2">
      <c r="C728" s="335"/>
      <c r="E728" s="78"/>
      <c r="F728" s="335"/>
      <c r="G728" s="335"/>
      <c r="H728" s="505"/>
      <c r="J728" s="335"/>
      <c r="K728" s="335"/>
      <c r="L728" s="335"/>
      <c r="M728" s="335"/>
      <c r="N728" s="335"/>
      <c r="O728" s="335"/>
      <c r="P728" s="335"/>
    </row>
    <row r="729" spans="3:16" ht="14.25" hidden="1" x14ac:dyDescent="0.2">
      <c r="C729" s="335"/>
      <c r="E729" s="78"/>
      <c r="F729" s="335"/>
      <c r="G729" s="335"/>
      <c r="H729" s="505"/>
      <c r="J729" s="335"/>
      <c r="K729" s="335"/>
      <c r="L729" s="335"/>
      <c r="M729" s="335"/>
      <c r="N729" s="335"/>
      <c r="O729" s="335"/>
      <c r="P729" s="335"/>
    </row>
    <row r="730" spans="3:16" ht="14.25" hidden="1" x14ac:dyDescent="0.2">
      <c r="C730" s="335"/>
      <c r="E730" s="78"/>
      <c r="F730" s="335"/>
      <c r="G730" s="335"/>
      <c r="H730" s="505"/>
      <c r="J730" s="335"/>
      <c r="K730" s="335"/>
      <c r="L730" s="335"/>
      <c r="M730" s="335"/>
      <c r="N730" s="335"/>
      <c r="O730" s="335"/>
      <c r="P730" s="335"/>
    </row>
    <row r="731" spans="3:16" ht="14.25" hidden="1" x14ac:dyDescent="0.2">
      <c r="C731" s="335"/>
      <c r="E731" s="78"/>
      <c r="F731" s="335"/>
      <c r="G731" s="335"/>
      <c r="H731" s="505"/>
      <c r="J731" s="335"/>
      <c r="K731" s="335"/>
      <c r="L731" s="335"/>
      <c r="M731" s="335"/>
      <c r="N731" s="335"/>
      <c r="O731" s="335"/>
      <c r="P731" s="335"/>
    </row>
    <row r="732" spans="3:16" ht="14.25" hidden="1" x14ac:dyDescent="0.2">
      <c r="C732" s="335"/>
      <c r="E732" s="78"/>
      <c r="F732" s="335"/>
      <c r="G732" s="335"/>
      <c r="H732" s="505"/>
      <c r="J732" s="335"/>
      <c r="K732" s="335"/>
      <c r="L732" s="335"/>
      <c r="M732" s="335"/>
      <c r="N732" s="335"/>
      <c r="O732" s="335"/>
      <c r="P732" s="335"/>
    </row>
    <row r="733" spans="3:16" ht="14.25" hidden="1" x14ac:dyDescent="0.2">
      <c r="C733" s="335"/>
      <c r="E733" s="78"/>
      <c r="F733" s="335"/>
      <c r="G733" s="335"/>
      <c r="H733" s="505"/>
      <c r="J733" s="335"/>
      <c r="K733" s="335"/>
      <c r="L733" s="335"/>
      <c r="M733" s="335"/>
      <c r="N733" s="335"/>
      <c r="O733" s="335"/>
      <c r="P733" s="335"/>
    </row>
    <row r="734" spans="3:16" ht="14.25" hidden="1" x14ac:dyDescent="0.2">
      <c r="C734" s="335"/>
      <c r="E734" s="78"/>
      <c r="F734" s="335"/>
      <c r="G734" s="335"/>
      <c r="H734" s="505"/>
      <c r="J734" s="335"/>
      <c r="K734" s="335"/>
      <c r="L734" s="335"/>
      <c r="M734" s="335"/>
      <c r="N734" s="335"/>
      <c r="O734" s="335"/>
      <c r="P734" s="335"/>
    </row>
    <row r="735" spans="3:16" ht="14.25" hidden="1" x14ac:dyDescent="0.2">
      <c r="C735" s="335"/>
      <c r="E735" s="78"/>
      <c r="F735" s="335"/>
      <c r="G735" s="335"/>
      <c r="H735" s="505"/>
      <c r="J735" s="335"/>
      <c r="K735" s="335"/>
      <c r="L735" s="335"/>
      <c r="M735" s="335"/>
      <c r="N735" s="335"/>
      <c r="O735" s="335"/>
      <c r="P735" s="335"/>
    </row>
    <row r="736" spans="3:16" ht="14.25" hidden="1" x14ac:dyDescent="0.2">
      <c r="C736" s="335"/>
      <c r="E736" s="78"/>
      <c r="F736" s="335"/>
      <c r="G736" s="335"/>
      <c r="H736" s="505"/>
      <c r="J736" s="335"/>
      <c r="K736" s="335"/>
      <c r="L736" s="335"/>
      <c r="M736" s="335"/>
      <c r="N736" s="335"/>
      <c r="O736" s="335"/>
      <c r="P736" s="335"/>
    </row>
    <row r="737" spans="3:16" ht="14.25" hidden="1" x14ac:dyDescent="0.2">
      <c r="C737" s="335"/>
      <c r="E737" s="78"/>
      <c r="F737" s="335"/>
      <c r="G737" s="335"/>
      <c r="H737" s="505"/>
      <c r="J737" s="335"/>
      <c r="K737" s="335"/>
      <c r="L737" s="335"/>
      <c r="M737" s="335"/>
      <c r="N737" s="335"/>
      <c r="O737" s="335"/>
      <c r="P737" s="335"/>
    </row>
    <row r="738" spans="3:16" ht="14.25" hidden="1" x14ac:dyDescent="0.2">
      <c r="C738" s="335"/>
      <c r="E738" s="78"/>
      <c r="F738" s="335"/>
      <c r="G738" s="335"/>
      <c r="H738" s="505"/>
      <c r="J738" s="335"/>
      <c r="K738" s="335"/>
      <c r="L738" s="335"/>
      <c r="M738" s="335"/>
      <c r="N738" s="335"/>
      <c r="O738" s="335"/>
      <c r="P738" s="335"/>
    </row>
    <row r="739" spans="3:16" ht="14.25" hidden="1" x14ac:dyDescent="0.2">
      <c r="C739" s="335"/>
      <c r="E739" s="78"/>
      <c r="F739" s="335"/>
      <c r="G739" s="335"/>
      <c r="H739" s="505"/>
      <c r="J739" s="335"/>
      <c r="K739" s="335"/>
      <c r="L739" s="335"/>
      <c r="M739" s="335"/>
      <c r="N739" s="335"/>
      <c r="O739" s="335"/>
      <c r="P739" s="335"/>
    </row>
    <row r="740" spans="3:16" ht="14.25" hidden="1" x14ac:dyDescent="0.2">
      <c r="C740" s="335"/>
      <c r="E740" s="78"/>
      <c r="F740" s="335"/>
      <c r="G740" s="335"/>
      <c r="H740" s="505"/>
      <c r="J740" s="335"/>
      <c r="K740" s="335"/>
      <c r="L740" s="335"/>
      <c r="M740" s="335"/>
      <c r="N740" s="335"/>
      <c r="O740" s="335"/>
      <c r="P740" s="335"/>
    </row>
    <row r="741" spans="3:16" ht="14.25" hidden="1" x14ac:dyDescent="0.2">
      <c r="C741" s="335"/>
      <c r="E741" s="78"/>
      <c r="F741" s="335"/>
      <c r="G741" s="335"/>
      <c r="H741" s="505"/>
      <c r="J741" s="335"/>
      <c r="K741" s="335"/>
      <c r="L741" s="335"/>
      <c r="M741" s="335"/>
      <c r="N741" s="335"/>
      <c r="O741" s="335"/>
      <c r="P741" s="335"/>
    </row>
    <row r="742" spans="3:16" ht="14.25" hidden="1" x14ac:dyDescent="0.2">
      <c r="C742" s="335"/>
      <c r="E742" s="78"/>
      <c r="F742" s="335"/>
      <c r="G742" s="335"/>
      <c r="H742" s="505"/>
      <c r="J742" s="335"/>
      <c r="K742" s="335"/>
      <c r="L742" s="335"/>
      <c r="M742" s="335"/>
      <c r="N742" s="335"/>
      <c r="O742" s="335"/>
      <c r="P742" s="335"/>
    </row>
    <row r="743" spans="3:16" ht="14.25" hidden="1" x14ac:dyDescent="0.2">
      <c r="C743" s="335"/>
      <c r="E743" s="78"/>
      <c r="F743" s="335"/>
      <c r="G743" s="335"/>
      <c r="H743" s="505"/>
      <c r="J743" s="335"/>
      <c r="K743" s="335"/>
      <c r="L743" s="335"/>
      <c r="M743" s="335"/>
      <c r="N743" s="335"/>
      <c r="O743" s="335"/>
      <c r="P743" s="335"/>
    </row>
    <row r="744" spans="3:16" ht="14.25" hidden="1" x14ac:dyDescent="0.2">
      <c r="C744" s="335"/>
      <c r="E744" s="78"/>
      <c r="F744" s="335"/>
      <c r="G744" s="335"/>
      <c r="H744" s="505"/>
      <c r="J744" s="335"/>
      <c r="K744" s="335"/>
      <c r="L744" s="335"/>
      <c r="M744" s="335"/>
      <c r="N744" s="335"/>
      <c r="O744" s="335"/>
      <c r="P744" s="335"/>
    </row>
    <row r="745" spans="3:16" ht="14.25" hidden="1" x14ac:dyDescent="0.2">
      <c r="C745" s="335"/>
      <c r="E745" s="78"/>
      <c r="F745" s="335"/>
      <c r="G745" s="335"/>
      <c r="H745" s="505"/>
      <c r="J745" s="335"/>
      <c r="K745" s="335"/>
      <c r="L745" s="335"/>
      <c r="M745" s="335"/>
      <c r="N745" s="335"/>
      <c r="O745" s="335"/>
      <c r="P745" s="335"/>
    </row>
    <row r="746" spans="3:16" ht="14.25" hidden="1" x14ac:dyDescent="0.2">
      <c r="C746" s="335"/>
      <c r="E746" s="78"/>
      <c r="F746" s="335"/>
      <c r="G746" s="335"/>
      <c r="H746" s="505"/>
      <c r="J746" s="335"/>
      <c r="K746" s="335"/>
      <c r="L746" s="335"/>
      <c r="M746" s="335"/>
      <c r="N746" s="335"/>
      <c r="O746" s="335"/>
      <c r="P746" s="335"/>
    </row>
    <row r="747" spans="3:16" ht="14.25" hidden="1" x14ac:dyDescent="0.2">
      <c r="C747" s="335"/>
      <c r="E747" s="78"/>
      <c r="F747" s="335"/>
      <c r="G747" s="335"/>
      <c r="H747" s="505"/>
      <c r="J747" s="335"/>
      <c r="K747" s="335"/>
      <c r="L747" s="335"/>
      <c r="M747" s="335"/>
      <c r="N747" s="335"/>
      <c r="O747" s="335"/>
      <c r="P747" s="335"/>
    </row>
    <row r="748" spans="3:16" ht="14.25" hidden="1" x14ac:dyDescent="0.2">
      <c r="C748" s="335"/>
      <c r="E748" s="78"/>
      <c r="F748" s="335"/>
      <c r="G748" s="335"/>
      <c r="H748" s="505"/>
      <c r="J748" s="335"/>
      <c r="K748" s="335"/>
      <c r="L748" s="335"/>
      <c r="M748" s="335"/>
      <c r="N748" s="335"/>
      <c r="O748" s="335"/>
      <c r="P748" s="335"/>
    </row>
    <row r="749" spans="3:16" ht="14.25" hidden="1" x14ac:dyDescent="0.2">
      <c r="C749" s="335"/>
      <c r="E749" s="78"/>
      <c r="F749" s="335"/>
      <c r="G749" s="335"/>
      <c r="H749" s="505"/>
      <c r="J749" s="335"/>
      <c r="K749" s="335"/>
      <c r="L749" s="335"/>
      <c r="M749" s="335"/>
      <c r="N749" s="335"/>
      <c r="O749" s="335"/>
      <c r="P749" s="335"/>
    </row>
    <row r="750" spans="3:16" ht="14.25" hidden="1" x14ac:dyDescent="0.2">
      <c r="C750" s="335"/>
      <c r="E750" s="78"/>
      <c r="F750" s="335"/>
      <c r="G750" s="335"/>
      <c r="H750" s="505"/>
      <c r="J750" s="335"/>
      <c r="K750" s="335"/>
      <c r="L750" s="335"/>
      <c r="M750" s="335"/>
      <c r="N750" s="335"/>
      <c r="O750" s="335"/>
      <c r="P750" s="335"/>
    </row>
    <row r="751" spans="3:16" ht="14.25" hidden="1" x14ac:dyDescent="0.2">
      <c r="C751" s="335"/>
      <c r="E751" s="78"/>
      <c r="F751" s="335"/>
      <c r="G751" s="335"/>
      <c r="H751" s="505"/>
      <c r="J751" s="335"/>
      <c r="K751" s="335"/>
      <c r="L751" s="335"/>
      <c r="M751" s="335"/>
      <c r="N751" s="335"/>
      <c r="O751" s="335"/>
      <c r="P751" s="335"/>
    </row>
    <row r="752" spans="3:16" ht="14.25" hidden="1" x14ac:dyDescent="0.2">
      <c r="C752" s="335"/>
      <c r="E752" s="78"/>
      <c r="F752" s="335"/>
      <c r="G752" s="335"/>
      <c r="H752" s="505"/>
      <c r="J752" s="335"/>
      <c r="K752" s="335"/>
      <c r="L752" s="335"/>
      <c r="M752" s="335"/>
      <c r="N752" s="335"/>
      <c r="O752" s="335"/>
      <c r="P752" s="335"/>
    </row>
    <row r="753" spans="3:16" ht="14.25" hidden="1" x14ac:dyDescent="0.2">
      <c r="C753" s="335"/>
      <c r="E753" s="78"/>
      <c r="F753" s="335"/>
      <c r="G753" s="335"/>
      <c r="H753" s="505"/>
      <c r="J753" s="335"/>
      <c r="K753" s="335"/>
      <c r="L753" s="335"/>
      <c r="M753" s="335"/>
      <c r="N753" s="335"/>
      <c r="O753" s="335"/>
      <c r="P753" s="335"/>
    </row>
    <row r="754" spans="3:16" ht="14.25" hidden="1" x14ac:dyDescent="0.2">
      <c r="C754" s="335"/>
      <c r="E754" s="78"/>
      <c r="F754" s="335"/>
      <c r="G754" s="335"/>
      <c r="H754" s="505"/>
      <c r="J754" s="335"/>
      <c r="K754" s="335"/>
      <c r="L754" s="335"/>
      <c r="M754" s="335"/>
      <c r="N754" s="335"/>
      <c r="O754" s="335"/>
      <c r="P754" s="335"/>
    </row>
    <row r="755" spans="3:16" ht="14.25" hidden="1" x14ac:dyDescent="0.2">
      <c r="C755" s="335"/>
      <c r="E755" s="78"/>
      <c r="F755" s="335"/>
      <c r="G755" s="335"/>
      <c r="H755" s="505"/>
      <c r="J755" s="335"/>
      <c r="K755" s="335"/>
      <c r="L755" s="335"/>
      <c r="M755" s="335"/>
      <c r="N755" s="335"/>
      <c r="O755" s="335"/>
      <c r="P755" s="335"/>
    </row>
    <row r="756" spans="3:16" ht="14.25" hidden="1" x14ac:dyDescent="0.2">
      <c r="C756" s="335"/>
      <c r="E756" s="78"/>
      <c r="F756" s="335"/>
      <c r="G756" s="335"/>
      <c r="H756" s="505"/>
      <c r="J756" s="335"/>
      <c r="K756" s="335"/>
      <c r="L756" s="335"/>
      <c r="M756" s="335"/>
      <c r="N756" s="335"/>
      <c r="O756" s="335"/>
      <c r="P756" s="335"/>
    </row>
    <row r="757" spans="3:16" ht="14.25" hidden="1" x14ac:dyDescent="0.2">
      <c r="C757" s="335"/>
      <c r="E757" s="78"/>
      <c r="F757" s="335"/>
      <c r="G757" s="335"/>
      <c r="H757" s="505"/>
      <c r="J757" s="335"/>
      <c r="K757" s="335"/>
      <c r="L757" s="335"/>
      <c r="M757" s="335"/>
      <c r="N757" s="335"/>
      <c r="O757" s="335"/>
      <c r="P757" s="335"/>
    </row>
    <row r="758" spans="3:16" ht="14.25" hidden="1" x14ac:dyDescent="0.2">
      <c r="C758" s="335"/>
      <c r="E758" s="78"/>
      <c r="F758" s="335"/>
      <c r="G758" s="335"/>
      <c r="H758" s="505"/>
      <c r="J758" s="335"/>
      <c r="K758" s="335"/>
      <c r="L758" s="335"/>
      <c r="M758" s="335"/>
      <c r="N758" s="335"/>
      <c r="O758" s="335"/>
      <c r="P758" s="335"/>
    </row>
    <row r="759" spans="3:16" ht="14.25" hidden="1" x14ac:dyDescent="0.2">
      <c r="C759" s="335"/>
      <c r="E759" s="78"/>
      <c r="F759" s="335"/>
      <c r="G759" s="335"/>
      <c r="H759" s="505"/>
      <c r="J759" s="335"/>
      <c r="K759" s="335"/>
      <c r="L759" s="335"/>
      <c r="M759" s="335"/>
      <c r="N759" s="335"/>
      <c r="O759" s="335"/>
      <c r="P759" s="335"/>
    </row>
    <row r="760" spans="3:16" ht="14.25" hidden="1" x14ac:dyDescent="0.2">
      <c r="C760" s="335"/>
      <c r="E760" s="78"/>
      <c r="F760" s="335"/>
      <c r="G760" s="335"/>
      <c r="H760" s="505"/>
      <c r="J760" s="335"/>
      <c r="K760" s="335"/>
      <c r="L760" s="335"/>
      <c r="M760" s="335"/>
      <c r="N760" s="335"/>
      <c r="O760" s="335"/>
      <c r="P760" s="335"/>
    </row>
    <row r="761" spans="3:16" ht="14.25" hidden="1" x14ac:dyDescent="0.2">
      <c r="C761" s="335"/>
      <c r="E761" s="78"/>
      <c r="F761" s="335"/>
      <c r="G761" s="335"/>
      <c r="H761" s="505"/>
      <c r="J761" s="335"/>
      <c r="K761" s="335"/>
      <c r="L761" s="335"/>
      <c r="M761" s="335"/>
      <c r="N761" s="335"/>
      <c r="O761" s="335"/>
      <c r="P761" s="335"/>
    </row>
    <row r="762" spans="3:16" ht="14.25" hidden="1" x14ac:dyDescent="0.2">
      <c r="C762" s="335"/>
      <c r="E762" s="78"/>
      <c r="F762" s="335"/>
      <c r="G762" s="335"/>
      <c r="H762" s="505"/>
      <c r="J762" s="335"/>
      <c r="K762" s="335"/>
      <c r="L762" s="335"/>
      <c r="M762" s="335"/>
      <c r="N762" s="335"/>
      <c r="O762" s="335"/>
      <c r="P762" s="335"/>
    </row>
    <row r="763" spans="3:16" ht="14.25" hidden="1" x14ac:dyDescent="0.2">
      <c r="C763" s="335"/>
      <c r="E763" s="78"/>
      <c r="F763" s="335"/>
      <c r="G763" s="335"/>
      <c r="H763" s="505"/>
      <c r="J763" s="335"/>
      <c r="K763" s="335"/>
      <c r="L763" s="335"/>
      <c r="M763" s="335"/>
      <c r="N763" s="335"/>
      <c r="O763" s="335"/>
      <c r="P763" s="335"/>
    </row>
    <row r="764" spans="3:16" ht="14.25" hidden="1" x14ac:dyDescent="0.2">
      <c r="C764" s="335"/>
      <c r="E764" s="78"/>
      <c r="F764" s="335"/>
      <c r="G764" s="335"/>
      <c r="H764" s="505"/>
      <c r="J764" s="335"/>
      <c r="K764" s="335"/>
      <c r="L764" s="335"/>
      <c r="M764" s="335"/>
      <c r="N764" s="335"/>
      <c r="O764" s="335"/>
      <c r="P764" s="335"/>
    </row>
    <row r="765" spans="3:16" ht="14.25" hidden="1" x14ac:dyDescent="0.2">
      <c r="C765" s="335"/>
      <c r="E765" s="78"/>
      <c r="F765" s="335"/>
      <c r="G765" s="335"/>
      <c r="H765" s="505"/>
      <c r="J765" s="335"/>
      <c r="K765" s="335"/>
      <c r="L765" s="335"/>
      <c r="M765" s="335"/>
      <c r="N765" s="335"/>
      <c r="O765" s="335"/>
      <c r="P765" s="335"/>
    </row>
    <row r="766" spans="3:16" ht="14.25" hidden="1" x14ac:dyDescent="0.2">
      <c r="C766" s="335"/>
      <c r="E766" s="78"/>
      <c r="F766" s="335"/>
      <c r="G766" s="335"/>
      <c r="H766" s="505"/>
      <c r="J766" s="335"/>
      <c r="K766" s="335"/>
      <c r="L766" s="335"/>
      <c r="M766" s="335"/>
      <c r="N766" s="335"/>
      <c r="O766" s="335"/>
      <c r="P766" s="335"/>
    </row>
    <row r="767" spans="3:16" ht="14.25" hidden="1" x14ac:dyDescent="0.2">
      <c r="C767" s="335"/>
      <c r="E767" s="78"/>
      <c r="F767" s="335"/>
      <c r="G767" s="335"/>
      <c r="H767" s="505"/>
      <c r="J767" s="335"/>
      <c r="K767" s="335"/>
      <c r="L767" s="335"/>
      <c r="M767" s="335"/>
      <c r="N767" s="335"/>
      <c r="O767" s="335"/>
      <c r="P767" s="335"/>
    </row>
    <row r="768" spans="3:16" ht="14.25" hidden="1" x14ac:dyDescent="0.2">
      <c r="C768" s="335"/>
      <c r="E768" s="78"/>
      <c r="F768" s="335"/>
      <c r="G768" s="335"/>
      <c r="H768" s="505"/>
      <c r="J768" s="335"/>
      <c r="K768" s="335"/>
      <c r="L768" s="335"/>
      <c r="M768" s="335"/>
      <c r="N768" s="335"/>
      <c r="O768" s="335"/>
      <c r="P768" s="335"/>
    </row>
    <row r="769" spans="3:16" ht="14.25" hidden="1" x14ac:dyDescent="0.2">
      <c r="C769" s="335"/>
      <c r="E769" s="78"/>
      <c r="F769" s="335"/>
      <c r="G769" s="335"/>
      <c r="H769" s="505"/>
      <c r="J769" s="335"/>
      <c r="K769" s="335"/>
      <c r="L769" s="335"/>
      <c r="M769" s="335"/>
      <c r="N769" s="335"/>
      <c r="O769" s="335"/>
      <c r="P769" s="335"/>
    </row>
    <row r="770" spans="3:16" ht="14.25" hidden="1" x14ac:dyDescent="0.2">
      <c r="C770" s="335"/>
      <c r="E770" s="78"/>
      <c r="F770" s="335"/>
      <c r="G770" s="335"/>
      <c r="H770" s="505"/>
      <c r="J770" s="335"/>
      <c r="K770" s="335"/>
      <c r="L770" s="335"/>
      <c r="M770" s="335"/>
      <c r="N770" s="335"/>
      <c r="O770" s="335"/>
      <c r="P770" s="335"/>
    </row>
    <row r="771" spans="3:16" ht="14.25" hidden="1" x14ac:dyDescent="0.2">
      <c r="C771" s="335"/>
      <c r="E771" s="78"/>
      <c r="F771" s="335"/>
      <c r="G771" s="335"/>
      <c r="H771" s="505"/>
      <c r="J771" s="335"/>
      <c r="K771" s="335"/>
      <c r="L771" s="335"/>
      <c r="M771" s="335"/>
      <c r="N771" s="335"/>
      <c r="O771" s="335"/>
      <c r="P771" s="335"/>
    </row>
    <row r="772" spans="3:16" ht="14.25" hidden="1" x14ac:dyDescent="0.2">
      <c r="C772" s="335"/>
      <c r="E772" s="78"/>
      <c r="F772" s="335"/>
      <c r="G772" s="335"/>
      <c r="H772" s="505"/>
      <c r="J772" s="335"/>
      <c r="K772" s="335"/>
      <c r="L772" s="335"/>
      <c r="M772" s="335"/>
      <c r="N772" s="335"/>
      <c r="O772" s="335"/>
      <c r="P772" s="335"/>
    </row>
    <row r="773" spans="3:16" ht="14.25" hidden="1" x14ac:dyDescent="0.2">
      <c r="C773" s="335"/>
      <c r="E773" s="78"/>
      <c r="F773" s="335"/>
      <c r="G773" s="335"/>
      <c r="H773" s="505"/>
      <c r="J773" s="335"/>
      <c r="K773" s="335"/>
      <c r="L773" s="335"/>
      <c r="M773" s="335"/>
      <c r="N773" s="335"/>
      <c r="O773" s="335"/>
      <c r="P773" s="335"/>
    </row>
    <row r="774" spans="3:16" ht="14.25" hidden="1" x14ac:dyDescent="0.2">
      <c r="C774" s="335"/>
      <c r="E774" s="78"/>
      <c r="F774" s="335"/>
      <c r="G774" s="335"/>
      <c r="H774" s="505"/>
      <c r="J774" s="335"/>
      <c r="K774" s="335"/>
      <c r="L774" s="335"/>
      <c r="M774" s="335"/>
      <c r="N774" s="335"/>
      <c r="O774" s="335"/>
      <c r="P774" s="335"/>
    </row>
    <row r="775" spans="3:16" ht="14.25" hidden="1" x14ac:dyDescent="0.2">
      <c r="C775" s="335"/>
      <c r="E775" s="78"/>
      <c r="F775" s="335"/>
      <c r="G775" s="335"/>
      <c r="H775" s="505"/>
      <c r="J775" s="335"/>
      <c r="K775" s="335"/>
      <c r="L775" s="335"/>
      <c r="M775" s="335"/>
      <c r="N775" s="335"/>
      <c r="O775" s="335"/>
      <c r="P775" s="335"/>
    </row>
    <row r="776" spans="3:16" ht="14.25" hidden="1" x14ac:dyDescent="0.2">
      <c r="C776" s="335"/>
      <c r="E776" s="78"/>
      <c r="F776" s="335"/>
      <c r="G776" s="335"/>
      <c r="H776" s="505"/>
      <c r="J776" s="335"/>
      <c r="K776" s="335"/>
      <c r="L776" s="335"/>
      <c r="M776" s="335"/>
      <c r="N776" s="335"/>
      <c r="O776" s="335"/>
      <c r="P776" s="335"/>
    </row>
    <row r="777" spans="3:16" ht="14.25" hidden="1" x14ac:dyDescent="0.2">
      <c r="C777" s="335"/>
      <c r="E777" s="78"/>
      <c r="F777" s="335"/>
      <c r="G777" s="335"/>
      <c r="H777" s="505"/>
      <c r="J777" s="335"/>
      <c r="K777" s="335"/>
      <c r="L777" s="335"/>
      <c r="M777" s="335"/>
      <c r="N777" s="335"/>
      <c r="O777" s="335"/>
      <c r="P777" s="335"/>
    </row>
    <row r="778" spans="3:16" ht="14.25" hidden="1" x14ac:dyDescent="0.2">
      <c r="C778" s="335"/>
      <c r="E778" s="78"/>
      <c r="F778" s="335"/>
      <c r="G778" s="335"/>
      <c r="H778" s="505"/>
      <c r="J778" s="335"/>
      <c r="K778" s="335"/>
      <c r="L778" s="335"/>
      <c r="M778" s="335"/>
      <c r="N778" s="335"/>
      <c r="O778" s="335"/>
      <c r="P778" s="335"/>
    </row>
    <row r="779" spans="3:16" ht="14.25" hidden="1" x14ac:dyDescent="0.2">
      <c r="C779" s="335"/>
      <c r="E779" s="78"/>
      <c r="F779" s="335"/>
      <c r="G779" s="335"/>
      <c r="H779" s="505"/>
      <c r="J779" s="335"/>
      <c r="K779" s="335"/>
      <c r="L779" s="335"/>
      <c r="M779" s="335"/>
      <c r="N779" s="335"/>
      <c r="O779" s="335"/>
      <c r="P779" s="335"/>
    </row>
    <row r="780" spans="3:16" ht="14.25" hidden="1" x14ac:dyDescent="0.2">
      <c r="C780" s="335"/>
      <c r="E780" s="78"/>
      <c r="F780" s="335"/>
      <c r="G780" s="335"/>
      <c r="H780" s="505"/>
      <c r="J780" s="335"/>
      <c r="K780" s="335"/>
      <c r="L780" s="335"/>
      <c r="M780" s="335"/>
      <c r="N780" s="335"/>
      <c r="O780" s="335"/>
      <c r="P780" s="335"/>
    </row>
    <row r="781" spans="3:16" ht="14.25" hidden="1" x14ac:dyDescent="0.2">
      <c r="C781" s="335"/>
      <c r="E781" s="78"/>
      <c r="F781" s="335"/>
      <c r="G781" s="335"/>
      <c r="H781" s="505"/>
      <c r="J781" s="335"/>
      <c r="K781" s="335"/>
      <c r="L781" s="335"/>
      <c r="M781" s="335"/>
      <c r="N781" s="335"/>
      <c r="O781" s="335"/>
      <c r="P781" s="335"/>
    </row>
    <row r="782" spans="3:16" ht="14.25" hidden="1" x14ac:dyDescent="0.2">
      <c r="C782" s="335"/>
      <c r="E782" s="78"/>
      <c r="F782" s="335"/>
      <c r="G782" s="335"/>
      <c r="H782" s="505"/>
      <c r="J782" s="335"/>
      <c r="K782" s="335"/>
      <c r="L782" s="335"/>
      <c r="M782" s="335"/>
      <c r="N782" s="335"/>
      <c r="O782" s="335"/>
      <c r="P782" s="335"/>
    </row>
    <row r="783" spans="3:16" ht="14.25" hidden="1" x14ac:dyDescent="0.2">
      <c r="C783" s="335"/>
      <c r="E783" s="78"/>
      <c r="F783" s="335"/>
      <c r="G783" s="335"/>
      <c r="H783" s="505"/>
      <c r="J783" s="335"/>
      <c r="K783" s="335"/>
      <c r="L783" s="335"/>
      <c r="M783" s="335"/>
      <c r="N783" s="335"/>
      <c r="O783" s="335"/>
      <c r="P783" s="335"/>
    </row>
    <row r="784" spans="3:16" ht="14.25" hidden="1" x14ac:dyDescent="0.2">
      <c r="C784" s="335"/>
      <c r="E784" s="78"/>
      <c r="F784" s="335"/>
      <c r="G784" s="335"/>
      <c r="H784" s="505"/>
      <c r="J784" s="335"/>
      <c r="K784" s="335"/>
      <c r="L784" s="335"/>
      <c r="M784" s="335"/>
      <c r="N784" s="335"/>
      <c r="O784" s="335"/>
      <c r="P784" s="335"/>
    </row>
    <row r="785" spans="3:16" ht="14.25" hidden="1" x14ac:dyDescent="0.2">
      <c r="C785" s="335"/>
      <c r="E785" s="78"/>
      <c r="F785" s="335"/>
      <c r="G785" s="335"/>
      <c r="H785" s="505"/>
      <c r="J785" s="335"/>
      <c r="K785" s="335"/>
      <c r="L785" s="335"/>
      <c r="M785" s="335"/>
      <c r="N785" s="335"/>
      <c r="O785" s="335"/>
      <c r="P785" s="335"/>
    </row>
    <row r="786" spans="3:16" ht="14.25" hidden="1" x14ac:dyDescent="0.2">
      <c r="C786" s="335"/>
      <c r="E786" s="78"/>
      <c r="F786" s="335"/>
      <c r="G786" s="335"/>
      <c r="H786" s="505"/>
      <c r="J786" s="335"/>
      <c r="K786" s="335"/>
      <c r="L786" s="335"/>
      <c r="M786" s="335"/>
      <c r="N786" s="335"/>
      <c r="O786" s="335"/>
      <c r="P786" s="335"/>
    </row>
    <row r="787" spans="3:16" ht="14.25" hidden="1" x14ac:dyDescent="0.2">
      <c r="C787" s="335"/>
      <c r="E787" s="78"/>
      <c r="F787" s="335"/>
      <c r="G787" s="335"/>
      <c r="H787" s="505"/>
      <c r="J787" s="335"/>
      <c r="K787" s="335"/>
      <c r="L787" s="335"/>
      <c r="M787" s="335"/>
      <c r="N787" s="335"/>
      <c r="O787" s="335"/>
      <c r="P787" s="335"/>
    </row>
    <row r="788" spans="3:16" ht="14.25" hidden="1" x14ac:dyDescent="0.2">
      <c r="C788" s="335"/>
      <c r="E788" s="78"/>
      <c r="F788" s="335"/>
      <c r="G788" s="335"/>
      <c r="H788" s="505"/>
      <c r="J788" s="335"/>
      <c r="K788" s="335"/>
      <c r="L788" s="335"/>
      <c r="M788" s="335"/>
      <c r="N788" s="335"/>
      <c r="O788" s="335"/>
      <c r="P788" s="335"/>
    </row>
    <row r="789" spans="3:16" ht="14.25" hidden="1" x14ac:dyDescent="0.2">
      <c r="C789" s="335"/>
      <c r="E789" s="78"/>
      <c r="F789" s="335"/>
      <c r="G789" s="335"/>
      <c r="H789" s="505"/>
      <c r="J789" s="335"/>
      <c r="K789" s="335"/>
      <c r="L789" s="335"/>
      <c r="M789" s="335"/>
      <c r="N789" s="335"/>
      <c r="O789" s="335"/>
      <c r="P789" s="335"/>
    </row>
    <row r="790" spans="3:16" ht="14.25" hidden="1" x14ac:dyDescent="0.2">
      <c r="C790" s="335"/>
      <c r="E790" s="78"/>
      <c r="F790" s="335"/>
      <c r="G790" s="335"/>
      <c r="H790" s="505"/>
      <c r="J790" s="335"/>
      <c r="K790" s="335"/>
      <c r="L790" s="335"/>
      <c r="M790" s="335"/>
      <c r="N790" s="335"/>
      <c r="O790" s="335"/>
      <c r="P790" s="335"/>
    </row>
    <row r="791" spans="3:16" ht="14.25" hidden="1" x14ac:dyDescent="0.2">
      <c r="C791" s="335"/>
      <c r="E791" s="78"/>
      <c r="F791" s="335"/>
      <c r="G791" s="335"/>
      <c r="H791" s="505"/>
      <c r="J791" s="335"/>
      <c r="K791" s="335"/>
      <c r="L791" s="335"/>
      <c r="M791" s="335"/>
      <c r="N791" s="335"/>
      <c r="O791" s="335"/>
      <c r="P791" s="335"/>
    </row>
    <row r="792" spans="3:16" ht="14.25" hidden="1" x14ac:dyDescent="0.2">
      <c r="C792" s="335"/>
      <c r="E792" s="78"/>
      <c r="F792" s="335"/>
      <c r="G792" s="335"/>
      <c r="H792" s="505"/>
      <c r="J792" s="335"/>
      <c r="K792" s="335"/>
      <c r="L792" s="335"/>
      <c r="M792" s="335"/>
      <c r="N792" s="335"/>
      <c r="O792" s="335"/>
      <c r="P792" s="335"/>
    </row>
    <row r="793" spans="3:16" ht="14.25" hidden="1" x14ac:dyDescent="0.2">
      <c r="C793" s="335"/>
      <c r="E793" s="78"/>
      <c r="F793" s="335"/>
      <c r="G793" s="335"/>
      <c r="H793" s="505"/>
      <c r="J793" s="335"/>
      <c r="K793" s="335"/>
      <c r="L793" s="335"/>
      <c r="M793" s="335"/>
      <c r="N793" s="335"/>
      <c r="O793" s="335"/>
      <c r="P793" s="335"/>
    </row>
    <row r="794" spans="3:16" ht="14.25" hidden="1" x14ac:dyDescent="0.2">
      <c r="C794" s="335"/>
      <c r="E794" s="78"/>
      <c r="F794" s="335"/>
      <c r="G794" s="335"/>
      <c r="H794" s="505"/>
      <c r="J794" s="335"/>
      <c r="K794" s="335"/>
      <c r="L794" s="335"/>
      <c r="M794" s="335"/>
      <c r="N794" s="335"/>
      <c r="O794" s="335"/>
      <c r="P794" s="335"/>
    </row>
    <row r="795" spans="3:16" ht="14.25" hidden="1" x14ac:dyDescent="0.2">
      <c r="C795" s="335"/>
      <c r="E795" s="78"/>
      <c r="F795" s="335"/>
      <c r="G795" s="335"/>
      <c r="H795" s="505"/>
      <c r="J795" s="335"/>
      <c r="K795" s="335"/>
      <c r="L795" s="335"/>
      <c r="M795" s="335"/>
      <c r="N795" s="335"/>
      <c r="O795" s="335"/>
      <c r="P795" s="335"/>
    </row>
    <row r="796" spans="3:16" ht="14.25" hidden="1" x14ac:dyDescent="0.2">
      <c r="C796" s="335"/>
      <c r="E796" s="78"/>
      <c r="F796" s="335"/>
      <c r="G796" s="335"/>
      <c r="H796" s="505"/>
      <c r="J796" s="335"/>
      <c r="K796" s="335"/>
      <c r="L796" s="335"/>
      <c r="M796" s="335"/>
      <c r="N796" s="335"/>
      <c r="O796" s="335"/>
      <c r="P796" s="335"/>
    </row>
    <row r="797" spans="3:16" ht="14.25" hidden="1" x14ac:dyDescent="0.2">
      <c r="C797" s="335"/>
      <c r="E797" s="78"/>
      <c r="F797" s="335"/>
      <c r="G797" s="335"/>
      <c r="H797" s="505"/>
      <c r="J797" s="335"/>
      <c r="K797" s="335"/>
      <c r="L797" s="335"/>
      <c r="M797" s="335"/>
      <c r="N797" s="335"/>
      <c r="O797" s="335"/>
      <c r="P797" s="335"/>
    </row>
    <row r="798" spans="3:16" ht="14.25" hidden="1" x14ac:dyDescent="0.2">
      <c r="C798" s="335"/>
      <c r="E798" s="78"/>
      <c r="F798" s="335"/>
      <c r="G798" s="335"/>
      <c r="H798" s="505"/>
      <c r="J798" s="335"/>
      <c r="K798" s="335"/>
      <c r="L798" s="335"/>
      <c r="M798" s="335"/>
      <c r="N798" s="335"/>
      <c r="O798" s="335"/>
      <c r="P798" s="335"/>
    </row>
    <row r="799" spans="3:16" ht="14.25" hidden="1" x14ac:dyDescent="0.2">
      <c r="C799" s="335"/>
      <c r="E799" s="78"/>
      <c r="F799" s="335"/>
      <c r="G799" s="335"/>
      <c r="H799" s="505"/>
      <c r="J799" s="335"/>
      <c r="K799" s="335"/>
      <c r="L799" s="335"/>
      <c r="M799" s="335"/>
      <c r="N799" s="335"/>
      <c r="O799" s="335"/>
      <c r="P799" s="335"/>
    </row>
    <row r="800" spans="3:16" ht="14.25" hidden="1" x14ac:dyDescent="0.2">
      <c r="C800" s="335"/>
      <c r="E800" s="78"/>
      <c r="F800" s="335"/>
      <c r="G800" s="335"/>
      <c r="H800" s="505"/>
      <c r="J800" s="335"/>
      <c r="K800" s="335"/>
      <c r="L800" s="335"/>
      <c r="M800" s="335"/>
      <c r="N800" s="335"/>
      <c r="O800" s="335"/>
      <c r="P800" s="335"/>
    </row>
    <row r="801" spans="3:16" ht="14.25" hidden="1" x14ac:dyDescent="0.2">
      <c r="C801" s="335"/>
      <c r="E801" s="78"/>
      <c r="F801" s="335"/>
      <c r="G801" s="335"/>
      <c r="H801" s="505"/>
      <c r="J801" s="335"/>
      <c r="K801" s="335"/>
      <c r="L801" s="335"/>
      <c r="M801" s="335"/>
      <c r="N801" s="335"/>
      <c r="O801" s="335"/>
      <c r="P801" s="335"/>
    </row>
    <row r="802" spans="3:16" ht="14.25" hidden="1" x14ac:dyDescent="0.2">
      <c r="C802" s="335"/>
      <c r="E802" s="78"/>
      <c r="F802" s="335"/>
      <c r="G802" s="335"/>
      <c r="H802" s="505"/>
      <c r="J802" s="335"/>
      <c r="K802" s="335"/>
      <c r="L802" s="335"/>
      <c r="M802" s="335"/>
      <c r="N802" s="335"/>
      <c r="O802" s="335"/>
      <c r="P802" s="335"/>
    </row>
    <row r="803" spans="3:16" ht="14.25" hidden="1" x14ac:dyDescent="0.2">
      <c r="C803" s="335"/>
      <c r="E803" s="78"/>
      <c r="F803" s="335"/>
      <c r="G803" s="335"/>
      <c r="H803" s="505"/>
      <c r="J803" s="335"/>
      <c r="K803" s="335"/>
      <c r="L803" s="335"/>
      <c r="M803" s="335"/>
      <c r="N803" s="335"/>
      <c r="O803" s="335"/>
      <c r="P803" s="335"/>
    </row>
    <row r="804" spans="3:16" ht="14.25" hidden="1" x14ac:dyDescent="0.2">
      <c r="C804" s="335"/>
      <c r="E804" s="78"/>
      <c r="F804" s="335"/>
      <c r="G804" s="335"/>
      <c r="H804" s="505"/>
      <c r="J804" s="335"/>
      <c r="K804" s="335"/>
      <c r="L804" s="335"/>
      <c r="M804" s="335"/>
      <c r="N804" s="335"/>
      <c r="O804" s="335"/>
      <c r="P804" s="335"/>
    </row>
    <row r="805" spans="3:16" ht="14.25" hidden="1" x14ac:dyDescent="0.2">
      <c r="C805" s="335"/>
      <c r="E805" s="78"/>
      <c r="F805" s="335"/>
      <c r="G805" s="335"/>
      <c r="H805" s="505"/>
      <c r="J805" s="335"/>
      <c r="K805" s="335"/>
      <c r="L805" s="335"/>
      <c r="M805" s="335"/>
      <c r="N805" s="335"/>
      <c r="O805" s="335"/>
      <c r="P805" s="335"/>
    </row>
    <row r="806" spans="3:16" ht="14.25" hidden="1" x14ac:dyDescent="0.2">
      <c r="C806" s="335"/>
      <c r="E806" s="78"/>
      <c r="F806" s="335"/>
      <c r="G806" s="335"/>
      <c r="H806" s="505"/>
      <c r="J806" s="335"/>
      <c r="K806" s="335"/>
      <c r="L806" s="335"/>
      <c r="M806" s="335"/>
      <c r="N806" s="335"/>
      <c r="O806" s="335"/>
      <c r="P806" s="335"/>
    </row>
    <row r="807" spans="3:16" ht="14.25" hidden="1" x14ac:dyDescent="0.2">
      <c r="C807" s="335"/>
      <c r="E807" s="78"/>
      <c r="F807" s="335"/>
      <c r="G807" s="335"/>
      <c r="H807" s="505"/>
      <c r="J807" s="335"/>
      <c r="K807" s="335"/>
      <c r="L807" s="335"/>
      <c r="M807" s="335"/>
      <c r="N807" s="335"/>
      <c r="O807" s="335"/>
      <c r="P807" s="335"/>
    </row>
    <row r="808" spans="3:16" ht="14.25" hidden="1" x14ac:dyDescent="0.2">
      <c r="C808" s="335"/>
      <c r="E808" s="78"/>
      <c r="F808" s="335"/>
      <c r="G808" s="335"/>
      <c r="H808" s="505"/>
      <c r="J808" s="335"/>
      <c r="K808" s="335"/>
      <c r="L808" s="335"/>
      <c r="M808" s="335"/>
      <c r="N808" s="335"/>
      <c r="O808" s="335"/>
      <c r="P808" s="335"/>
    </row>
    <row r="809" spans="3:16" ht="14.25" hidden="1" x14ac:dyDescent="0.2">
      <c r="C809" s="335"/>
      <c r="E809" s="78"/>
      <c r="F809" s="335"/>
      <c r="G809" s="335"/>
      <c r="H809" s="505"/>
      <c r="J809" s="335"/>
      <c r="K809" s="335"/>
      <c r="L809" s="335"/>
      <c r="M809" s="335"/>
      <c r="N809" s="335"/>
      <c r="O809" s="335"/>
      <c r="P809" s="335"/>
    </row>
    <row r="810" spans="3:16" ht="14.25" hidden="1" x14ac:dyDescent="0.2">
      <c r="C810" s="335"/>
      <c r="E810" s="78"/>
      <c r="F810" s="335"/>
      <c r="G810" s="335"/>
      <c r="H810" s="505"/>
      <c r="J810" s="335"/>
      <c r="K810" s="335"/>
      <c r="L810" s="335"/>
      <c r="M810" s="335"/>
      <c r="N810" s="335"/>
      <c r="O810" s="335"/>
      <c r="P810" s="335"/>
    </row>
    <row r="811" spans="3:16" ht="14.25" hidden="1" x14ac:dyDescent="0.2">
      <c r="C811" s="335"/>
      <c r="E811" s="78"/>
      <c r="F811" s="335"/>
      <c r="G811" s="335"/>
      <c r="H811" s="505"/>
      <c r="J811" s="335"/>
      <c r="K811" s="335"/>
      <c r="L811" s="335"/>
      <c r="M811" s="335"/>
      <c r="N811" s="335"/>
      <c r="O811" s="335"/>
      <c r="P811" s="335"/>
    </row>
    <row r="812" spans="3:16" ht="14.25" hidden="1" x14ac:dyDescent="0.2">
      <c r="C812" s="335"/>
      <c r="E812" s="78"/>
      <c r="F812" s="335"/>
      <c r="G812" s="335"/>
      <c r="H812" s="505"/>
      <c r="J812" s="335"/>
      <c r="K812" s="335"/>
      <c r="L812" s="335"/>
      <c r="M812" s="335"/>
      <c r="N812" s="335"/>
      <c r="O812" s="335"/>
      <c r="P812" s="335"/>
    </row>
    <row r="813" spans="3:16" ht="14.25" hidden="1" x14ac:dyDescent="0.2">
      <c r="C813" s="335"/>
      <c r="E813" s="78"/>
      <c r="F813" s="335"/>
      <c r="G813" s="335"/>
      <c r="H813" s="505"/>
      <c r="J813" s="335"/>
      <c r="K813" s="335"/>
      <c r="L813" s="335"/>
      <c r="M813" s="335"/>
      <c r="N813" s="335"/>
      <c r="O813" s="335"/>
      <c r="P813" s="335"/>
    </row>
    <row r="814" spans="3:16" ht="14.25" hidden="1" x14ac:dyDescent="0.2">
      <c r="C814" s="335"/>
      <c r="E814" s="78"/>
      <c r="F814" s="335"/>
      <c r="G814" s="335"/>
      <c r="H814" s="505"/>
      <c r="J814" s="335"/>
      <c r="K814" s="335"/>
      <c r="L814" s="335"/>
      <c r="M814" s="335"/>
      <c r="N814" s="335"/>
      <c r="O814" s="335"/>
      <c r="P814" s="335"/>
    </row>
    <row r="815" spans="3:16" ht="14.25" hidden="1" x14ac:dyDescent="0.2">
      <c r="C815" s="335"/>
      <c r="E815" s="78"/>
      <c r="F815" s="335"/>
      <c r="G815" s="335"/>
      <c r="H815" s="505"/>
      <c r="J815" s="335"/>
      <c r="K815" s="335"/>
      <c r="L815" s="335"/>
      <c r="M815" s="335"/>
      <c r="N815" s="335"/>
      <c r="O815" s="335"/>
      <c r="P815" s="335"/>
    </row>
    <row r="816" spans="3:16" ht="14.25" hidden="1" x14ac:dyDescent="0.2">
      <c r="C816" s="335"/>
      <c r="E816" s="78"/>
      <c r="F816" s="335"/>
      <c r="G816" s="335"/>
      <c r="H816" s="505"/>
      <c r="J816" s="335"/>
      <c r="K816" s="335"/>
      <c r="L816" s="335"/>
      <c r="M816" s="335"/>
      <c r="N816" s="335"/>
      <c r="O816" s="335"/>
      <c r="P816" s="335"/>
    </row>
    <row r="817" spans="3:16" ht="14.25" hidden="1" x14ac:dyDescent="0.2">
      <c r="C817" s="335"/>
      <c r="E817" s="78"/>
      <c r="F817" s="335"/>
      <c r="G817" s="335"/>
      <c r="H817" s="505"/>
      <c r="J817" s="335"/>
      <c r="K817" s="335"/>
      <c r="L817" s="335"/>
      <c r="M817" s="335"/>
      <c r="N817" s="335"/>
      <c r="O817" s="335"/>
      <c r="P817" s="335"/>
    </row>
    <row r="818" spans="3:16" ht="14.25" hidden="1" x14ac:dyDescent="0.2">
      <c r="C818" s="335"/>
      <c r="E818" s="78"/>
      <c r="F818" s="335"/>
      <c r="G818" s="335"/>
      <c r="H818" s="505"/>
      <c r="J818" s="335"/>
      <c r="K818" s="335"/>
      <c r="L818" s="335"/>
      <c r="M818" s="335"/>
      <c r="N818" s="335"/>
      <c r="O818" s="335"/>
      <c r="P818" s="335"/>
    </row>
    <row r="819" spans="3:16" ht="14.25" hidden="1" x14ac:dyDescent="0.2">
      <c r="C819" s="335"/>
      <c r="E819" s="78"/>
      <c r="F819" s="335"/>
      <c r="G819" s="335"/>
      <c r="H819" s="505"/>
      <c r="J819" s="335"/>
      <c r="K819" s="335"/>
      <c r="L819" s="335"/>
      <c r="M819" s="335"/>
      <c r="N819" s="335"/>
      <c r="O819" s="335"/>
      <c r="P819" s="335"/>
    </row>
    <row r="820" spans="3:16" ht="14.25" hidden="1" x14ac:dyDescent="0.2">
      <c r="C820" s="335"/>
      <c r="E820" s="78"/>
      <c r="F820" s="335"/>
      <c r="G820" s="335"/>
      <c r="H820" s="505"/>
      <c r="J820" s="335"/>
      <c r="K820" s="335"/>
      <c r="L820" s="335"/>
      <c r="M820" s="335"/>
      <c r="N820" s="335"/>
      <c r="O820" s="335"/>
      <c r="P820" s="335"/>
    </row>
    <row r="821" spans="3:16" ht="14.25" hidden="1" x14ac:dyDescent="0.2">
      <c r="C821" s="335"/>
      <c r="E821" s="78"/>
      <c r="F821" s="335"/>
      <c r="G821" s="335"/>
      <c r="H821" s="505"/>
      <c r="J821" s="335"/>
      <c r="K821" s="335"/>
      <c r="L821" s="335"/>
      <c r="M821" s="335"/>
      <c r="N821" s="335"/>
      <c r="O821" s="335"/>
      <c r="P821" s="335"/>
    </row>
    <row r="822" spans="3:16" ht="14.25" hidden="1" x14ac:dyDescent="0.2">
      <c r="C822" s="335"/>
      <c r="E822" s="78"/>
      <c r="F822" s="335"/>
      <c r="G822" s="335"/>
      <c r="H822" s="505"/>
      <c r="J822" s="335"/>
      <c r="K822" s="335"/>
      <c r="L822" s="335"/>
      <c r="M822" s="335"/>
      <c r="N822" s="335"/>
      <c r="O822" s="335"/>
      <c r="P822" s="335"/>
    </row>
    <row r="823" spans="3:16" ht="14.25" hidden="1" x14ac:dyDescent="0.2">
      <c r="C823" s="335"/>
      <c r="E823" s="78"/>
      <c r="F823" s="335"/>
      <c r="G823" s="335"/>
      <c r="H823" s="505"/>
      <c r="J823" s="335"/>
      <c r="K823" s="335"/>
      <c r="L823" s="335"/>
      <c r="M823" s="335"/>
      <c r="N823" s="335"/>
      <c r="O823" s="335"/>
      <c r="P823" s="335"/>
    </row>
    <row r="824" spans="3:16" ht="14.25" hidden="1" x14ac:dyDescent="0.2">
      <c r="C824" s="335"/>
      <c r="E824" s="78"/>
      <c r="F824" s="335"/>
      <c r="G824" s="335"/>
      <c r="H824" s="505"/>
      <c r="J824" s="335"/>
      <c r="K824" s="335"/>
      <c r="L824" s="335"/>
      <c r="M824" s="335"/>
      <c r="N824" s="335"/>
      <c r="O824" s="335"/>
      <c r="P824" s="335"/>
    </row>
    <row r="825" spans="3:16" ht="14.25" hidden="1" x14ac:dyDescent="0.2">
      <c r="C825" s="335"/>
      <c r="E825" s="78"/>
      <c r="F825" s="335"/>
      <c r="G825" s="335"/>
      <c r="H825" s="505"/>
      <c r="J825" s="335"/>
      <c r="K825" s="335"/>
      <c r="L825" s="335"/>
      <c r="M825" s="335"/>
      <c r="N825" s="335"/>
      <c r="O825" s="335"/>
      <c r="P825" s="335"/>
    </row>
    <row r="826" spans="3:16" ht="14.25" hidden="1" x14ac:dyDescent="0.2">
      <c r="C826" s="335"/>
      <c r="E826" s="78"/>
      <c r="F826" s="335"/>
      <c r="G826" s="335"/>
      <c r="H826" s="505"/>
      <c r="J826" s="335"/>
      <c r="K826" s="335"/>
      <c r="L826" s="335"/>
      <c r="M826" s="335"/>
      <c r="N826" s="335"/>
      <c r="O826" s="335"/>
      <c r="P826" s="335"/>
    </row>
    <row r="827" spans="3:16" ht="14.25" hidden="1" x14ac:dyDescent="0.2">
      <c r="C827" s="335"/>
      <c r="E827" s="78"/>
      <c r="F827" s="335"/>
      <c r="G827" s="335"/>
      <c r="H827" s="505"/>
      <c r="J827" s="335"/>
      <c r="K827" s="335"/>
      <c r="L827" s="335"/>
      <c r="M827" s="335"/>
      <c r="N827" s="335"/>
      <c r="O827" s="335"/>
      <c r="P827" s="335"/>
    </row>
    <row r="828" spans="3:16" ht="14.25" hidden="1" x14ac:dyDescent="0.2">
      <c r="C828" s="335"/>
      <c r="E828" s="78"/>
      <c r="F828" s="335"/>
      <c r="G828" s="335"/>
      <c r="H828" s="505"/>
      <c r="J828" s="335"/>
      <c r="K828" s="335"/>
      <c r="L828" s="335"/>
      <c r="M828" s="335"/>
      <c r="N828" s="335"/>
      <c r="O828" s="335"/>
      <c r="P828" s="335"/>
    </row>
    <row r="829" spans="3:16" ht="14.25" hidden="1" x14ac:dyDescent="0.2">
      <c r="C829" s="335"/>
      <c r="E829" s="78"/>
      <c r="F829" s="335"/>
      <c r="G829" s="335"/>
      <c r="H829" s="505"/>
      <c r="J829" s="335"/>
      <c r="K829" s="335"/>
      <c r="L829" s="335"/>
      <c r="M829" s="335"/>
      <c r="N829" s="335"/>
      <c r="O829" s="335"/>
      <c r="P829" s="335"/>
    </row>
    <row r="830" spans="3:16" ht="14.25" hidden="1" x14ac:dyDescent="0.2">
      <c r="C830" s="335"/>
      <c r="E830" s="78"/>
      <c r="F830" s="335"/>
      <c r="G830" s="335"/>
      <c r="H830" s="505"/>
      <c r="J830" s="335"/>
      <c r="K830" s="335"/>
      <c r="L830" s="335"/>
      <c r="M830" s="335"/>
      <c r="N830" s="335"/>
      <c r="O830" s="335"/>
      <c r="P830" s="335"/>
    </row>
    <row r="831" spans="3:16" ht="14.25" hidden="1" x14ac:dyDescent="0.2">
      <c r="C831" s="335"/>
      <c r="E831" s="78"/>
      <c r="F831" s="335"/>
      <c r="G831" s="335"/>
      <c r="H831" s="505"/>
      <c r="J831" s="335"/>
      <c r="K831" s="335"/>
      <c r="L831" s="335"/>
      <c r="M831" s="335"/>
      <c r="N831" s="335"/>
      <c r="O831" s="335"/>
      <c r="P831" s="335"/>
    </row>
    <row r="832" spans="3:16" ht="14.25" hidden="1" x14ac:dyDescent="0.2">
      <c r="C832" s="335"/>
      <c r="E832" s="78"/>
      <c r="F832" s="335"/>
      <c r="G832" s="335"/>
      <c r="H832" s="505"/>
      <c r="J832" s="335"/>
      <c r="K832" s="335"/>
      <c r="L832" s="335"/>
      <c r="M832" s="335"/>
      <c r="N832" s="335"/>
      <c r="O832" s="335"/>
      <c r="P832" s="335"/>
    </row>
    <row r="833" spans="3:16" ht="14.25" hidden="1" x14ac:dyDescent="0.2">
      <c r="C833" s="335"/>
      <c r="E833" s="78"/>
      <c r="F833" s="335"/>
      <c r="G833" s="335"/>
      <c r="H833" s="505"/>
      <c r="J833" s="335"/>
      <c r="K833" s="335"/>
      <c r="L833" s="335"/>
      <c r="M833" s="335"/>
      <c r="N833" s="335"/>
      <c r="O833" s="335"/>
      <c r="P833" s="335"/>
    </row>
    <row r="834" spans="3:16" ht="14.25" hidden="1" x14ac:dyDescent="0.2">
      <c r="C834" s="335"/>
      <c r="E834" s="78"/>
      <c r="F834" s="335"/>
      <c r="G834" s="335"/>
      <c r="H834" s="505"/>
      <c r="J834" s="335"/>
      <c r="K834" s="335"/>
      <c r="L834" s="335"/>
      <c r="M834" s="335"/>
      <c r="N834" s="335"/>
      <c r="O834" s="335"/>
      <c r="P834" s="335"/>
    </row>
    <row r="835" spans="3:16" ht="14.25" hidden="1" x14ac:dyDescent="0.2">
      <c r="C835" s="335"/>
      <c r="E835" s="78"/>
      <c r="F835" s="335"/>
      <c r="G835" s="335"/>
      <c r="H835" s="505"/>
      <c r="J835" s="335"/>
      <c r="K835" s="335"/>
      <c r="L835" s="335"/>
      <c r="M835" s="335"/>
      <c r="N835" s="335"/>
      <c r="O835" s="335"/>
      <c r="P835" s="335"/>
    </row>
    <row r="836" spans="3:16" ht="14.25" hidden="1" x14ac:dyDescent="0.2">
      <c r="C836" s="335"/>
      <c r="E836" s="78"/>
      <c r="F836" s="335"/>
      <c r="G836" s="335"/>
      <c r="H836" s="505"/>
      <c r="J836" s="335"/>
      <c r="K836" s="335"/>
      <c r="L836" s="335"/>
      <c r="M836" s="335"/>
      <c r="N836" s="335"/>
      <c r="O836" s="335"/>
      <c r="P836" s="335"/>
    </row>
    <row r="837" spans="3:16" ht="14.25" hidden="1" x14ac:dyDescent="0.2">
      <c r="C837" s="335"/>
      <c r="E837" s="78"/>
      <c r="F837" s="335"/>
      <c r="G837" s="335"/>
      <c r="H837" s="505"/>
      <c r="J837" s="335"/>
      <c r="K837" s="335"/>
      <c r="L837" s="335"/>
      <c r="M837" s="335"/>
      <c r="N837" s="335"/>
      <c r="O837" s="335"/>
      <c r="P837" s="335"/>
    </row>
    <row r="838" spans="3:16" ht="14.25" hidden="1" x14ac:dyDescent="0.2">
      <c r="C838" s="335"/>
      <c r="E838" s="78"/>
      <c r="F838" s="335"/>
      <c r="G838" s="335"/>
      <c r="H838" s="505"/>
      <c r="J838" s="335"/>
      <c r="K838" s="335"/>
      <c r="L838" s="335"/>
      <c r="M838" s="335"/>
      <c r="N838" s="335"/>
      <c r="O838" s="335"/>
      <c r="P838" s="335"/>
    </row>
    <row r="839" spans="3:16" ht="14.25" hidden="1" x14ac:dyDescent="0.2">
      <c r="C839" s="335"/>
      <c r="E839" s="78"/>
      <c r="F839" s="335"/>
      <c r="G839" s="335"/>
      <c r="H839" s="505"/>
      <c r="J839" s="335"/>
      <c r="K839" s="335"/>
      <c r="L839" s="335"/>
      <c r="M839" s="335"/>
      <c r="N839" s="335"/>
      <c r="O839" s="335"/>
      <c r="P839" s="335"/>
    </row>
    <row r="840" spans="3:16" ht="14.25" hidden="1" x14ac:dyDescent="0.2">
      <c r="C840" s="335"/>
      <c r="E840" s="78"/>
      <c r="F840" s="335"/>
      <c r="G840" s="335"/>
      <c r="H840" s="505"/>
      <c r="J840" s="335"/>
      <c r="K840" s="335"/>
      <c r="L840" s="335"/>
      <c r="M840" s="335"/>
      <c r="N840" s="335"/>
      <c r="O840" s="335"/>
      <c r="P840" s="335"/>
    </row>
    <row r="841" spans="3:16" ht="14.25" hidden="1" x14ac:dyDescent="0.2">
      <c r="C841" s="335"/>
      <c r="E841" s="78"/>
      <c r="F841" s="335"/>
      <c r="G841" s="335"/>
      <c r="H841" s="505"/>
      <c r="J841" s="335"/>
      <c r="K841" s="335"/>
      <c r="L841" s="335"/>
      <c r="M841" s="335"/>
      <c r="N841" s="335"/>
      <c r="O841" s="335"/>
      <c r="P841" s="335"/>
    </row>
    <row r="842" spans="3:16" ht="14.25" hidden="1" x14ac:dyDescent="0.2">
      <c r="C842" s="335"/>
    </row>
    <row r="843" spans="3:16" ht="14.25" hidden="1" x14ac:dyDescent="0.2">
      <c r="C843" s="335"/>
    </row>
    <row r="844" spans="3:16" ht="14.25" hidden="1" x14ac:dyDescent="0.2">
      <c r="C844" s="335"/>
    </row>
    <row r="845" spans="3:16" ht="14.25" hidden="1" x14ac:dyDescent="0.2">
      <c r="C845" s="335"/>
    </row>
    <row r="846" spans="3:16" ht="14.25" hidden="1" x14ac:dyDescent="0.2">
      <c r="C846" s="335"/>
    </row>
    <row r="847" spans="3:16" ht="14.25" hidden="1" x14ac:dyDescent="0.2">
      <c r="C847" s="335"/>
    </row>
    <row r="848" spans="3:16" ht="14.25" hidden="1" x14ac:dyDescent="0.2">
      <c r="C848" s="335"/>
    </row>
    <row r="849" spans="2:18" ht="14.25" hidden="1" x14ac:dyDescent="0.2">
      <c r="C849" s="335"/>
    </row>
    <row r="850" spans="2:18" ht="14.25" hidden="1" customHeight="1" x14ac:dyDescent="0.2">
      <c r="B850" s="1267" t="s">
        <v>239</v>
      </c>
      <c r="C850" s="1267"/>
      <c r="D850" s="1267"/>
      <c r="E850" s="1267"/>
      <c r="F850" s="1267"/>
      <c r="G850" s="1267"/>
      <c r="H850" s="1267"/>
      <c r="I850" s="1267"/>
      <c r="J850" s="1267"/>
      <c r="K850" s="1267"/>
      <c r="L850" s="1267"/>
      <c r="M850" s="1267"/>
      <c r="N850" s="1267"/>
      <c r="O850" s="1267"/>
      <c r="P850" s="1267"/>
      <c r="Q850" s="1267"/>
      <c r="R850" s="1267"/>
    </row>
    <row r="851" spans="2:18" ht="14.25" hidden="1" x14ac:dyDescent="0.2">
      <c r="C851" s="335"/>
    </row>
    <row r="852" spans="2:18" ht="14.25" hidden="1" x14ac:dyDescent="0.2">
      <c r="C852" s="335"/>
    </row>
    <row r="853" spans="2:18" ht="14.25" hidden="1" x14ac:dyDescent="0.2">
      <c r="C853" s="335"/>
    </row>
    <row r="854" spans="2:18" ht="14.25" hidden="1" x14ac:dyDescent="0.2">
      <c r="C854" s="335"/>
    </row>
    <row r="855" spans="2:18" ht="14.25" hidden="1" x14ac:dyDescent="0.2">
      <c r="C855" s="335"/>
    </row>
    <row r="856" spans="2:18" ht="14.25" hidden="1" x14ac:dyDescent="0.2">
      <c r="C856" s="335"/>
    </row>
    <row r="857" spans="2:18" ht="14.25" hidden="1" x14ac:dyDescent="0.2">
      <c r="C857" s="335"/>
    </row>
    <row r="858" spans="2:18" ht="14.25" hidden="1" x14ac:dyDescent="0.2">
      <c r="C858" s="335"/>
    </row>
    <row r="859" spans="2:18" ht="14.25" hidden="1" x14ac:dyDescent="0.2">
      <c r="C859" s="335"/>
    </row>
    <row r="860" spans="2:18" ht="14.25" hidden="1" x14ac:dyDescent="0.2">
      <c r="C860" s="335"/>
    </row>
    <row r="861" spans="2:18" ht="14.25" hidden="1" x14ac:dyDescent="0.2">
      <c r="C861" s="335"/>
    </row>
    <row r="862" spans="2:18" ht="14.25" hidden="1" x14ac:dyDescent="0.2">
      <c r="B862" s="398"/>
      <c r="C862" s="777"/>
      <c r="D862" s="777"/>
      <c r="E862" s="399"/>
      <c r="F862" s="397"/>
      <c r="G862" s="397"/>
      <c r="H862" s="397"/>
      <c r="I862" s="397"/>
      <c r="J862" s="397"/>
      <c r="K862" s="397"/>
      <c r="L862" s="397"/>
      <c r="M862" s="397"/>
      <c r="N862" s="397"/>
      <c r="O862" s="397"/>
      <c r="P862" s="397"/>
      <c r="Q862" s="397"/>
      <c r="R862" s="397"/>
    </row>
    <row r="863" spans="2:18" ht="14.25" hidden="1" x14ac:dyDescent="0.2">
      <c r="C863" s="335"/>
    </row>
    <row r="866" spans="3:4" ht="0" hidden="1" customHeight="1" x14ac:dyDescent="0.2">
      <c r="C866" s="897"/>
    </row>
    <row r="872" spans="3:4" ht="0" hidden="1" customHeight="1" x14ac:dyDescent="0.2">
      <c r="C872" s="942"/>
      <c r="D872" s="942"/>
    </row>
  </sheetData>
  <sheetProtection algorithmName="SHA-512" hashValue="QcOXCJC/pPyrB0kbQG4U1qXh5ogkQ2zSjGWgb+50C4nVShMHCrvXSjtbkbJATj0QwKKakDWHzIwWhzORh3ZqQQ==" saltValue="4xL13gH/0agKQh9vcPyktA==" spinCount="100000" sheet="1" objects="1" scenarios="1" insertRows="0" selectLockedCells="1"/>
  <mergeCells count="449">
    <mergeCell ref="F147:N147"/>
    <mergeCell ref="J148:M148"/>
    <mergeCell ref="K160:M160"/>
    <mergeCell ref="N171:Q171"/>
    <mergeCell ref="B157:E157"/>
    <mergeCell ref="G157:J157"/>
    <mergeCell ref="K157:M157"/>
    <mergeCell ref="N157:Q157"/>
    <mergeCell ref="G170:J170"/>
    <mergeCell ref="B161:E161"/>
    <mergeCell ref="B162:E162"/>
    <mergeCell ref="N161:Q161"/>
    <mergeCell ref="N162:Q162"/>
    <mergeCell ref="B159:E159"/>
    <mergeCell ref="G159:J159"/>
    <mergeCell ref="K159:M159"/>
    <mergeCell ref="N159:Q159"/>
    <mergeCell ref="K170:M170"/>
    <mergeCell ref="G166:J166"/>
    <mergeCell ref="G167:J167"/>
    <mergeCell ref="G163:J163"/>
    <mergeCell ref="G164:J164"/>
    <mergeCell ref="K163:M163"/>
    <mergeCell ref="K166:M166"/>
    <mergeCell ref="O151:Q151"/>
    <mergeCell ref="B153:R155"/>
    <mergeCell ref="B156:F156"/>
    <mergeCell ref="G156:M156"/>
    <mergeCell ref="N156:R156"/>
    <mergeCell ref="N160:Q160"/>
    <mergeCell ref="G168:J168"/>
    <mergeCell ref="G169:J169"/>
    <mergeCell ref="K164:M164"/>
    <mergeCell ref="N163:Q163"/>
    <mergeCell ref="N164:Q164"/>
    <mergeCell ref="G160:J160"/>
    <mergeCell ref="G161:J161"/>
    <mergeCell ref="B166:E166"/>
    <mergeCell ref="B167:E167"/>
    <mergeCell ref="B168:E168"/>
    <mergeCell ref="B169:E169"/>
    <mergeCell ref="K167:M167"/>
    <mergeCell ref="B165:E165"/>
    <mergeCell ref="G165:J165"/>
    <mergeCell ref="K165:M165"/>
    <mergeCell ref="N165:Q165"/>
    <mergeCell ref="I91:J91"/>
    <mergeCell ref="I92:J92"/>
    <mergeCell ref="B171:E171"/>
    <mergeCell ref="G171:J171"/>
    <mergeCell ref="K171:M171"/>
    <mergeCell ref="I104:J104"/>
    <mergeCell ref="K104:L104"/>
    <mergeCell ref="F105:F106"/>
    <mergeCell ref="G105:G106"/>
    <mergeCell ref="I105:J106"/>
    <mergeCell ref="K105:L106"/>
    <mergeCell ref="F107:F108"/>
    <mergeCell ref="G107:G108"/>
    <mergeCell ref="G162:J162"/>
    <mergeCell ref="K161:M161"/>
    <mergeCell ref="K162:M162"/>
    <mergeCell ref="K168:M168"/>
    <mergeCell ref="K169:M169"/>
    <mergeCell ref="B170:E170"/>
    <mergeCell ref="B163:E163"/>
    <mergeCell ref="B164:E164"/>
    <mergeCell ref="I100:J100"/>
    <mergeCell ref="I93:J93"/>
    <mergeCell ref="I94:J94"/>
    <mergeCell ref="O175:Q175"/>
    <mergeCell ref="B175:E175"/>
    <mergeCell ref="M175:N175"/>
    <mergeCell ref="M178:Q178"/>
    <mergeCell ref="D177:F177"/>
    <mergeCell ref="H177:N177"/>
    <mergeCell ref="G175:L175"/>
    <mergeCell ref="P177:R177"/>
    <mergeCell ref="G173:J173"/>
    <mergeCell ref="I178:J178"/>
    <mergeCell ref="K178:L178"/>
    <mergeCell ref="B172:E172"/>
    <mergeCell ref="G172:J172"/>
    <mergeCell ref="K172:M172"/>
    <mergeCell ref="N172:Q172"/>
    <mergeCell ref="K173:M173"/>
    <mergeCell ref="N173:Q173"/>
    <mergeCell ref="B174:E174"/>
    <mergeCell ref="G174:J174"/>
    <mergeCell ref="K174:M174"/>
    <mergeCell ref="N174:Q174"/>
    <mergeCell ref="B173:E173"/>
    <mergeCell ref="B180:F180"/>
    <mergeCell ref="G180:I180"/>
    <mergeCell ref="J181:P181"/>
    <mergeCell ref="Q181:R181"/>
    <mergeCell ref="B181:F181"/>
    <mergeCell ref="G181:I181"/>
    <mergeCell ref="B183:V183"/>
    <mergeCell ref="S181:U181"/>
    <mergeCell ref="T178:X178"/>
    <mergeCell ref="J179:L179"/>
    <mergeCell ref="AA62:AI62"/>
    <mergeCell ref="F109:N109"/>
    <mergeCell ref="F144:N144"/>
    <mergeCell ref="S144:T144"/>
    <mergeCell ref="C145:O146"/>
    <mergeCell ref="I71:J71"/>
    <mergeCell ref="I72:J72"/>
    <mergeCell ref="I73:J73"/>
    <mergeCell ref="I80:J80"/>
    <mergeCell ref="I81:J81"/>
    <mergeCell ref="I82:J82"/>
    <mergeCell ref="I83:J83"/>
    <mergeCell ref="I84:J84"/>
    <mergeCell ref="I85:J85"/>
    <mergeCell ref="I86:J86"/>
    <mergeCell ref="I87:J87"/>
    <mergeCell ref="I88:J88"/>
    <mergeCell ref="I89:J89"/>
    <mergeCell ref="I102:J102"/>
    <mergeCell ref="I103:J103"/>
    <mergeCell ref="K71:L71"/>
    <mergeCell ref="K93:L93"/>
    <mergeCell ref="K94:L94"/>
    <mergeCell ref="K95:L95"/>
    <mergeCell ref="AA53:AI53"/>
    <mergeCell ref="AA54:AI54"/>
    <mergeCell ref="AA55:AI55"/>
    <mergeCell ref="AA56:AI56"/>
    <mergeCell ref="AA57:AI57"/>
    <mergeCell ref="AA58:AI58"/>
    <mergeCell ref="F69:F70"/>
    <mergeCell ref="G69:G70"/>
    <mergeCell ref="I69:J70"/>
    <mergeCell ref="K69:L70"/>
    <mergeCell ref="A65:H66"/>
    <mergeCell ref="B69:B70"/>
    <mergeCell ref="A67:H68"/>
    <mergeCell ref="M67:M106"/>
    <mergeCell ref="C69:D70"/>
    <mergeCell ref="C86:D86"/>
    <mergeCell ref="C102:D102"/>
    <mergeCell ref="C103:D103"/>
    <mergeCell ref="K102:L102"/>
    <mergeCell ref="K103:L103"/>
    <mergeCell ref="AA59:AI59"/>
    <mergeCell ref="AA60:AI60"/>
    <mergeCell ref="AA61:AI61"/>
    <mergeCell ref="K72:L72"/>
    <mergeCell ref="AA49:AI49"/>
    <mergeCell ref="AA50:AI51"/>
    <mergeCell ref="B51:Y51"/>
    <mergeCell ref="C52:Q52"/>
    <mergeCell ref="AA52:AI52"/>
    <mergeCell ref="B49:F49"/>
    <mergeCell ref="G49:I49"/>
    <mergeCell ref="J49:N49"/>
    <mergeCell ref="O49:P49"/>
    <mergeCell ref="W49:X49"/>
    <mergeCell ref="R52:Y52"/>
    <mergeCell ref="R49:V49"/>
    <mergeCell ref="B50:E50"/>
    <mergeCell ref="J50:K50"/>
    <mergeCell ref="AA47:AI47"/>
    <mergeCell ref="B48:F48"/>
    <mergeCell ref="G48:I48"/>
    <mergeCell ref="J48:N48"/>
    <mergeCell ref="O48:P48"/>
    <mergeCell ref="Q48:V48"/>
    <mergeCell ref="W48:X48"/>
    <mergeCell ref="AA48:AI48"/>
    <mergeCell ref="S45:T45"/>
    <mergeCell ref="U45:V45"/>
    <mergeCell ref="W45:X45"/>
    <mergeCell ref="AA45:AI45"/>
    <mergeCell ref="G46:I46"/>
    <mergeCell ref="S46:T46"/>
    <mergeCell ref="U46:X46"/>
    <mergeCell ref="AA46:AI46"/>
    <mergeCell ref="G47:I47"/>
    <mergeCell ref="W47:X47"/>
    <mergeCell ref="M45:P45"/>
    <mergeCell ref="M46:O46"/>
    <mergeCell ref="AA41:AI41"/>
    <mergeCell ref="B42:F43"/>
    <mergeCell ref="AA42:AI42"/>
    <mergeCell ref="S43:T43"/>
    <mergeCell ref="U43:V43"/>
    <mergeCell ref="W43:X43"/>
    <mergeCell ref="AA43:AI43"/>
    <mergeCell ref="E44:F44"/>
    <mergeCell ref="S44:T44"/>
    <mergeCell ref="U44:V44"/>
    <mergeCell ref="W44:X44"/>
    <mergeCell ref="AA44:AI44"/>
    <mergeCell ref="G42:H43"/>
    <mergeCell ref="G44:H44"/>
    <mergeCell ref="B41:G41"/>
    <mergeCell ref="S41:Y42"/>
    <mergeCell ref="M42:Q42"/>
    <mergeCell ref="AA38:AI38"/>
    <mergeCell ref="J39:M39"/>
    <mergeCell ref="N39:O39"/>
    <mergeCell ref="P39:Q39"/>
    <mergeCell ref="T39:X39"/>
    <mergeCell ref="AA39:AI39"/>
    <mergeCell ref="J40:M40"/>
    <mergeCell ref="N40:O40"/>
    <mergeCell ref="P40:R40"/>
    <mergeCell ref="V40:X40"/>
    <mergeCell ref="AA40:AI40"/>
    <mergeCell ref="J38:L38"/>
    <mergeCell ref="M38:N38"/>
    <mergeCell ref="W38:X38"/>
    <mergeCell ref="AA31:AI31"/>
    <mergeCell ref="AA32:AI32"/>
    <mergeCell ref="AA33:AI33"/>
    <mergeCell ref="AA34:AI34"/>
    <mergeCell ref="AA37:AI37"/>
    <mergeCell ref="AA25:AI25"/>
    <mergeCell ref="AA26:AI26"/>
    <mergeCell ref="AA27:AI27"/>
    <mergeCell ref="AA28:AI28"/>
    <mergeCell ref="AA29:AI29"/>
    <mergeCell ref="AA30:AI30"/>
    <mergeCell ref="Z35:AI35"/>
    <mergeCell ref="Z36:AI36"/>
    <mergeCell ref="AA19:AI19"/>
    <mergeCell ref="AA20:AI20"/>
    <mergeCell ref="AA21:AI21"/>
    <mergeCell ref="AA22:AI22"/>
    <mergeCell ref="AA23:AI23"/>
    <mergeCell ref="AA24:AI24"/>
    <mergeCell ref="J17:M17"/>
    <mergeCell ref="N17:O17"/>
    <mergeCell ref="W17:X17"/>
    <mergeCell ref="AA17:AI17"/>
    <mergeCell ref="AA18:AI18"/>
    <mergeCell ref="J19:K19"/>
    <mergeCell ref="J20:K20"/>
    <mergeCell ref="J21:K21"/>
    <mergeCell ref="J22:K22"/>
    <mergeCell ref="J23:K23"/>
    <mergeCell ref="J24:K24"/>
    <mergeCell ref="T20:U20"/>
    <mergeCell ref="T21:U21"/>
    <mergeCell ref="T22:U22"/>
    <mergeCell ref="T23:U23"/>
    <mergeCell ref="T24:U24"/>
    <mergeCell ref="O19:P19"/>
    <mergeCell ref="AA11:AI11"/>
    <mergeCell ref="AA12:AI12"/>
    <mergeCell ref="AA13:AI13"/>
    <mergeCell ref="AA14:AI14"/>
    <mergeCell ref="AA15:AI15"/>
    <mergeCell ref="AA16:AI16"/>
    <mergeCell ref="C11:D11"/>
    <mergeCell ref="C12:D12"/>
    <mergeCell ref="C13:D13"/>
    <mergeCell ref="C14:D14"/>
    <mergeCell ref="C15:D15"/>
    <mergeCell ref="C16:D16"/>
    <mergeCell ref="G11:H11"/>
    <mergeCell ref="G12:H12"/>
    <mergeCell ref="G13:H13"/>
    <mergeCell ref="G14:H14"/>
    <mergeCell ref="G15:H15"/>
    <mergeCell ref="G16:H16"/>
    <mergeCell ref="AA5:AI5"/>
    <mergeCell ref="AA6:AI6"/>
    <mergeCell ref="AA7:AI7"/>
    <mergeCell ref="AA8:AI8"/>
    <mergeCell ref="AA9:AI9"/>
    <mergeCell ref="AA10:AI10"/>
    <mergeCell ref="AA2:AB2"/>
    <mergeCell ref="AC2:AD2"/>
    <mergeCell ref="B3:C3"/>
    <mergeCell ref="F3:G3"/>
    <mergeCell ref="U3:X3"/>
    <mergeCell ref="Y3:Y4"/>
    <mergeCell ref="AA3:AI3"/>
    <mergeCell ref="AA4:AI4"/>
    <mergeCell ref="J3:T3"/>
    <mergeCell ref="C10:D10"/>
    <mergeCell ref="U2:V2"/>
    <mergeCell ref="G10:H10"/>
    <mergeCell ref="B18:C18"/>
    <mergeCell ref="F18:G18"/>
    <mergeCell ref="J18:X18"/>
    <mergeCell ref="C29:D29"/>
    <mergeCell ref="J28:K28"/>
    <mergeCell ref="J29:K29"/>
    <mergeCell ref="J30:K30"/>
    <mergeCell ref="J31:K31"/>
    <mergeCell ref="J32:K32"/>
    <mergeCell ref="C19:D19"/>
    <mergeCell ref="C22:D22"/>
    <mergeCell ref="G19:H19"/>
    <mergeCell ref="G20:H20"/>
    <mergeCell ref="G21:H21"/>
    <mergeCell ref="G22:H22"/>
    <mergeCell ref="G23:H23"/>
    <mergeCell ref="G24:H24"/>
    <mergeCell ref="G25:H25"/>
    <mergeCell ref="G26:H26"/>
    <mergeCell ref="G27:H27"/>
    <mergeCell ref="G28:H28"/>
    <mergeCell ref="G29:H29"/>
    <mergeCell ref="G30:H30"/>
    <mergeCell ref="G31:H31"/>
    <mergeCell ref="X1:Y1"/>
    <mergeCell ref="J2:L2"/>
    <mergeCell ref="N2:O2"/>
    <mergeCell ref="P2:R2"/>
    <mergeCell ref="S2:T2"/>
    <mergeCell ref="X2:Y2"/>
    <mergeCell ref="B1:G1"/>
    <mergeCell ref="K1:L1"/>
    <mergeCell ref="M1:N1"/>
    <mergeCell ref="S1:T1"/>
    <mergeCell ref="V1:W1"/>
    <mergeCell ref="O1:Q1"/>
    <mergeCell ref="C28:D28"/>
    <mergeCell ref="C39:D39"/>
    <mergeCell ref="G39:H39"/>
    <mergeCell ref="C30:D30"/>
    <mergeCell ref="C31:D31"/>
    <mergeCell ref="C32:D32"/>
    <mergeCell ref="C33:D33"/>
    <mergeCell ref="C34:D34"/>
    <mergeCell ref="C35:D35"/>
    <mergeCell ref="C36:D36"/>
    <mergeCell ref="G38:H38"/>
    <mergeCell ref="C38:D38"/>
    <mergeCell ref="C37:D37"/>
    <mergeCell ref="G32:H32"/>
    <mergeCell ref="G33:H33"/>
    <mergeCell ref="G34:H34"/>
    <mergeCell ref="G35:H35"/>
    <mergeCell ref="G36:H36"/>
    <mergeCell ref="G37:H37"/>
    <mergeCell ref="C20:D20"/>
    <mergeCell ref="C21:D21"/>
    <mergeCell ref="C24:D24"/>
    <mergeCell ref="C23:D23"/>
    <mergeCell ref="C25:D25"/>
    <mergeCell ref="C26:D26"/>
    <mergeCell ref="C27:D27"/>
    <mergeCell ref="J34:K34"/>
    <mergeCell ref="T33:U33"/>
    <mergeCell ref="O20:P20"/>
    <mergeCell ref="O21:P21"/>
    <mergeCell ref="O22:P22"/>
    <mergeCell ref="O23:P23"/>
    <mergeCell ref="O24:P24"/>
    <mergeCell ref="O25:P25"/>
    <mergeCell ref="O26:P26"/>
    <mergeCell ref="O27:P27"/>
    <mergeCell ref="O28:P28"/>
    <mergeCell ref="O29:P29"/>
    <mergeCell ref="O30:P30"/>
    <mergeCell ref="O31:P31"/>
    <mergeCell ref="O32:P32"/>
    <mergeCell ref="O33:P33"/>
    <mergeCell ref="J33:K33"/>
    <mergeCell ref="T37:U37"/>
    <mergeCell ref="O34:P34"/>
    <mergeCell ref="O37:P37"/>
    <mergeCell ref="J25:K25"/>
    <mergeCell ref="J26:K26"/>
    <mergeCell ref="J27:K27"/>
    <mergeCell ref="O35:V36"/>
    <mergeCell ref="T19:U19"/>
    <mergeCell ref="T25:U25"/>
    <mergeCell ref="T26:U26"/>
    <mergeCell ref="T27:U27"/>
    <mergeCell ref="T28:U28"/>
    <mergeCell ref="T29:U29"/>
    <mergeCell ref="T30:U30"/>
    <mergeCell ref="T31:U31"/>
    <mergeCell ref="T32:U32"/>
    <mergeCell ref="T34:U34"/>
    <mergeCell ref="J35:K35"/>
    <mergeCell ref="J36:K36"/>
    <mergeCell ref="J37:K37"/>
    <mergeCell ref="C71:D71"/>
    <mergeCell ref="C72:D72"/>
    <mergeCell ref="C73:D73"/>
    <mergeCell ref="C80:D80"/>
    <mergeCell ref="C81:D81"/>
    <mergeCell ref="C82:D82"/>
    <mergeCell ref="C83:D83"/>
    <mergeCell ref="C84:D84"/>
    <mergeCell ref="C85:D85"/>
    <mergeCell ref="C74:D74"/>
    <mergeCell ref="C75:D75"/>
    <mergeCell ref="C76:D76"/>
    <mergeCell ref="C77:D77"/>
    <mergeCell ref="C78:D78"/>
    <mergeCell ref="C79:D79"/>
    <mergeCell ref="K97:L97"/>
    <mergeCell ref="K98:L98"/>
    <mergeCell ref="K99:L99"/>
    <mergeCell ref="B850:R850"/>
    <mergeCell ref="B182:R182"/>
    <mergeCell ref="N166:Q166"/>
    <mergeCell ref="N167:Q167"/>
    <mergeCell ref="N168:Q168"/>
    <mergeCell ref="K73:L73"/>
    <mergeCell ref="K80:L80"/>
    <mergeCell ref="K81:L81"/>
    <mergeCell ref="K82:L82"/>
    <mergeCell ref="K83:L83"/>
    <mergeCell ref="K84:L84"/>
    <mergeCell ref="K85:L85"/>
    <mergeCell ref="K86:L86"/>
    <mergeCell ref="I90:J90"/>
    <mergeCell ref="K87:L87"/>
    <mergeCell ref="K88:L88"/>
    <mergeCell ref="K89:L89"/>
    <mergeCell ref="K90:L90"/>
    <mergeCell ref="C185:K185"/>
    <mergeCell ref="J180:P180"/>
    <mergeCell ref="Q180:R180"/>
    <mergeCell ref="C87:D88"/>
    <mergeCell ref="N169:Q169"/>
    <mergeCell ref="N170:Q170"/>
    <mergeCell ref="B160:E160"/>
    <mergeCell ref="C89:D89"/>
    <mergeCell ref="C90:D90"/>
    <mergeCell ref="C93:D93"/>
    <mergeCell ref="C94:D94"/>
    <mergeCell ref="C95:D95"/>
    <mergeCell ref="C96:D96"/>
    <mergeCell ref="C97:D97"/>
    <mergeCell ref="B98:D101"/>
    <mergeCell ref="K101:L101"/>
    <mergeCell ref="I101:J101"/>
    <mergeCell ref="B87:B88"/>
    <mergeCell ref="K96:L96"/>
    <mergeCell ref="K91:L91"/>
    <mergeCell ref="K92:L92"/>
    <mergeCell ref="I99:J99"/>
    <mergeCell ref="I95:J95"/>
    <mergeCell ref="I96:J96"/>
    <mergeCell ref="I97:J97"/>
    <mergeCell ref="I98:J98"/>
    <mergeCell ref="K100:L100"/>
  </mergeCells>
  <conditionalFormatting sqref="P2:R2 G46:H46 Q180:R180 W48 Y48:Y49 G42:G44">
    <cfRule type="cellIs" dxfId="162" priority="46" operator="lessThan">
      <formula>0</formula>
    </cfRule>
  </conditionalFormatting>
  <conditionalFormatting sqref="O48:P48">
    <cfRule type="cellIs" dxfId="161" priority="45" operator="lessThan">
      <formula>0</formula>
    </cfRule>
  </conditionalFormatting>
  <conditionalFormatting sqref="S5:S16 X5:X16">
    <cfRule type="cellIs" dxfId="160" priority="44" operator="lessThan">
      <formula>0</formula>
    </cfRule>
  </conditionalFormatting>
  <conditionalFormatting sqref="G48:I48">
    <cfRule type="cellIs" dxfId="159" priority="37" operator="lessThan">
      <formula>0</formula>
    </cfRule>
  </conditionalFormatting>
  <conditionalFormatting sqref="Q181">
    <cfRule type="cellIs" dxfId="158" priority="36" operator="lessThan">
      <formula>0</formula>
    </cfRule>
  </conditionalFormatting>
  <conditionalFormatting sqref="Q180:R180">
    <cfRule type="cellIs" dxfId="157" priority="35" operator="lessThan">
      <formula>0</formula>
    </cfRule>
  </conditionalFormatting>
  <conditionalFormatting sqref="G181:I181">
    <cfRule type="cellIs" dxfId="156" priority="34" operator="lessThan">
      <formula>0</formula>
    </cfRule>
  </conditionalFormatting>
  <conditionalFormatting sqref="Y48:Y49">
    <cfRule type="cellIs" dxfId="155" priority="33" operator="lessThan">
      <formula>1</formula>
    </cfRule>
  </conditionalFormatting>
  <conditionalFormatting sqref="Q180:R180">
    <cfRule type="cellIs" dxfId="154" priority="25" operator="lessThan">
      <formula>0</formula>
    </cfRule>
  </conditionalFormatting>
  <conditionalFormatting sqref="Y48">
    <cfRule type="cellIs" dxfId="153" priority="24" operator="lessThan">
      <formula>1</formula>
    </cfRule>
  </conditionalFormatting>
  <conditionalFormatting sqref="G47:I47 W47:X47">
    <cfRule type="cellIs" dxfId="152" priority="22" operator="equal">
      <formula>0</formula>
    </cfRule>
  </conditionalFormatting>
  <conditionalFormatting sqref="N5:N16">
    <cfRule type="cellIs" dxfId="151" priority="20" operator="lessThan">
      <formula>0</formula>
    </cfRule>
  </conditionalFormatting>
  <conditionalFormatting sqref="J5:J16">
    <cfRule type="expression" dxfId="150" priority="19">
      <formula>M5=0</formula>
    </cfRule>
  </conditionalFormatting>
  <conditionalFormatting sqref="O5:O16">
    <cfRule type="expression" dxfId="149" priority="18">
      <formula>R5=0</formula>
    </cfRule>
  </conditionalFormatting>
  <conditionalFormatting sqref="T5:T16">
    <cfRule type="expression" dxfId="148" priority="17">
      <formula>W5=0</formula>
    </cfRule>
  </conditionalFormatting>
  <conditionalFormatting sqref="B49:Y49 S2:U2 W2 B50 F50:J50 L50:Y50">
    <cfRule type="expression" dxfId="147" priority="16">
      <formula>$L$45="ח"</formula>
    </cfRule>
  </conditionalFormatting>
  <conditionalFormatting sqref="C10:D16">
    <cfRule type="expression" dxfId="146" priority="5">
      <formula>$C$10="סכום לא קבוע"</formula>
    </cfRule>
  </conditionalFormatting>
  <conditionalFormatting sqref="G10:G16">
    <cfRule type="expression" dxfId="145" priority="4">
      <formula>$G10="סכום לא קבוע"</formula>
    </cfRule>
  </conditionalFormatting>
  <conditionalFormatting sqref="G180:I180">
    <cfRule type="cellIs" dxfId="144" priority="3" operator="lessThan">
      <formula>0</formula>
    </cfRule>
  </conditionalFormatting>
  <conditionalFormatting sqref="S180">
    <cfRule type="expression" dxfId="143" priority="1">
      <formula>$Q$180&gt;-1</formula>
    </cfRule>
  </conditionalFormatting>
  <dataValidations count="1">
    <dataValidation type="list" allowBlank="1" showInputMessage="1" showErrorMessage="1" promptTitle="בחירת תאריך עברי/לועזי" prompt="מתוך התפריט הנפתחת בלחיצה על הלחצן בצד שמאל, אפשר לבחור בין חודש לועזי או עברי" sqref="O1:Q1" xr:uid="{00000000-0002-0000-0B00-000000000000}">
      <formula1>" חשוון , דצמבר [12]"</formula1>
    </dataValidation>
  </dataValidations>
  <pageMargins left="0.7" right="0.7" top="0.75" bottom="0.75" header="0.3" footer="0.3"/>
  <pageSetup paperSize="9" orientation="portrait" r:id="rId1"/>
  <drawing r:id="rId2"/>
  <legacyDrawing r:id="rId3"/>
  <oleObjects>
    <mc:AlternateContent xmlns:mc="http://schemas.openxmlformats.org/markup-compatibility/2006">
      <mc:Choice Requires="x14">
        <oleObject shapeId="31745" r:id="rId4">
          <objectPr defaultSize="0" autoPict="0" r:id="rId5">
            <anchor moveWithCells="1" sizeWithCells="1">
              <from>
                <xdr:col>16</xdr:col>
                <xdr:colOff>114300</xdr:colOff>
                <xdr:row>50</xdr:row>
                <xdr:rowOff>38100</xdr:rowOff>
              </from>
              <to>
                <xdr:col>17</xdr:col>
                <xdr:colOff>476250</xdr:colOff>
                <xdr:row>52</xdr:row>
                <xdr:rowOff>0</xdr:rowOff>
              </to>
            </anchor>
          </objectPr>
        </oleObject>
      </mc:Choice>
      <mc:Fallback>
        <oleObject shapeId="31745" r:id="rId4"/>
      </mc:Fallback>
    </mc:AlternateContent>
  </oleObjects>
  <extLst>
    <ext xmlns:x14="http://schemas.microsoft.com/office/spreadsheetml/2009/9/main" uri="{78C0D931-6437-407d-A8EE-F0AAD7539E65}">
      <x14:conditionalFormattings>
        <x14:conditionalFormatting xmlns:xm="http://schemas.microsoft.com/office/excel/2006/main">
          <x14:cfRule type="iconSet" priority="40" id="{8925697E-4060-411B-ACF0-4CF37AB9581D}">
            <x14:iconSet custom="1">
              <x14:cfvo type="percent">
                <xm:f>0</xm:f>
              </x14:cfvo>
              <x14:cfvo type="num">
                <xm:f>0</xm:f>
              </x14:cfvo>
              <x14:cfvo type="num">
                <xm:f>1</xm:f>
              </x14:cfvo>
              <x14:cfIcon iconSet="NoIcons" iconId="0"/>
              <x14:cfIcon iconSet="NoIcons" iconId="0"/>
              <x14:cfIcon iconSet="3Symbols" iconId="2"/>
            </x14:iconSet>
          </x14:cfRule>
          <xm:sqref>S5:S16 X5:X16</xm:sqref>
        </x14:conditionalFormatting>
        <x14:conditionalFormatting xmlns:xm="http://schemas.microsoft.com/office/excel/2006/main">
          <x14:cfRule type="iconSet" priority="21" id="{05213D70-F21E-44B9-A5FF-A12889739F21}">
            <x14:iconSet iconSet="3Symbols" custom="1">
              <x14:cfvo type="percent">
                <xm:f>0</xm:f>
              </x14:cfvo>
              <x14:cfvo type="num">
                <xm:f>0</xm:f>
              </x14:cfvo>
              <x14:cfvo type="num">
                <xm:f>1</xm:f>
              </x14:cfvo>
              <x14:cfIcon iconSet="NoIcons" iconId="0"/>
              <x14:cfIcon iconSet="NoIcons" iconId="0"/>
              <x14:cfIcon iconSet="3Symbols" iconId="2"/>
            </x14:iconSet>
          </x14:cfRule>
          <xm:sqref>N5:N16</xm:sqref>
        </x14:conditionalFormatting>
        <x14:conditionalFormatting xmlns:xm="http://schemas.microsoft.com/office/excel/2006/main">
          <x14:cfRule type="expression" priority="15" id="{ECD1D2C6-A799-44B5-A6AD-2DF16D119BAB}">
            <xm:f>$C$5&lt;&gt;'תשרי-נובמבר,11'!$C$5</xm:f>
            <x14:dxf>
              <font>
                <b/>
                <i/>
              </font>
            </x14:dxf>
          </x14:cfRule>
          <xm:sqref>C5</xm:sqref>
        </x14:conditionalFormatting>
        <x14:conditionalFormatting xmlns:xm="http://schemas.microsoft.com/office/excel/2006/main">
          <x14:cfRule type="expression" priority="14" id="{08030F16-A525-46FE-9225-955449D41228}">
            <xm:f>$C$6&lt;&gt;'תשרי-נובמבר,11'!$C$6</xm:f>
            <x14:dxf>
              <font>
                <b/>
                <i/>
              </font>
            </x14:dxf>
          </x14:cfRule>
          <xm:sqref>C6</xm:sqref>
        </x14:conditionalFormatting>
        <x14:conditionalFormatting xmlns:xm="http://schemas.microsoft.com/office/excel/2006/main">
          <x14:cfRule type="expression" priority="13" id="{8DDD175B-E6B4-4CC1-8F96-A9AD9C6B8722}">
            <xm:f>$C$7&lt;&gt;'תשרי-נובמבר,11'!$C$7</xm:f>
            <x14:dxf>
              <font>
                <b/>
                <i/>
              </font>
            </x14:dxf>
          </x14:cfRule>
          <xm:sqref>C7</xm:sqref>
        </x14:conditionalFormatting>
        <x14:conditionalFormatting xmlns:xm="http://schemas.microsoft.com/office/excel/2006/main">
          <x14:cfRule type="expression" priority="12" id="{54C910E7-ECFE-4ED2-B165-25ACF717793C}">
            <xm:f>$C$8&lt;&gt;'תשרי-נובמבר,11'!$C$8</xm:f>
            <x14:dxf>
              <font>
                <b/>
                <i/>
              </font>
            </x14:dxf>
          </x14:cfRule>
          <xm:sqref>C8</xm:sqref>
        </x14:conditionalFormatting>
        <x14:conditionalFormatting xmlns:xm="http://schemas.microsoft.com/office/excel/2006/main">
          <x14:cfRule type="expression" priority="11" id="{6CDBD17B-816A-4A6B-B7CF-40F8EE7530DE}">
            <xm:f>$C$9&lt;&gt;'תשרי-נובמבר,11'!$C$9</xm:f>
            <x14:dxf>
              <font>
                <b/>
                <i/>
              </font>
            </x14:dxf>
          </x14:cfRule>
          <xm:sqref>C9</xm:sqref>
        </x14:conditionalFormatting>
        <x14:conditionalFormatting xmlns:xm="http://schemas.microsoft.com/office/excel/2006/main">
          <x14:cfRule type="expression" priority="10" id="{ECF98C23-8F1F-49E6-9426-5D308CC1A685}">
            <xm:f>$G$5&lt;&gt;'תשרי-נובמבר,11'!$G$5</xm:f>
            <x14:dxf>
              <font>
                <b/>
                <i/>
              </font>
            </x14:dxf>
          </x14:cfRule>
          <xm:sqref>G5</xm:sqref>
        </x14:conditionalFormatting>
        <x14:conditionalFormatting xmlns:xm="http://schemas.microsoft.com/office/excel/2006/main">
          <x14:cfRule type="expression" priority="9" id="{E6DCA147-8679-4430-932B-15B6C36DB53B}">
            <xm:f>$G$6&lt;&gt;'תשרי-נובמבר,11'!$G$6</xm:f>
            <x14:dxf>
              <font>
                <b/>
                <i/>
              </font>
            </x14:dxf>
          </x14:cfRule>
          <xm:sqref>G6</xm:sqref>
        </x14:conditionalFormatting>
        <x14:conditionalFormatting xmlns:xm="http://schemas.microsoft.com/office/excel/2006/main">
          <x14:cfRule type="expression" priority="8" id="{D1CCC423-3A27-44B1-89F1-718255045222}">
            <xm:f>$G$7&lt;&gt;'תשרי-נובמבר,11'!$G$7</xm:f>
            <x14:dxf>
              <font>
                <b/>
                <i/>
              </font>
            </x14:dxf>
          </x14:cfRule>
          <xm:sqref>G7</xm:sqref>
        </x14:conditionalFormatting>
        <x14:conditionalFormatting xmlns:xm="http://schemas.microsoft.com/office/excel/2006/main">
          <x14:cfRule type="expression" priority="7" id="{BE5549AE-C149-4A7E-B1D7-DB5F997D6A4C}">
            <xm:f>$G$8&lt;&gt;'תשרי-נובמבר,11'!$G$8</xm:f>
            <x14:dxf>
              <font>
                <b/>
                <i/>
              </font>
            </x14:dxf>
          </x14:cfRule>
          <xm:sqref>G8</xm:sqref>
        </x14:conditionalFormatting>
        <x14:conditionalFormatting xmlns:xm="http://schemas.microsoft.com/office/excel/2006/main">
          <x14:cfRule type="expression" priority="6" id="{A5B0C7CA-F6BB-4758-84FB-8F043B2D193D}">
            <xm:f>$G$9&lt;&gt;'תשרי-נובמבר,11'!$G$9</xm:f>
            <x14:dxf>
              <font>
                <b/>
                <i/>
              </font>
            </x14:dxf>
          </x14:cfRule>
          <xm:sqref>G9</xm:sqref>
        </x14:conditionalFormatting>
      </x14:conditionalFormatting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0" tint="-0.34998626667073579"/>
  </sheetPr>
  <dimension ref="A1:AJ872"/>
  <sheetViews>
    <sheetView showGridLines="0" showRowColHeaders="0" rightToLeft="1" zoomScale="85" zoomScaleNormal="85" workbookViewId="0">
      <pane ySplit="2" topLeftCell="A3" activePane="bottomLeft" state="frozen"/>
      <selection activeCell="B176" sqref="B176"/>
      <selection pane="bottomLeft" activeCell="B5" sqref="B5"/>
    </sheetView>
  </sheetViews>
  <sheetFormatPr defaultColWidth="0" defaultRowHeight="0" customHeight="1" zeroHeight="1" x14ac:dyDescent="0.2"/>
  <cols>
    <col min="1" max="1" width="2.625" style="86" customWidth="1"/>
    <col min="2" max="2" width="21.375" style="87" customWidth="1"/>
    <col min="3" max="3" width="15.25" style="88" customWidth="1"/>
    <col min="4" max="4" width="2.75" style="505" customWidth="1"/>
    <col min="5" max="5" width="3.125" style="82" customWidth="1"/>
    <col min="6" max="6" width="24.75" style="12" customWidth="1"/>
    <col min="7" max="7" width="15.75" style="12" customWidth="1"/>
    <col min="8" max="8" width="2.75" style="412" customWidth="1"/>
    <col min="9" max="9" width="3.125" style="12" customWidth="1"/>
    <col min="10" max="10" width="15.375" style="12" customWidth="1"/>
    <col min="11" max="11" width="8.75" style="12" customWidth="1"/>
    <col min="12" max="12" width="4.25" style="12" customWidth="1"/>
    <col min="13" max="13" width="12.375" style="12" customWidth="1"/>
    <col min="14" max="14" width="9.875" style="12" customWidth="1"/>
    <col min="15" max="15" width="14.5" style="12" customWidth="1"/>
    <col min="16" max="16" width="8.25" style="12" customWidth="1"/>
    <col min="17" max="17" width="4.5" style="12" customWidth="1"/>
    <col min="18" max="18" width="12.75" style="12" customWidth="1"/>
    <col min="19" max="19" width="10.25" style="12" customWidth="1"/>
    <col min="20" max="20" width="14.5" style="12" customWidth="1"/>
    <col min="21" max="21" width="8.625" style="12" customWidth="1"/>
    <col min="22" max="22" width="5" style="12" customWidth="1"/>
    <col min="23" max="23" width="12.5" style="12" customWidth="1"/>
    <col min="24" max="24" width="10" style="12" customWidth="1"/>
    <col min="25" max="25" width="12.75" style="12" customWidth="1"/>
    <col min="26" max="26" width="2.75" style="12" customWidth="1"/>
    <col min="27" max="27" width="8.75" style="12" customWidth="1"/>
    <col min="28" max="28" width="10.125" style="12" customWidth="1"/>
    <col min="29" max="36" width="8.75" style="12" customWidth="1"/>
    <col min="37" max="16384" width="8.75" style="12" hidden="1"/>
  </cols>
  <sheetData>
    <row r="1" spans="1:35" ht="40.9" customHeight="1" thickTop="1" thickBot="1" x14ac:dyDescent="0.35">
      <c r="A1" s="109"/>
      <c r="B1" s="1071" t="s">
        <v>37</v>
      </c>
      <c r="C1" s="1072"/>
      <c r="D1" s="1072"/>
      <c r="E1" s="1072"/>
      <c r="F1" s="1072"/>
      <c r="G1" s="1072"/>
      <c r="H1" s="507"/>
      <c r="I1" s="110"/>
      <c r="J1" s="110"/>
      <c r="K1" s="1155"/>
      <c r="L1" s="1155"/>
      <c r="M1" s="1156" t="s">
        <v>142</v>
      </c>
      <c r="N1" s="1156"/>
      <c r="O1" s="1064" t="s">
        <v>222</v>
      </c>
      <c r="P1" s="1064"/>
      <c r="Q1" s="1064"/>
      <c r="R1" s="602"/>
      <c r="S1" s="1176" t="s">
        <v>144</v>
      </c>
      <c r="T1" s="1176"/>
      <c r="U1" s="837">
        <f ca="1">TODAY()</f>
        <v>45377</v>
      </c>
      <c r="V1" s="1169">
        <f ca="1">TODAY()</f>
        <v>45377</v>
      </c>
      <c r="W1" s="1169"/>
      <c r="X1" s="1168">
        <f ca="1">TODAY()</f>
        <v>45377</v>
      </c>
      <c r="Y1" s="1168"/>
      <c r="Z1" s="112"/>
      <c r="AA1" s="11"/>
      <c r="AB1" s="11"/>
    </row>
    <row r="2" spans="1:35" ht="32.450000000000003" customHeight="1" thickTop="1" x14ac:dyDescent="0.4">
      <c r="A2" s="113"/>
      <c r="B2" s="528" t="s">
        <v>0</v>
      </c>
      <c r="C2" s="527"/>
      <c r="D2" s="529"/>
      <c r="E2" s="643"/>
      <c r="F2" s="644" t="s">
        <v>50</v>
      </c>
      <c r="G2" s="530"/>
      <c r="H2" s="531"/>
      <c r="I2" s="532"/>
      <c r="J2" s="1172" t="s">
        <v>32</v>
      </c>
      <c r="K2" s="1172"/>
      <c r="L2" s="1172"/>
      <c r="M2" s="533"/>
      <c r="N2" s="1162" t="s">
        <v>19</v>
      </c>
      <c r="O2" s="1162"/>
      <c r="P2" s="1163">
        <f>SUM(W48)</f>
        <v>0</v>
      </c>
      <c r="Q2" s="1163"/>
      <c r="R2" s="1163"/>
      <c r="S2" s="1177" t="s">
        <v>30</v>
      </c>
      <c r="T2" s="1177"/>
      <c r="U2" s="1187">
        <f>SUM(W49)</f>
        <v>0</v>
      </c>
      <c r="V2" s="1187"/>
      <c r="W2" s="562" t="str">
        <f>IF(U2&lt;0,"זכות","")</f>
        <v/>
      </c>
      <c r="X2" s="1178"/>
      <c r="Y2" s="1179"/>
      <c r="Z2" s="121"/>
      <c r="AA2" s="1180" t="s">
        <v>225</v>
      </c>
      <c r="AB2" s="1181"/>
      <c r="AC2" s="1182"/>
      <c r="AD2" s="1182"/>
      <c r="AE2" s="228"/>
      <c r="AF2" s="228"/>
      <c r="AG2" s="228"/>
      <c r="AH2" s="228"/>
      <c r="AI2" s="228"/>
    </row>
    <row r="3" spans="1:35" ht="23.1" customHeight="1" x14ac:dyDescent="0.3">
      <c r="A3" s="122"/>
      <c r="B3" s="1342" t="s">
        <v>1</v>
      </c>
      <c r="C3" s="1343"/>
      <c r="D3" s="520"/>
      <c r="E3" s="123"/>
      <c r="F3" s="1346" t="s">
        <v>12</v>
      </c>
      <c r="G3" s="1347"/>
      <c r="H3" s="508"/>
      <c r="I3" s="124"/>
      <c r="J3" s="1164" t="s">
        <v>237</v>
      </c>
      <c r="K3" s="1165"/>
      <c r="L3" s="1165"/>
      <c r="M3" s="1165"/>
      <c r="N3" s="1165"/>
      <c r="O3" s="1165"/>
      <c r="P3" s="1165"/>
      <c r="Q3" s="1165"/>
      <c r="R3" s="1165"/>
      <c r="S3" s="1165"/>
      <c r="T3" s="1165"/>
      <c r="U3" s="1280"/>
      <c r="V3" s="1183"/>
      <c r="W3" s="1183"/>
      <c r="X3" s="1184"/>
      <c r="Y3" s="1185" t="s">
        <v>26</v>
      </c>
      <c r="Z3" s="125"/>
      <c r="AA3" s="1111"/>
      <c r="AB3" s="1112"/>
      <c r="AC3" s="1112"/>
      <c r="AD3" s="1112"/>
      <c r="AE3" s="1112"/>
      <c r="AF3" s="1112"/>
      <c r="AG3" s="1112"/>
      <c r="AH3" s="1112"/>
      <c r="AI3" s="1113"/>
    </row>
    <row r="4" spans="1:35" ht="15.75" x14ac:dyDescent="0.25">
      <c r="A4" s="13"/>
      <c r="B4" s="513" t="s">
        <v>25</v>
      </c>
      <c r="C4" s="514" t="s">
        <v>6</v>
      </c>
      <c r="D4" s="627" t="s">
        <v>209</v>
      </c>
      <c r="E4" s="127"/>
      <c r="F4" s="515" t="s">
        <v>24</v>
      </c>
      <c r="G4" s="534" t="s">
        <v>6</v>
      </c>
      <c r="H4" s="619" t="s">
        <v>209</v>
      </c>
      <c r="I4" s="517"/>
      <c r="J4" s="130" t="s">
        <v>3</v>
      </c>
      <c r="K4" s="781" t="s">
        <v>21</v>
      </c>
      <c r="L4" s="465" t="s">
        <v>5</v>
      </c>
      <c r="M4" s="132" t="s">
        <v>98</v>
      </c>
      <c r="N4" s="445" t="s">
        <v>11</v>
      </c>
      <c r="O4" s="443" t="s">
        <v>3</v>
      </c>
      <c r="P4" s="781" t="s">
        <v>21</v>
      </c>
      <c r="Q4" s="465" t="s">
        <v>5</v>
      </c>
      <c r="R4" s="444" t="s">
        <v>98</v>
      </c>
      <c r="S4" s="445" t="s">
        <v>11</v>
      </c>
      <c r="T4" s="443" t="s">
        <v>3</v>
      </c>
      <c r="U4" s="781" t="s">
        <v>21</v>
      </c>
      <c r="V4" s="465" t="s">
        <v>5</v>
      </c>
      <c r="W4" s="132" t="s">
        <v>98</v>
      </c>
      <c r="X4" s="445" t="s">
        <v>11</v>
      </c>
      <c r="Y4" s="1186"/>
      <c r="Z4" s="140"/>
      <c r="AA4" s="1111"/>
      <c r="AB4" s="1112"/>
      <c r="AC4" s="1112"/>
      <c r="AD4" s="1112"/>
      <c r="AE4" s="1112"/>
      <c r="AF4" s="1112"/>
      <c r="AG4" s="1112"/>
      <c r="AH4" s="1112"/>
      <c r="AI4" s="1113"/>
    </row>
    <row r="5" spans="1:35" ht="15.75" x14ac:dyDescent="0.25">
      <c r="A5" s="122"/>
      <c r="B5" s="933" t="str">
        <f>T('חשוון-דצמבר,12'!B5)</f>
        <v/>
      </c>
      <c r="C5" s="509">
        <f>'חשוון-דצמבר,12'!C5</f>
        <v>0</v>
      </c>
      <c r="D5" s="624" t="str">
        <f>IF('חשוון-דצמבר,12'!C5&lt;&gt;'תשרי-נובמבר,11'!C5,"?","")</f>
        <v/>
      </c>
      <c r="E5" s="14"/>
      <c r="F5" s="18" t="str">
        <f>T('חשוון-דצמבר,12'!F5)</f>
        <v/>
      </c>
      <c r="G5" s="511">
        <f>'חשוון-דצמבר,12'!G5</f>
        <v>0</v>
      </c>
      <c r="H5" s="604" t="str">
        <f>IF('חשוון-דצמבר,12'!G5&lt;&gt;'תשרי-נובמבר,11'!G5,"?","")</f>
        <v/>
      </c>
      <c r="I5" s="582"/>
      <c r="J5" s="453" t="str">
        <f>T('חשוון-דצמבר,12'!J5)</f>
        <v/>
      </c>
      <c r="K5" s="466" t="str">
        <f>T('חשוון-דצמבר,12'!K5)</f>
        <v/>
      </c>
      <c r="L5" s="460">
        <f>'חשוון-דצמבר,12'!L5</f>
        <v>0</v>
      </c>
      <c r="M5" s="446">
        <f>IF(N5=-99,0,'חשוון-דצמבר,12'!M5)</f>
        <v>0</v>
      </c>
      <c r="N5" s="798">
        <f>IF('חשוון-דצמבר,12'!N5=1,-99,'חשוון-דצמבר,12'!N5-1)</f>
        <v>-9</v>
      </c>
      <c r="O5" s="454" t="str">
        <f>T('חשוון-דצמבר,12'!O5)</f>
        <v/>
      </c>
      <c r="P5" s="467" t="str">
        <f>T('חשוון-דצמבר,12'!P5)</f>
        <v/>
      </c>
      <c r="Q5" s="461">
        <f>'חשוון-דצמבר,12'!Q5</f>
        <v>0</v>
      </c>
      <c r="R5" s="455">
        <f>IF(S5=-99,0,'חשוון-דצמבר,12'!R5)</f>
        <v>0</v>
      </c>
      <c r="S5" s="799">
        <f>IF('חשוון-דצמבר,12'!S5=1,-99,'חשוון-דצמבר,12'!S5-1)</f>
        <v>-9</v>
      </c>
      <c r="T5" s="454" t="str">
        <f>T('חשוון-דצמבר,12'!T5)</f>
        <v/>
      </c>
      <c r="U5" s="468" t="str">
        <f>T('חשוון-דצמבר,12'!U5)</f>
        <v/>
      </c>
      <c r="V5" s="461">
        <f>'חשוון-דצמבר,12'!V5</f>
        <v>0</v>
      </c>
      <c r="W5" s="456">
        <f>IF(X5=-99,0,'חשוון-דצמבר,12'!W5)</f>
        <v>0</v>
      </c>
      <c r="X5" s="800">
        <f>IF('חשוון-דצמבר,12'!X5=1,-99,'חשוון-דצמבר,12'!X5-1)</f>
        <v>-15</v>
      </c>
      <c r="Y5" s="31">
        <f>'חשוון-דצמבר,12'!Y5</f>
        <v>0</v>
      </c>
      <c r="Z5" s="160"/>
      <c r="AA5" s="1111"/>
      <c r="AB5" s="1112"/>
      <c r="AC5" s="1112"/>
      <c r="AD5" s="1112"/>
      <c r="AE5" s="1112"/>
      <c r="AF5" s="1112"/>
      <c r="AG5" s="1112"/>
      <c r="AH5" s="1112"/>
      <c r="AI5" s="1113"/>
    </row>
    <row r="6" spans="1:35" ht="15.75" x14ac:dyDescent="0.25">
      <c r="A6" s="122"/>
      <c r="B6" s="930" t="str">
        <f>T('חשוון-דצמבר,12'!B6)</f>
        <v/>
      </c>
      <c r="C6" s="509">
        <f>'חשוון-דצמבר,12'!C6</f>
        <v>0</v>
      </c>
      <c r="D6" s="622" t="str">
        <f>IF('חשוון-דצמבר,12'!C6&lt;&gt;'תשרי-נובמבר,11'!C6,"?","")</f>
        <v/>
      </c>
      <c r="E6" s="14"/>
      <c r="F6" s="18" t="str">
        <f>T('חשוון-דצמבר,12'!F6)</f>
        <v/>
      </c>
      <c r="G6" s="511">
        <f>'חשוון-דצמבר,12'!G6</f>
        <v>0</v>
      </c>
      <c r="H6" s="616" t="str">
        <f>IF('חשוון-דצמבר,12'!G6&lt;&gt;'תשרי-נובמבר,11'!G6,"?","")</f>
        <v/>
      </c>
      <c r="I6" s="516"/>
      <c r="J6" s="453" t="str">
        <f>T('חשוון-דצמבר,12'!J6)</f>
        <v/>
      </c>
      <c r="K6" s="466" t="str">
        <f>T('חשוון-דצמבר,12'!K6)</f>
        <v/>
      </c>
      <c r="L6" s="462">
        <f>'חשוון-דצמבר,12'!L6</f>
        <v>0</v>
      </c>
      <c r="M6" s="803">
        <f>IF(N6=-99,0,'חשוון-דצמבר,12'!M6)</f>
        <v>0</v>
      </c>
      <c r="N6" s="798">
        <f>IF('חשוון-דצמבר,12'!N6=1,-99,'חשוון-דצמבר,12'!N6-1)</f>
        <v>-9</v>
      </c>
      <c r="O6" s="454" t="str">
        <f>T('חשוון-דצמבר,12'!O6)</f>
        <v/>
      </c>
      <c r="P6" s="467" t="str">
        <f>T('חשוון-דצמבר,12'!P6)</f>
        <v/>
      </c>
      <c r="Q6" s="461">
        <f>'חשוון-דצמבר,12'!Q6</f>
        <v>0</v>
      </c>
      <c r="R6" s="455">
        <f>IF(S6=-99,0,'חשוון-דצמבר,12'!R6)</f>
        <v>0</v>
      </c>
      <c r="S6" s="799">
        <f>IF('חשוון-דצמבר,12'!S6=1,-99,'חשוון-דצמבר,12'!S6-1)</f>
        <v>-9</v>
      </c>
      <c r="T6" s="454" t="str">
        <f>T('חשוון-דצמבר,12'!T6)</f>
        <v/>
      </c>
      <c r="U6" s="468" t="str">
        <f>T('חשוון-דצמבר,12'!U6)</f>
        <v/>
      </c>
      <c r="V6" s="461">
        <f>'חשוון-דצמבר,12'!V6</f>
        <v>0</v>
      </c>
      <c r="W6" s="809">
        <f>IF(X6=-99,0,'חשוון-דצמבר,12'!W6)</f>
        <v>0</v>
      </c>
      <c r="X6" s="800">
        <f>IF('חשוון-דצמבר,12'!X6=1,-99,'חשוון-דצמבר,12'!X6-1)</f>
        <v>-9</v>
      </c>
      <c r="Y6" s="31">
        <f>'חשוון-דצמבר,12'!Y6</f>
        <v>0</v>
      </c>
      <c r="Z6" s="160"/>
      <c r="AA6" s="1111"/>
      <c r="AB6" s="1112"/>
      <c r="AC6" s="1112"/>
      <c r="AD6" s="1112"/>
      <c r="AE6" s="1112"/>
      <c r="AF6" s="1112"/>
      <c r="AG6" s="1112"/>
      <c r="AH6" s="1112"/>
      <c r="AI6" s="1113"/>
    </row>
    <row r="7" spans="1:35" ht="15.75" x14ac:dyDescent="0.25">
      <c r="A7" s="122"/>
      <c r="B7" s="506" t="str">
        <f>T('חשוון-דצמבר,12'!B7)</f>
        <v/>
      </c>
      <c r="C7" s="509">
        <f>'חשוון-דצמבר,12'!C7</f>
        <v>0</v>
      </c>
      <c r="D7" s="603" t="str">
        <f>IF('חשוון-דצמבר,12'!C7&lt;&gt;'תשרי-נובמבר,11'!C7,"?","")</f>
        <v/>
      </c>
      <c r="E7" s="14"/>
      <c r="F7" s="269" t="str">
        <f>T('חשוון-דצמבר,12'!F7)</f>
        <v/>
      </c>
      <c r="G7" s="511">
        <f>'חשוון-דצמבר,12'!G7</f>
        <v>0</v>
      </c>
      <c r="H7" s="618" t="str">
        <f>IF('חשוון-דצמבר,12'!G7&lt;&gt;'תשרי-נובמבר,11'!G7,"?","")</f>
        <v/>
      </c>
      <c r="I7" s="585"/>
      <c r="J7" s="453" t="str">
        <f>T('חשוון-דצמבר,12'!J7)</f>
        <v/>
      </c>
      <c r="K7" s="812" t="str">
        <f>T('חשוון-דצמבר,12'!K7)</f>
        <v/>
      </c>
      <c r="L7" s="463">
        <f>'חשוון-דצמבר,12'!L7</f>
        <v>0</v>
      </c>
      <c r="M7" s="803">
        <f>IF(N7=-99,0,'חשוון-דצמבר,12'!M7)</f>
        <v>0</v>
      </c>
      <c r="N7" s="798">
        <f>IF('חשוון-דצמבר,12'!N7=1,-99,'חשוון-דצמבר,12'!N7-1)</f>
        <v>-9</v>
      </c>
      <c r="O7" s="454" t="str">
        <f>T('חשוון-דצמבר,12'!O7)</f>
        <v/>
      </c>
      <c r="P7" s="467" t="str">
        <f>T('חשוון-דצמבר,12'!P7)</f>
        <v/>
      </c>
      <c r="Q7" s="461">
        <f>'חשוון-דצמבר,12'!Q7</f>
        <v>0</v>
      </c>
      <c r="R7" s="455">
        <f>IF(S7=-99,0,'חשוון-דצמבר,12'!R7)</f>
        <v>0</v>
      </c>
      <c r="S7" s="799">
        <f>IF('חשוון-דצמבר,12'!S7=1,-99,'חשוון-דצמבר,12'!S7-1)</f>
        <v>-9</v>
      </c>
      <c r="T7" s="454" t="str">
        <f>T('חשוון-דצמבר,12'!T7)</f>
        <v/>
      </c>
      <c r="U7" s="468" t="str">
        <f>T('חשוון-דצמבר,12'!U7)</f>
        <v/>
      </c>
      <c r="V7" s="461">
        <f>'חשוון-דצמבר,12'!V7</f>
        <v>0</v>
      </c>
      <c r="W7" s="459">
        <f>IF(X7=-99,0,'חשוון-דצמבר,12'!W7)</f>
        <v>0</v>
      </c>
      <c r="X7" s="800">
        <f>IF('חשוון-דצמבר,12'!X7=1,-99,'חשוון-דצמבר,12'!X7-1)</f>
        <v>-9</v>
      </c>
      <c r="Y7" s="31">
        <f>'חשוון-דצמבר,12'!Y7</f>
        <v>0</v>
      </c>
      <c r="Z7" s="160"/>
      <c r="AA7" s="1111"/>
      <c r="AB7" s="1112"/>
      <c r="AC7" s="1112"/>
      <c r="AD7" s="1112"/>
      <c r="AE7" s="1112"/>
      <c r="AF7" s="1112"/>
      <c r="AG7" s="1112"/>
      <c r="AH7" s="1112"/>
      <c r="AI7" s="1113"/>
    </row>
    <row r="8" spans="1:35" ht="15.75" x14ac:dyDescent="0.25">
      <c r="A8" s="122"/>
      <c r="B8" s="506" t="str">
        <f>T('חשוון-דצמבר,12'!B8)</f>
        <v/>
      </c>
      <c r="C8" s="509">
        <f>'חשוון-דצמבר,12'!C8</f>
        <v>0</v>
      </c>
      <c r="D8" s="603" t="str">
        <f>IF('חשוון-דצמבר,12'!C8&lt;&gt;'תשרי-נובמבר,11'!C8,"?","")</f>
        <v/>
      </c>
      <c r="E8" s="14"/>
      <c r="F8" s="18" t="str">
        <f>T('חשוון-דצמבר,12'!F8)</f>
        <v/>
      </c>
      <c r="G8" s="511">
        <f>'חשוון-דצמבר,12'!G8</f>
        <v>0</v>
      </c>
      <c r="H8" s="616" t="str">
        <f>IF('חשוון-דצמבר,12'!G8&lt;&gt;'תשרי-נובמבר,11'!G8,"?","")</f>
        <v/>
      </c>
      <c r="I8" s="516"/>
      <c r="J8" s="453" t="str">
        <f>T('חשוון-דצמבר,12'!J8)</f>
        <v/>
      </c>
      <c r="K8" s="811" t="str">
        <f>T('חשוון-דצמבר,12'!K8)</f>
        <v/>
      </c>
      <c r="L8" s="463">
        <f>'חשוון-דצמבר,12'!L8</f>
        <v>0</v>
      </c>
      <c r="M8" s="804">
        <f>IF(N8=-99,0,'חשוון-דצמבר,12'!M8)</f>
        <v>0</v>
      </c>
      <c r="N8" s="798">
        <f>IF('חשוון-דצמבר,12'!N8=1,-99,'חשוון-דצמבר,12'!N8-1)</f>
        <v>-9</v>
      </c>
      <c r="O8" s="454" t="str">
        <f>T('חשוון-דצמבר,12'!O8)</f>
        <v/>
      </c>
      <c r="P8" s="470" t="str">
        <f>T('חשוון-דצמבר,12'!P8)</f>
        <v/>
      </c>
      <c r="Q8" s="461">
        <f>'חשוון-דצמבר,12'!Q8</f>
        <v>0</v>
      </c>
      <c r="R8" s="455">
        <f>IF(S8=-99,0,'חשוון-דצמבר,12'!R8)</f>
        <v>0</v>
      </c>
      <c r="S8" s="799">
        <f>IF('חשוון-דצמבר,12'!S8=1,-99,'חשוון-דצמבר,12'!S8-1)</f>
        <v>-9</v>
      </c>
      <c r="T8" s="454" t="str">
        <f>T('חשוון-דצמבר,12'!T8)</f>
        <v/>
      </c>
      <c r="U8" s="468" t="str">
        <f>T('חשוון-דצמבר,12'!U8)</f>
        <v/>
      </c>
      <c r="V8" s="461">
        <f>'חשוון-דצמבר,12'!V8</f>
        <v>0</v>
      </c>
      <c r="W8" s="810">
        <f>IF(X8=-99,0,'חשוון-דצמבר,12'!W8)</f>
        <v>0</v>
      </c>
      <c r="X8" s="800">
        <f>IF('חשוון-דצמבר,12'!X8=1,-99,'חשוון-דצמבר,12'!X8-1)</f>
        <v>-9</v>
      </c>
      <c r="Y8" s="31">
        <f>'חשוון-דצמבר,12'!Y8</f>
        <v>0</v>
      </c>
      <c r="Z8" s="160"/>
      <c r="AA8" s="1111"/>
      <c r="AB8" s="1112"/>
      <c r="AC8" s="1112"/>
      <c r="AD8" s="1112"/>
      <c r="AE8" s="1112"/>
      <c r="AF8" s="1112"/>
      <c r="AG8" s="1112"/>
      <c r="AH8" s="1112"/>
      <c r="AI8" s="1113"/>
    </row>
    <row r="9" spans="1:35" ht="16.5" thickBot="1" x14ac:dyDescent="0.3">
      <c r="A9" s="122"/>
      <c r="B9" s="506" t="str">
        <f>T('חשוון-דצמבר,12'!B9)</f>
        <v/>
      </c>
      <c r="C9" s="614">
        <f>'חשוון-דצמבר,12'!C9</f>
        <v>0</v>
      </c>
      <c r="D9" s="603" t="str">
        <f>IF('חשוון-דצמבר,12'!C9&lt;&gt;'תשרי-נובמבר,11'!C9,"?","")</f>
        <v/>
      </c>
      <c r="E9" s="14"/>
      <c r="F9" s="18" t="str">
        <f>T('חשוון-דצמבר,12'!F9)</f>
        <v/>
      </c>
      <c r="G9" s="620">
        <f>'חשוון-דצמבר,12'!G9</f>
        <v>0</v>
      </c>
      <c r="H9" s="621" t="str">
        <f>IF('חשוון-דצמבר,12'!G9&lt;&gt;'תשרי-נובמבר,11'!G9,"?","")</f>
        <v/>
      </c>
      <c r="I9" s="582"/>
      <c r="J9" s="453" t="str">
        <f>T('חשוון-דצמבר,12'!J9)</f>
        <v/>
      </c>
      <c r="K9" s="466" t="str">
        <f>T('חשוון-דצמבר,12'!K9)</f>
        <v/>
      </c>
      <c r="L9" s="463">
        <f>'חשוון-דצמבר,12'!L9</f>
        <v>0</v>
      </c>
      <c r="M9" s="806">
        <f>IF(N9=-99,0,'חשוון-דצמבר,12'!M9)</f>
        <v>0</v>
      </c>
      <c r="N9" s="805">
        <f>IF('חשוון-דצמבר,12'!N9=1,-99,'חשוון-דצמבר,12'!N9-1)</f>
        <v>-9</v>
      </c>
      <c r="O9" s="454" t="str">
        <f>T('חשוון-דצמבר,12'!O9)</f>
        <v/>
      </c>
      <c r="P9" s="470" t="str">
        <f>T('חשוון-דצמבר,12'!P9)</f>
        <v/>
      </c>
      <c r="Q9" s="461">
        <f>'חשוון-דצמבר,12'!Q9</f>
        <v>0</v>
      </c>
      <c r="R9" s="455">
        <f>IF(S9=-99,0,'חשוון-דצמבר,12'!R9)</f>
        <v>0</v>
      </c>
      <c r="S9" s="799">
        <f>IF('חשוון-דצמבר,12'!S9=1,-99,'חשוון-דצמבר,12'!S9-1)</f>
        <v>-9</v>
      </c>
      <c r="T9" s="454" t="str">
        <f>T('חשוון-דצמבר,12'!T9)</f>
        <v/>
      </c>
      <c r="U9" s="468" t="str">
        <f>T('חשוון-דצמבר,12'!U9)</f>
        <v/>
      </c>
      <c r="V9" s="461">
        <f>'חשוון-דצמבר,12'!V9</f>
        <v>0</v>
      </c>
      <c r="W9" s="810">
        <f>IF(X9=-99,0,'חשוון-דצמבר,12'!W9)</f>
        <v>0</v>
      </c>
      <c r="X9" s="800">
        <f>IF('חשוון-דצמבר,12'!X9=1,-99,'חשוון-דצמבר,12'!X9-1)</f>
        <v>-9</v>
      </c>
      <c r="Y9" s="31">
        <f>'חשוון-דצמבר,12'!Y9</f>
        <v>0</v>
      </c>
      <c r="Z9" s="160"/>
      <c r="AA9" s="1111"/>
      <c r="AB9" s="1112"/>
      <c r="AC9" s="1112"/>
      <c r="AD9" s="1112"/>
      <c r="AE9" s="1112"/>
      <c r="AF9" s="1112"/>
      <c r="AG9" s="1112"/>
      <c r="AH9" s="1112"/>
      <c r="AI9" s="1113"/>
    </row>
    <row r="10" spans="1:35" ht="15.75" x14ac:dyDescent="0.25">
      <c r="A10" s="122"/>
      <c r="B10" s="506" t="str">
        <f>T('חשוון-דצמבר,12'!B10)</f>
        <v/>
      </c>
      <c r="C10" s="1344" t="s">
        <v>166</v>
      </c>
      <c r="D10" s="1345"/>
      <c r="E10" s="14"/>
      <c r="F10" s="18" t="str">
        <f>T('חשוון-דצמבר,12'!F10)</f>
        <v/>
      </c>
      <c r="G10" s="1332" t="s">
        <v>166</v>
      </c>
      <c r="H10" s="1333"/>
      <c r="I10" s="15"/>
      <c r="J10" s="453" t="str">
        <f>T('חשוון-דצמבר,12'!J10)</f>
        <v/>
      </c>
      <c r="K10" s="466" t="str">
        <f>T('חשוון-דצמבר,12'!K10)</f>
        <v/>
      </c>
      <c r="L10" s="463">
        <f>'חשוון-דצמבר,12'!L10</f>
        <v>0</v>
      </c>
      <c r="M10" s="808">
        <f>IF(N10=-99,0,'חשוון-דצמבר,12'!M10)</f>
        <v>0</v>
      </c>
      <c r="N10" s="805">
        <f>IF('חשוון-דצמבר,12'!N10=1,-99,'חשוון-דצמבר,12'!N10-1)</f>
        <v>-9</v>
      </c>
      <c r="O10" s="454" t="str">
        <f>T('חשוון-דצמבר,12'!O10)</f>
        <v/>
      </c>
      <c r="P10" s="470" t="str">
        <f>T('חשוון-דצמבר,12'!P10)</f>
        <v/>
      </c>
      <c r="Q10" s="461">
        <f>'חשוון-דצמבר,12'!Q10</f>
        <v>0</v>
      </c>
      <c r="R10" s="455">
        <f>IF(S10=-99,0,'חשוון-דצמבר,12'!R10)</f>
        <v>0</v>
      </c>
      <c r="S10" s="799">
        <f>IF('חשוון-דצמבר,12'!S10=1,-99,'חשוון-דצמבר,12'!S10-1)</f>
        <v>-9</v>
      </c>
      <c r="T10" s="454" t="str">
        <f>T('חשוון-דצמבר,12'!T10)</f>
        <v/>
      </c>
      <c r="U10" s="468" t="str">
        <f>T('חשוון-דצמבר,12'!U10)</f>
        <v/>
      </c>
      <c r="V10" s="461">
        <f>'חשוון-דצמבר,12'!V10</f>
        <v>0</v>
      </c>
      <c r="W10" s="810">
        <f>IF(X10=-99,0,'חשוון-דצמבר,12'!W10)</f>
        <v>0</v>
      </c>
      <c r="X10" s="800">
        <f>IF('חשוון-דצמבר,12'!X10=1,-99,'חשוון-דצמבר,12'!X10-1)</f>
        <v>-9</v>
      </c>
      <c r="Y10" s="31">
        <f>'חשוון-דצמבר,12'!Y10</f>
        <v>0</v>
      </c>
      <c r="Z10" s="160"/>
      <c r="AA10" s="1111"/>
      <c r="AB10" s="1112"/>
      <c r="AC10" s="1112"/>
      <c r="AD10" s="1112"/>
      <c r="AE10" s="1112"/>
      <c r="AF10" s="1112"/>
      <c r="AG10" s="1112"/>
      <c r="AH10" s="1112"/>
      <c r="AI10" s="1113"/>
    </row>
    <row r="11" spans="1:35" ht="15.75" x14ac:dyDescent="0.25">
      <c r="A11" s="122"/>
      <c r="B11" s="506" t="str">
        <f>T('חשוון-דצמבר,12'!B11)</f>
        <v/>
      </c>
      <c r="C11" s="1338" t="s">
        <v>166</v>
      </c>
      <c r="D11" s="1339"/>
      <c r="E11" s="14"/>
      <c r="F11" s="626" t="str">
        <f>T('חשוון-דצמבר,12'!F11)</f>
        <v/>
      </c>
      <c r="G11" s="1334" t="s">
        <v>166</v>
      </c>
      <c r="H11" s="1335"/>
      <c r="I11" s="15"/>
      <c r="J11" s="453" t="str">
        <f>T('חשוון-דצמבר,12'!J11)</f>
        <v/>
      </c>
      <c r="K11" s="466" t="str">
        <f>T('חשוון-דצמבר,12'!K11)</f>
        <v/>
      </c>
      <c r="L11" s="463">
        <f>'חשוון-דצמבר,12'!L11</f>
        <v>0</v>
      </c>
      <c r="M11" s="808">
        <f>IF(N11=-99,0,'חשוון-דצמבר,12'!M11)</f>
        <v>0</v>
      </c>
      <c r="N11" s="805">
        <f>IF('חשוון-דצמבר,12'!N11=1,-99,'חשוון-דצמבר,12'!N11-1)</f>
        <v>-9</v>
      </c>
      <c r="O11" s="454" t="str">
        <f>T('חשוון-דצמבר,12'!O11)</f>
        <v/>
      </c>
      <c r="P11" s="470" t="str">
        <f>T('חשוון-דצמבר,12'!P11)</f>
        <v/>
      </c>
      <c r="Q11" s="461">
        <f>'חשוון-דצמבר,12'!Q11</f>
        <v>0</v>
      </c>
      <c r="R11" s="455">
        <f>IF(S11=-99,0,'חשוון-דצמבר,12'!R11)</f>
        <v>0</v>
      </c>
      <c r="S11" s="799">
        <f>IF('חשוון-דצמבר,12'!S11=1,-99,'חשוון-דצמבר,12'!S11-1)</f>
        <v>-9</v>
      </c>
      <c r="T11" s="454" t="str">
        <f>T('חשוון-דצמבר,12'!T11)</f>
        <v/>
      </c>
      <c r="U11" s="468" t="str">
        <f>T('חשוון-דצמבר,12'!U11)</f>
        <v/>
      </c>
      <c r="V11" s="461">
        <f>'חשוון-דצמבר,12'!V11</f>
        <v>0</v>
      </c>
      <c r="W11" s="810">
        <f>IF(X11=-99,0,'חשוון-דצמבר,12'!W11)</f>
        <v>0</v>
      </c>
      <c r="X11" s="800">
        <f>IF('חשוון-דצמבר,12'!X11=1,-99,'חשוון-דצמבר,12'!X11-1)</f>
        <v>-9</v>
      </c>
      <c r="Y11" s="31">
        <f>'חשוון-דצמבר,12'!Y11</f>
        <v>0</v>
      </c>
      <c r="Z11" s="160"/>
      <c r="AA11" s="1111"/>
      <c r="AB11" s="1112"/>
      <c r="AC11" s="1112"/>
      <c r="AD11" s="1112"/>
      <c r="AE11" s="1112"/>
      <c r="AF11" s="1112"/>
      <c r="AG11" s="1112"/>
      <c r="AH11" s="1112"/>
      <c r="AI11" s="1113"/>
    </row>
    <row r="12" spans="1:35" ht="15.75" x14ac:dyDescent="0.25">
      <c r="A12" s="122"/>
      <c r="B12" s="506" t="str">
        <f>T('חשוון-דצמבר,12'!B12)</f>
        <v/>
      </c>
      <c r="C12" s="1338" t="s">
        <v>166</v>
      </c>
      <c r="D12" s="1339"/>
      <c r="E12" s="14"/>
      <c r="F12" s="608" t="str">
        <f>T('חשוון-דצמבר,12'!F12)</f>
        <v/>
      </c>
      <c r="G12" s="1336" t="s">
        <v>166</v>
      </c>
      <c r="H12" s="1337"/>
      <c r="I12" s="15"/>
      <c r="J12" s="453" t="str">
        <f>T('חשוון-דצמבר,12'!J12)</f>
        <v/>
      </c>
      <c r="K12" s="466" t="str">
        <f>T('חשוון-דצמבר,12'!K12)</f>
        <v/>
      </c>
      <c r="L12" s="463">
        <f>'חשוון-דצמבר,12'!L12</f>
        <v>0</v>
      </c>
      <c r="M12" s="808">
        <f>IF(N12=-99,0,'חשוון-דצמבר,12'!M12)</f>
        <v>0</v>
      </c>
      <c r="N12" s="805">
        <f>IF('חשוון-דצמבר,12'!N12=1,-99,'חשוון-דצמבר,12'!N12-1)</f>
        <v>-9</v>
      </c>
      <c r="O12" s="454" t="str">
        <f>T('חשוון-דצמבר,12'!O12)</f>
        <v/>
      </c>
      <c r="P12" s="470" t="str">
        <f>T('חשוון-דצמבר,12'!P12)</f>
        <v/>
      </c>
      <c r="Q12" s="461">
        <f>'חשוון-דצמבר,12'!Q12</f>
        <v>0</v>
      </c>
      <c r="R12" s="455">
        <f>IF(S12=-99,0,'חשוון-דצמבר,12'!R12)</f>
        <v>0</v>
      </c>
      <c r="S12" s="799">
        <f>IF('חשוון-דצמבר,12'!S12=1,-99,'חשוון-דצמבר,12'!S12-1)</f>
        <v>-9</v>
      </c>
      <c r="T12" s="611" t="str">
        <f>T('חשוון-דצמבר,12'!T12)</f>
        <v/>
      </c>
      <c r="U12" s="468" t="str">
        <f>T('חשוון-דצמבר,12'!U12)</f>
        <v/>
      </c>
      <c r="V12" s="461">
        <f>'חשוון-דצמבר,12'!V12</f>
        <v>0</v>
      </c>
      <c r="W12" s="809">
        <f>IF(X12=-99,0,'חשוון-דצמבר,12'!W12)</f>
        <v>0</v>
      </c>
      <c r="X12" s="800">
        <f>IF('חשוון-דצמבר,12'!X12=1,-99,'חשוון-דצמבר,12'!X12-1)</f>
        <v>-9</v>
      </c>
      <c r="Y12" s="31">
        <f>'חשוון-דצמבר,12'!Y12</f>
        <v>0</v>
      </c>
      <c r="Z12" s="160"/>
      <c r="AA12" s="1111"/>
      <c r="AB12" s="1112"/>
      <c r="AC12" s="1112"/>
      <c r="AD12" s="1112"/>
      <c r="AE12" s="1112"/>
      <c r="AF12" s="1112"/>
      <c r="AG12" s="1112"/>
      <c r="AH12" s="1112"/>
      <c r="AI12" s="1113"/>
    </row>
    <row r="13" spans="1:35" ht="15.75" x14ac:dyDescent="0.25">
      <c r="A13" s="122"/>
      <c r="B13" s="506" t="str">
        <f>T('חשוון-דצמבר,12'!B13)</f>
        <v/>
      </c>
      <c r="C13" s="1338" t="s">
        <v>166</v>
      </c>
      <c r="D13" s="1339"/>
      <c r="E13" s="580"/>
      <c r="F13" s="18" t="str">
        <f>T('חשוון-דצמבר,12'!F13)</f>
        <v/>
      </c>
      <c r="G13" s="1355" t="s">
        <v>166</v>
      </c>
      <c r="H13" s="1356"/>
      <c r="I13" s="15"/>
      <c r="J13" s="453" t="str">
        <f>T('חשוון-דצמבר,12'!J13)</f>
        <v/>
      </c>
      <c r="K13" s="466" t="str">
        <f>T('חשוון-דצמבר,12'!K13)</f>
        <v/>
      </c>
      <c r="L13" s="463">
        <f>'חשוון-דצמבר,12'!L13</f>
        <v>0</v>
      </c>
      <c r="M13" s="808">
        <f>IF(N13=-99,0,'חשוון-דצמבר,12'!M13)</f>
        <v>0</v>
      </c>
      <c r="N13" s="805">
        <f>IF('חשוון-דצמבר,12'!N13=1,-99,'חשוון-דצמבר,12'!N13-1)</f>
        <v>-9</v>
      </c>
      <c r="O13" s="454" t="str">
        <f>T('חשוון-דצמבר,12'!O13)</f>
        <v/>
      </c>
      <c r="P13" s="470" t="str">
        <f>T('חשוון-דצמבר,12'!P13)</f>
        <v/>
      </c>
      <c r="Q13" s="461">
        <f>'חשוון-דצמבר,12'!Q13</f>
        <v>0</v>
      </c>
      <c r="R13" s="455">
        <f>IF(S13=-99,0,'חשוון-דצמבר,12'!R13)</f>
        <v>0</v>
      </c>
      <c r="S13" s="799">
        <f>IF('חשוון-דצמבר,12'!S13=1,-99,'חשוון-דצמבר,12'!S13-1)</f>
        <v>-9</v>
      </c>
      <c r="T13" s="454" t="str">
        <f>T('חשוון-דצמבר,12'!T13)</f>
        <v/>
      </c>
      <c r="U13" s="468" t="str">
        <f>T('חשוון-דצמבר,12'!U13)</f>
        <v/>
      </c>
      <c r="V13" s="461">
        <f>'חשוון-דצמבר,12'!V13</f>
        <v>0</v>
      </c>
      <c r="W13" s="809">
        <f>IF(X13=-99,0,'חשוון-דצמבר,12'!W13)</f>
        <v>0</v>
      </c>
      <c r="X13" s="800">
        <f>IF('חשוון-דצמבר,12'!X13=1,-99,'חשוון-דצמבר,12'!X13-1)</f>
        <v>-9</v>
      </c>
      <c r="Y13" s="31">
        <f>'חשוון-דצמבר,12'!Y13</f>
        <v>0</v>
      </c>
      <c r="Z13" s="160"/>
      <c r="AA13" s="1111"/>
      <c r="AB13" s="1112"/>
      <c r="AC13" s="1112"/>
      <c r="AD13" s="1112"/>
      <c r="AE13" s="1112"/>
      <c r="AF13" s="1112"/>
      <c r="AG13" s="1112"/>
      <c r="AH13" s="1112"/>
      <c r="AI13" s="1113"/>
    </row>
    <row r="14" spans="1:35" ht="15.75" x14ac:dyDescent="0.25">
      <c r="A14" s="122"/>
      <c r="B14" s="506" t="str">
        <f>T('חשוון-דצמבר,12'!B14)</f>
        <v/>
      </c>
      <c r="C14" s="1338" t="s">
        <v>166</v>
      </c>
      <c r="D14" s="1339"/>
      <c r="E14" s="580"/>
      <c r="F14" s="18" t="str">
        <f>T('חשוון-דצמבר,12'!F14)</f>
        <v/>
      </c>
      <c r="G14" s="1334" t="s">
        <v>166</v>
      </c>
      <c r="H14" s="1335"/>
      <c r="I14" s="15"/>
      <c r="J14" s="453" t="str">
        <f>T('חשוון-דצמבר,12'!J14)</f>
        <v/>
      </c>
      <c r="K14" s="466" t="str">
        <f>T('חשוון-דצמבר,12'!K14)</f>
        <v/>
      </c>
      <c r="L14" s="463">
        <f>'חשוון-דצמבר,12'!L14</f>
        <v>0</v>
      </c>
      <c r="M14" s="807">
        <f>IF(N14=-99,0,'חשוון-דצמבר,12'!M14)</f>
        <v>0</v>
      </c>
      <c r="N14" s="805">
        <f>IF('חשוון-דצמבר,12'!N14=1,-99,'חשוון-דצמבר,12'!N14-1)</f>
        <v>-11</v>
      </c>
      <c r="O14" s="454" t="str">
        <f>T('חשוון-דצמבר,12'!O14)</f>
        <v/>
      </c>
      <c r="P14" s="470" t="str">
        <f>T('חשוון-דצמבר,12'!P14)</f>
        <v/>
      </c>
      <c r="Q14" s="461">
        <f>'חשוון-דצמבר,12'!Q14</f>
        <v>0</v>
      </c>
      <c r="R14" s="455">
        <f>IF(S14=-99,0,'חשוון-דצמבר,12'!R14)</f>
        <v>0</v>
      </c>
      <c r="S14" s="799">
        <f>IF('חשוון-דצמבר,12'!S14=1,-99,'חשוון-דצמבר,12'!S14-1)</f>
        <v>-9</v>
      </c>
      <c r="T14" s="454" t="str">
        <f>T('חשוון-דצמבר,12'!T14)</f>
        <v/>
      </c>
      <c r="U14" s="468" t="str">
        <f>T('חשוון-דצמבר,12'!U14)</f>
        <v/>
      </c>
      <c r="V14" s="461">
        <f>'חשוון-דצמבר,12'!V14</f>
        <v>0</v>
      </c>
      <c r="W14" s="459">
        <f>IF(X14=-99,0,'חשוון-דצמבר,12'!W14)</f>
        <v>0</v>
      </c>
      <c r="X14" s="800">
        <f>IF('חשוון-דצמבר,12'!X14=1,-99,'חשוון-דצמבר,12'!X14-1)</f>
        <v>-9</v>
      </c>
      <c r="Y14" s="31">
        <f>'חשוון-דצמבר,12'!Y14</f>
        <v>0</v>
      </c>
      <c r="Z14" s="160"/>
      <c r="AA14" s="1111"/>
      <c r="AB14" s="1112"/>
      <c r="AC14" s="1112"/>
      <c r="AD14" s="1112"/>
      <c r="AE14" s="1112"/>
      <c r="AF14" s="1112"/>
      <c r="AG14" s="1112"/>
      <c r="AH14" s="1112"/>
      <c r="AI14" s="1113"/>
    </row>
    <row r="15" spans="1:35" ht="15.75" x14ac:dyDescent="0.25">
      <c r="A15" s="122"/>
      <c r="B15" s="506" t="str">
        <f>T('חשוון-דצמבר,12'!B15)</f>
        <v/>
      </c>
      <c r="C15" s="1338" t="s">
        <v>166</v>
      </c>
      <c r="D15" s="1339"/>
      <c r="E15" s="14"/>
      <c r="F15" s="18" t="str">
        <f>T('חשוון-דצמבר,12'!F15)</f>
        <v/>
      </c>
      <c r="G15" s="1336" t="s">
        <v>166</v>
      </c>
      <c r="H15" s="1337"/>
      <c r="I15" s="15"/>
      <c r="J15" s="453" t="str">
        <f>T('חשוון-דצמבר,12'!J15)</f>
        <v/>
      </c>
      <c r="K15" s="466" t="str">
        <f>T('חשוון-דצמבר,12'!K15)</f>
        <v/>
      </c>
      <c r="L15" s="463">
        <f>'חשוון-דצמבר,12'!L15</f>
        <v>0</v>
      </c>
      <c r="M15" s="450">
        <f>IF(N15=-99,0,'חשוון-דצמבר,12'!M15)</f>
        <v>0</v>
      </c>
      <c r="N15" s="798">
        <f>IF('חשוון-דצמבר,12'!N15=1,-99,'חשוון-דצמבר,12'!N15-1)</f>
        <v>-9</v>
      </c>
      <c r="O15" s="454" t="str">
        <f>T('חשוון-דצמבר,12'!O15)</f>
        <v/>
      </c>
      <c r="P15" s="470" t="str">
        <f>T('חשוון-דצמבר,12'!P15)</f>
        <v/>
      </c>
      <c r="Q15" s="461">
        <f>'חשוון-דצמבר,12'!Q15</f>
        <v>0</v>
      </c>
      <c r="R15" s="455">
        <f>IF(S15=-99,0,'חשוון-דצמבר,12'!R15)</f>
        <v>0</v>
      </c>
      <c r="S15" s="799">
        <f>IF('חשוון-דצמבר,12'!S15=1,-99,'חשוון-דצמבר,12'!S15-1)</f>
        <v>-9</v>
      </c>
      <c r="T15" s="454" t="str">
        <f>T('חשוון-דצמבר,12'!T15)</f>
        <v/>
      </c>
      <c r="U15" s="468" t="str">
        <f>T('חשוון-דצמבר,12'!U15)</f>
        <v/>
      </c>
      <c r="V15" s="461">
        <f>'חשוון-דצמבר,12'!V15</f>
        <v>0</v>
      </c>
      <c r="W15" s="809">
        <f>IF(X15=-99,0,'חשוון-דצמבר,12'!W15)</f>
        <v>0</v>
      </c>
      <c r="X15" s="800">
        <f>IF('חשוון-דצמבר,12'!X15=1,-99,'חשוון-דצמבר,12'!X15-1)</f>
        <v>-9</v>
      </c>
      <c r="Y15" s="31">
        <f>'חשוון-דצמבר,12'!Y15</f>
        <v>0</v>
      </c>
      <c r="Z15" s="160"/>
      <c r="AA15" s="1111"/>
      <c r="AB15" s="1112"/>
      <c r="AC15" s="1112"/>
      <c r="AD15" s="1112"/>
      <c r="AE15" s="1112"/>
      <c r="AF15" s="1112"/>
      <c r="AG15" s="1112"/>
      <c r="AH15" s="1112"/>
      <c r="AI15" s="1113"/>
    </row>
    <row r="16" spans="1:35" ht="15.95" customHeight="1" x14ac:dyDescent="0.25">
      <c r="A16" s="122"/>
      <c r="B16" s="506" t="str">
        <f>T('חשוון-דצמבר,12'!B16)</f>
        <v/>
      </c>
      <c r="C16" s="1338" t="s">
        <v>166</v>
      </c>
      <c r="D16" s="1339"/>
      <c r="E16" s="14"/>
      <c r="F16" s="18" t="str">
        <f>T('חשוון-דצמבר,12'!F16)</f>
        <v/>
      </c>
      <c r="G16" s="1336" t="s">
        <v>166</v>
      </c>
      <c r="H16" s="1337"/>
      <c r="I16" s="15"/>
      <c r="J16" s="453" t="str">
        <f>T('חשוון-דצמבר,12'!J16)</f>
        <v/>
      </c>
      <c r="K16" s="469" t="str">
        <f>T('חשוון-דצמבר,12'!K16)</f>
        <v/>
      </c>
      <c r="L16" s="460">
        <f>'חשוון-דצמבר,12'!L16</f>
        <v>0</v>
      </c>
      <c r="M16" s="803">
        <f>IF(N16=-99,0,'חשוון-דצמבר,12'!M16)</f>
        <v>0</v>
      </c>
      <c r="N16" s="798">
        <f>IF('חשוון-דצמבר,12'!N16=1,-99,'חשוון-דצמבר,12'!N16-1)</f>
        <v>-9</v>
      </c>
      <c r="O16" s="454" t="str">
        <f>T('חשוון-דצמבר,12'!O16)</f>
        <v/>
      </c>
      <c r="P16" s="470" t="str">
        <f>T('חשוון-דצמבר,12'!P16)</f>
        <v/>
      </c>
      <c r="Q16" s="461">
        <f>'חשוון-דצמבר,12'!Q16</f>
        <v>0</v>
      </c>
      <c r="R16" s="455">
        <f>IF(S16=-99,0,'חשוון-דצמבר,12'!R16)</f>
        <v>0</v>
      </c>
      <c r="S16" s="799">
        <f>IF('חשוון-דצמבר,12'!S16=1,-99,'חשוון-דצמבר,12'!S16-1)</f>
        <v>-9</v>
      </c>
      <c r="T16" s="454" t="str">
        <f>T('חשוון-דצמבר,12'!T16)</f>
        <v/>
      </c>
      <c r="U16" s="468" t="str">
        <f>T('חשוון-דצמבר,12'!U16)</f>
        <v/>
      </c>
      <c r="V16" s="461">
        <f>'חשוון-דצמבר,12'!V16</f>
        <v>0</v>
      </c>
      <c r="W16" s="813">
        <f>IF(X16=-99,0,'חשוון-דצמבר,12'!W16)</f>
        <v>0</v>
      </c>
      <c r="X16" s="800">
        <f>IF('חשוון-דצמבר,12'!X16=1,-99,'חשוון-דצמבר,12'!X16-1)</f>
        <v>-9</v>
      </c>
      <c r="Y16" s="31">
        <f>'חשוון-דצמבר,12'!Y16</f>
        <v>0</v>
      </c>
      <c r="Z16" s="160"/>
      <c r="AA16" s="1111"/>
      <c r="AB16" s="1112"/>
      <c r="AC16" s="1112"/>
      <c r="AD16" s="1112"/>
      <c r="AE16" s="1112"/>
      <c r="AF16" s="1112"/>
      <c r="AG16" s="1112"/>
      <c r="AH16" s="1112"/>
      <c r="AI16" s="1113"/>
    </row>
    <row r="17" spans="1:35" ht="19.899999999999999" customHeight="1" x14ac:dyDescent="0.25">
      <c r="A17" s="122"/>
      <c r="B17" s="141" t="s">
        <v>18</v>
      </c>
      <c r="C17" s="510">
        <f>SUM(C5:C16)</f>
        <v>0</v>
      </c>
      <c r="D17" s="522"/>
      <c r="E17" s="123"/>
      <c r="F17" s="143" t="s">
        <v>16</v>
      </c>
      <c r="G17" s="512">
        <f>SUM(G5:G16)</f>
        <v>0</v>
      </c>
      <c r="H17" s="518"/>
      <c r="I17" s="124"/>
      <c r="J17" s="1188" t="s">
        <v>16</v>
      </c>
      <c r="K17" s="1188"/>
      <c r="L17" s="1188"/>
      <c r="M17" s="1189"/>
      <c r="N17" s="1190">
        <f>SUM(M5:M16,R5:R16,W5:W16)</f>
        <v>0</v>
      </c>
      <c r="O17" s="1190"/>
      <c r="P17" s="145"/>
      <c r="Q17" s="146"/>
      <c r="R17" s="147"/>
      <c r="S17" s="146"/>
      <c r="T17" s="146"/>
      <c r="U17" s="146"/>
      <c r="V17" s="146"/>
      <c r="W17" s="1191" t="s">
        <v>62</v>
      </c>
      <c r="X17" s="1191"/>
      <c r="Y17" s="38">
        <f>SUM(Y5:Y16)</f>
        <v>0</v>
      </c>
      <c r="Z17" s="161"/>
      <c r="AA17" s="1111"/>
      <c r="AB17" s="1112"/>
      <c r="AC17" s="1112"/>
      <c r="AD17" s="1112"/>
      <c r="AE17" s="1112"/>
      <c r="AF17" s="1112"/>
      <c r="AG17" s="1112"/>
      <c r="AH17" s="1112"/>
      <c r="AI17" s="1113"/>
    </row>
    <row r="18" spans="1:35" ht="25.9" customHeight="1" x14ac:dyDescent="0.3">
      <c r="A18" s="122"/>
      <c r="B18" s="1353" t="s">
        <v>13</v>
      </c>
      <c r="C18" s="1354"/>
      <c r="D18" s="521"/>
      <c r="E18" s="123"/>
      <c r="F18" s="1357" t="s">
        <v>17</v>
      </c>
      <c r="G18" s="1358"/>
      <c r="H18" s="519"/>
      <c r="I18" s="148"/>
      <c r="J18" s="1166" t="s">
        <v>143</v>
      </c>
      <c r="K18" s="1166"/>
      <c r="L18" s="1166"/>
      <c r="M18" s="1166"/>
      <c r="N18" s="1166"/>
      <c r="O18" s="1166"/>
      <c r="P18" s="1166"/>
      <c r="Q18" s="1166"/>
      <c r="R18" s="1166"/>
      <c r="S18" s="1166"/>
      <c r="T18" s="1166"/>
      <c r="U18" s="1166"/>
      <c r="V18" s="1166"/>
      <c r="W18" s="1166"/>
      <c r="X18" s="1167"/>
      <c r="Y18" s="40"/>
      <c r="Z18" s="162"/>
      <c r="AA18" s="1111"/>
      <c r="AB18" s="1112"/>
      <c r="AC18" s="1112"/>
      <c r="AD18" s="1112"/>
      <c r="AE18" s="1112"/>
      <c r="AF18" s="1112"/>
      <c r="AG18" s="1112"/>
      <c r="AH18" s="1112"/>
      <c r="AI18" s="1113"/>
    </row>
    <row r="19" spans="1:35" ht="15.75" x14ac:dyDescent="0.25">
      <c r="A19" s="122"/>
      <c r="B19" s="149" t="s">
        <v>23</v>
      </c>
      <c r="C19" s="1359" t="s">
        <v>6</v>
      </c>
      <c r="D19" s="1360"/>
      <c r="E19" s="123"/>
      <c r="F19" s="151" t="s">
        <v>24</v>
      </c>
      <c r="G19" s="1330" t="s">
        <v>6</v>
      </c>
      <c r="H19" s="1331"/>
      <c r="I19" s="148"/>
      <c r="J19" s="1192" t="s">
        <v>3</v>
      </c>
      <c r="K19" s="1025"/>
      <c r="L19" s="154" t="s">
        <v>5</v>
      </c>
      <c r="M19" s="155" t="s">
        <v>6</v>
      </c>
      <c r="N19" s="156" t="s">
        <v>21</v>
      </c>
      <c r="O19" s="1024" t="s">
        <v>3</v>
      </c>
      <c r="P19" s="1025"/>
      <c r="Q19" s="154" t="s">
        <v>5</v>
      </c>
      <c r="R19" s="137" t="s">
        <v>6</v>
      </c>
      <c r="S19" s="156" t="s">
        <v>21</v>
      </c>
      <c r="T19" s="1024" t="s">
        <v>3</v>
      </c>
      <c r="U19" s="1025"/>
      <c r="V19" s="158" t="s">
        <v>5</v>
      </c>
      <c r="W19" s="155" t="s">
        <v>6</v>
      </c>
      <c r="X19" s="159" t="s">
        <v>21</v>
      </c>
      <c r="Y19" s="270" t="s">
        <v>26</v>
      </c>
      <c r="Z19" s="160"/>
      <c r="AA19" s="1111"/>
      <c r="AB19" s="1112"/>
      <c r="AC19" s="1112"/>
      <c r="AD19" s="1112"/>
      <c r="AE19" s="1112"/>
      <c r="AF19" s="1112"/>
      <c r="AG19" s="1112"/>
      <c r="AH19" s="1112"/>
      <c r="AI19" s="1113"/>
    </row>
    <row r="20" spans="1:35" ht="15.75" x14ac:dyDescent="0.25">
      <c r="A20" s="13"/>
      <c r="B20" s="42"/>
      <c r="C20" s="1328"/>
      <c r="D20" s="1329"/>
      <c r="E20" s="14"/>
      <c r="F20" s="44"/>
      <c r="G20" s="1340"/>
      <c r="H20" s="1341"/>
      <c r="I20" s="39"/>
      <c r="J20" s="1014"/>
      <c r="K20" s="1015"/>
      <c r="L20" s="272"/>
      <c r="M20" s="47"/>
      <c r="N20" s="48"/>
      <c r="O20" s="1019"/>
      <c r="P20" s="1015"/>
      <c r="Q20" s="272"/>
      <c r="R20" s="427"/>
      <c r="S20" s="48"/>
      <c r="T20" s="1019"/>
      <c r="U20" s="1015"/>
      <c r="V20" s="272"/>
      <c r="W20" s="434"/>
      <c r="X20" s="52"/>
      <c r="Y20" s="648"/>
      <c r="Z20" s="32"/>
      <c r="AA20" s="1111"/>
      <c r="AB20" s="1112"/>
      <c r="AC20" s="1112"/>
      <c r="AD20" s="1112"/>
      <c r="AE20" s="1112"/>
      <c r="AF20" s="1112"/>
      <c r="AG20" s="1112"/>
      <c r="AH20" s="1112"/>
      <c r="AI20" s="1113"/>
    </row>
    <row r="21" spans="1:35" ht="15.75" x14ac:dyDescent="0.25">
      <c r="A21" s="13"/>
      <c r="B21" s="42"/>
      <c r="C21" s="1328"/>
      <c r="D21" s="1329"/>
      <c r="E21" s="14"/>
      <c r="F21" s="44"/>
      <c r="G21" s="1340"/>
      <c r="H21" s="1341"/>
      <c r="I21" s="39"/>
      <c r="J21" s="1014"/>
      <c r="K21" s="1015"/>
      <c r="L21" s="272"/>
      <c r="M21" s="53"/>
      <c r="N21" s="48"/>
      <c r="O21" s="1019"/>
      <c r="P21" s="1015"/>
      <c r="Q21" s="272"/>
      <c r="R21" s="430"/>
      <c r="S21" s="48"/>
      <c r="T21" s="1019"/>
      <c r="U21" s="1015"/>
      <c r="V21" s="272"/>
      <c r="W21" s="430"/>
      <c r="X21" s="52"/>
      <c r="Y21" s="646"/>
      <c r="Z21" s="32"/>
      <c r="AA21" s="1111"/>
      <c r="AB21" s="1112"/>
      <c r="AC21" s="1112"/>
      <c r="AD21" s="1112"/>
      <c r="AE21" s="1112"/>
      <c r="AF21" s="1112"/>
      <c r="AG21" s="1112"/>
      <c r="AH21" s="1112"/>
      <c r="AI21" s="1113"/>
    </row>
    <row r="22" spans="1:35" ht="15.75" x14ac:dyDescent="0.25">
      <c r="A22" s="13"/>
      <c r="B22" s="42"/>
      <c r="C22" s="1328"/>
      <c r="D22" s="1329"/>
      <c r="E22" s="14"/>
      <c r="F22" s="44"/>
      <c r="G22" s="1340"/>
      <c r="H22" s="1341"/>
      <c r="I22" s="39"/>
      <c r="J22" s="1014"/>
      <c r="K22" s="1015"/>
      <c r="L22" s="272"/>
      <c r="M22" s="53"/>
      <c r="N22" s="48"/>
      <c r="O22" s="1019"/>
      <c r="P22" s="1015"/>
      <c r="Q22" s="272"/>
      <c r="R22" s="430"/>
      <c r="S22" s="48"/>
      <c r="T22" s="1019"/>
      <c r="U22" s="1015"/>
      <c r="V22" s="272"/>
      <c r="W22" s="430"/>
      <c r="X22" s="52"/>
      <c r="Y22" s="284"/>
      <c r="Z22" s="32"/>
      <c r="AA22" s="1111"/>
      <c r="AB22" s="1112"/>
      <c r="AC22" s="1112"/>
      <c r="AD22" s="1112"/>
      <c r="AE22" s="1112"/>
      <c r="AF22" s="1112"/>
      <c r="AG22" s="1112"/>
      <c r="AH22" s="1112"/>
      <c r="AI22" s="1113"/>
    </row>
    <row r="23" spans="1:35" ht="15.75" x14ac:dyDescent="0.25">
      <c r="A23" s="13"/>
      <c r="B23" s="42"/>
      <c r="C23" s="1328"/>
      <c r="D23" s="1329"/>
      <c r="E23" s="14"/>
      <c r="F23" s="44"/>
      <c r="G23" s="1340"/>
      <c r="H23" s="1341"/>
      <c r="I23" s="39"/>
      <c r="J23" s="1014"/>
      <c r="K23" s="1015"/>
      <c r="L23" s="272"/>
      <c r="M23" s="53"/>
      <c r="N23" s="48"/>
      <c r="O23" s="1019"/>
      <c r="P23" s="1015"/>
      <c r="Q23" s="272"/>
      <c r="R23" s="433"/>
      <c r="S23" s="48"/>
      <c r="T23" s="1019"/>
      <c r="U23" s="1015"/>
      <c r="V23" s="272"/>
      <c r="W23" s="430"/>
      <c r="X23" s="52"/>
      <c r="Y23" s="284"/>
      <c r="Z23" s="32"/>
      <c r="AA23" s="1111"/>
      <c r="AB23" s="1112"/>
      <c r="AC23" s="1112"/>
      <c r="AD23" s="1112"/>
      <c r="AE23" s="1112"/>
      <c r="AF23" s="1112"/>
      <c r="AG23" s="1112"/>
      <c r="AH23" s="1112"/>
      <c r="AI23" s="1113"/>
    </row>
    <row r="24" spans="1:35" ht="15.75" x14ac:dyDescent="0.25">
      <c r="A24" s="13"/>
      <c r="B24" s="42"/>
      <c r="C24" s="1328"/>
      <c r="D24" s="1329"/>
      <c r="E24" s="14"/>
      <c r="F24" s="44"/>
      <c r="G24" s="1340"/>
      <c r="H24" s="1341"/>
      <c r="I24" s="39"/>
      <c r="J24" s="1014"/>
      <c r="K24" s="1015"/>
      <c r="L24" s="272"/>
      <c r="M24" s="53"/>
      <c r="N24" s="48"/>
      <c r="O24" s="1019"/>
      <c r="P24" s="1015"/>
      <c r="Q24" s="272"/>
      <c r="R24" s="430"/>
      <c r="S24" s="48"/>
      <c r="T24" s="1019"/>
      <c r="U24" s="1015"/>
      <c r="V24" s="272"/>
      <c r="W24" s="430"/>
      <c r="X24" s="52"/>
      <c r="Y24" s="284"/>
      <c r="Z24" s="32"/>
      <c r="AA24" s="1111"/>
      <c r="AB24" s="1112"/>
      <c r="AC24" s="1112"/>
      <c r="AD24" s="1112"/>
      <c r="AE24" s="1112"/>
      <c r="AF24" s="1112"/>
      <c r="AG24" s="1112"/>
      <c r="AH24" s="1112"/>
      <c r="AI24" s="1113"/>
    </row>
    <row r="25" spans="1:35" ht="15.75" x14ac:dyDescent="0.25">
      <c r="A25" s="13"/>
      <c r="B25" s="42"/>
      <c r="C25" s="1328"/>
      <c r="D25" s="1329"/>
      <c r="E25" s="14"/>
      <c r="F25" s="44"/>
      <c r="G25" s="1340"/>
      <c r="H25" s="1341"/>
      <c r="I25" s="39"/>
      <c r="J25" s="1014"/>
      <c r="K25" s="1015"/>
      <c r="L25" s="272"/>
      <c r="M25" s="53"/>
      <c r="N25" s="48"/>
      <c r="O25" s="1019"/>
      <c r="P25" s="1015"/>
      <c r="Q25" s="272"/>
      <c r="R25" s="430"/>
      <c r="S25" s="48"/>
      <c r="T25" s="1019"/>
      <c r="U25" s="1015"/>
      <c r="V25" s="272"/>
      <c r="W25" s="430"/>
      <c r="X25" s="52"/>
      <c r="Y25" s="648"/>
      <c r="Z25" s="32"/>
      <c r="AA25" s="1111"/>
      <c r="AB25" s="1112"/>
      <c r="AC25" s="1112"/>
      <c r="AD25" s="1112"/>
      <c r="AE25" s="1112"/>
      <c r="AF25" s="1112"/>
      <c r="AG25" s="1112"/>
      <c r="AH25" s="1112"/>
      <c r="AI25" s="1113"/>
    </row>
    <row r="26" spans="1:35" ht="15.75" x14ac:dyDescent="0.25">
      <c r="A26" s="13"/>
      <c r="B26" s="42"/>
      <c r="C26" s="1328"/>
      <c r="D26" s="1329"/>
      <c r="E26" s="14"/>
      <c r="F26" s="44"/>
      <c r="G26" s="1340"/>
      <c r="H26" s="1341"/>
      <c r="I26" s="39"/>
      <c r="J26" s="1014"/>
      <c r="K26" s="1015"/>
      <c r="L26" s="272"/>
      <c r="M26" s="53"/>
      <c r="N26" s="48"/>
      <c r="O26" s="1019"/>
      <c r="P26" s="1015"/>
      <c r="Q26" s="272"/>
      <c r="R26" s="430"/>
      <c r="S26" s="48"/>
      <c r="T26" s="1019"/>
      <c r="U26" s="1015"/>
      <c r="V26" s="272"/>
      <c r="W26" s="430"/>
      <c r="X26" s="52"/>
      <c r="Y26" s="647"/>
      <c r="Z26" s="32"/>
      <c r="AA26" s="1111"/>
      <c r="AB26" s="1112"/>
      <c r="AC26" s="1112"/>
      <c r="AD26" s="1112"/>
      <c r="AE26" s="1112"/>
      <c r="AF26" s="1112"/>
      <c r="AG26" s="1112"/>
      <c r="AH26" s="1112"/>
      <c r="AI26" s="1113"/>
    </row>
    <row r="27" spans="1:35" ht="15.75" x14ac:dyDescent="0.25">
      <c r="A27" s="13"/>
      <c r="B27" s="42"/>
      <c r="C27" s="1328"/>
      <c r="D27" s="1329"/>
      <c r="E27" s="14"/>
      <c r="F27" s="44"/>
      <c r="G27" s="1340"/>
      <c r="H27" s="1341"/>
      <c r="I27" s="39"/>
      <c r="J27" s="1014"/>
      <c r="K27" s="1015"/>
      <c r="L27" s="272"/>
      <c r="M27" s="53"/>
      <c r="N27" s="48"/>
      <c r="O27" s="1019"/>
      <c r="P27" s="1015"/>
      <c r="Q27" s="272"/>
      <c r="R27" s="430"/>
      <c r="S27" s="48"/>
      <c r="T27" s="1019"/>
      <c r="U27" s="1015"/>
      <c r="V27" s="272"/>
      <c r="W27" s="430"/>
      <c r="X27" s="52"/>
      <c r="Y27" s="284"/>
      <c r="Z27" s="32"/>
      <c r="AA27" s="1111"/>
      <c r="AB27" s="1112"/>
      <c r="AC27" s="1112"/>
      <c r="AD27" s="1112"/>
      <c r="AE27" s="1112"/>
      <c r="AF27" s="1112"/>
      <c r="AG27" s="1112"/>
      <c r="AH27" s="1112"/>
      <c r="AI27" s="1113"/>
    </row>
    <row r="28" spans="1:35" ht="15.75" x14ac:dyDescent="0.25">
      <c r="A28" s="13"/>
      <c r="B28" s="42"/>
      <c r="C28" s="1328"/>
      <c r="D28" s="1329"/>
      <c r="E28" s="14"/>
      <c r="F28" s="44"/>
      <c r="G28" s="1340"/>
      <c r="H28" s="1341"/>
      <c r="I28" s="39"/>
      <c r="J28" s="1014"/>
      <c r="K28" s="1015"/>
      <c r="L28" s="272"/>
      <c r="M28" s="53"/>
      <c r="N28" s="48"/>
      <c r="O28" s="1019"/>
      <c r="P28" s="1015"/>
      <c r="Q28" s="272"/>
      <c r="R28" s="430"/>
      <c r="S28" s="48"/>
      <c r="T28" s="1019"/>
      <c r="U28" s="1015"/>
      <c r="V28" s="272"/>
      <c r="W28" s="430"/>
      <c r="X28" s="52"/>
      <c r="Y28" s="284"/>
      <c r="Z28" s="32"/>
      <c r="AA28" s="1111"/>
      <c r="AB28" s="1112"/>
      <c r="AC28" s="1112"/>
      <c r="AD28" s="1112"/>
      <c r="AE28" s="1112"/>
      <c r="AF28" s="1112"/>
      <c r="AG28" s="1112"/>
      <c r="AH28" s="1112"/>
      <c r="AI28" s="1113"/>
    </row>
    <row r="29" spans="1:35" ht="15.75" x14ac:dyDescent="0.25">
      <c r="A29" s="13"/>
      <c r="B29" s="42"/>
      <c r="C29" s="1328"/>
      <c r="D29" s="1329"/>
      <c r="E29" s="14"/>
      <c r="F29" s="44"/>
      <c r="G29" s="1340"/>
      <c r="H29" s="1341"/>
      <c r="I29" s="39"/>
      <c r="J29" s="1014"/>
      <c r="K29" s="1015"/>
      <c r="L29" s="272"/>
      <c r="M29" s="53"/>
      <c r="N29" s="48"/>
      <c r="O29" s="1019"/>
      <c r="P29" s="1015"/>
      <c r="Q29" s="272"/>
      <c r="R29" s="430"/>
      <c r="S29" s="48"/>
      <c r="T29" s="1019"/>
      <c r="U29" s="1015"/>
      <c r="V29" s="272"/>
      <c r="W29" s="430"/>
      <c r="X29" s="52"/>
      <c r="Y29" s="284"/>
      <c r="Z29" s="32"/>
      <c r="AA29" s="1111"/>
      <c r="AB29" s="1112"/>
      <c r="AC29" s="1112"/>
      <c r="AD29" s="1112"/>
      <c r="AE29" s="1112"/>
      <c r="AF29" s="1112"/>
      <c r="AG29" s="1112"/>
      <c r="AH29" s="1112"/>
      <c r="AI29" s="1113"/>
    </row>
    <row r="30" spans="1:35" ht="15.75" x14ac:dyDescent="0.25">
      <c r="A30" s="13"/>
      <c r="B30" s="42"/>
      <c r="C30" s="1328"/>
      <c r="D30" s="1329"/>
      <c r="E30" s="14"/>
      <c r="F30" s="44"/>
      <c r="G30" s="1340"/>
      <c r="H30" s="1341"/>
      <c r="I30" s="39"/>
      <c r="J30" s="1014"/>
      <c r="K30" s="1015"/>
      <c r="L30" s="272"/>
      <c r="M30" s="53"/>
      <c r="N30" s="48"/>
      <c r="O30" s="1019"/>
      <c r="P30" s="1015"/>
      <c r="Q30" s="272"/>
      <c r="R30" s="430"/>
      <c r="S30" s="48"/>
      <c r="T30" s="1019"/>
      <c r="U30" s="1015"/>
      <c r="V30" s="272"/>
      <c r="W30" s="430"/>
      <c r="X30" s="52"/>
      <c r="Y30" s="284"/>
      <c r="Z30" s="32"/>
      <c r="AA30" s="1111"/>
      <c r="AB30" s="1112"/>
      <c r="AC30" s="1112"/>
      <c r="AD30" s="1112"/>
      <c r="AE30" s="1112"/>
      <c r="AF30" s="1112"/>
      <c r="AG30" s="1112"/>
      <c r="AH30" s="1112"/>
      <c r="AI30" s="1113"/>
    </row>
    <row r="31" spans="1:35" ht="15.75" x14ac:dyDescent="0.25">
      <c r="A31" s="13"/>
      <c r="B31" s="42"/>
      <c r="C31" s="1328"/>
      <c r="D31" s="1329"/>
      <c r="E31" s="14"/>
      <c r="F31" s="44"/>
      <c r="G31" s="1340"/>
      <c r="H31" s="1341"/>
      <c r="I31" s="39"/>
      <c r="J31" s="1014"/>
      <c r="K31" s="1015"/>
      <c r="L31" s="272"/>
      <c r="M31" s="53"/>
      <c r="N31" s="48"/>
      <c r="O31" s="1019"/>
      <c r="P31" s="1015"/>
      <c r="Q31" s="272"/>
      <c r="R31" s="430"/>
      <c r="S31" s="48"/>
      <c r="T31" s="1019"/>
      <c r="U31" s="1015"/>
      <c r="V31" s="272"/>
      <c r="W31" s="430"/>
      <c r="X31" s="52"/>
      <c r="Y31" s="284"/>
      <c r="Z31" s="32"/>
      <c r="AA31" s="1111"/>
      <c r="AB31" s="1112"/>
      <c r="AC31" s="1112"/>
      <c r="AD31" s="1112"/>
      <c r="AE31" s="1112"/>
      <c r="AF31" s="1112"/>
      <c r="AG31" s="1112"/>
      <c r="AH31" s="1112"/>
      <c r="AI31" s="1113"/>
    </row>
    <row r="32" spans="1:35" ht="15.75" x14ac:dyDescent="0.25">
      <c r="A32" s="13"/>
      <c r="B32" s="42"/>
      <c r="C32" s="1328"/>
      <c r="D32" s="1329"/>
      <c r="E32" s="14"/>
      <c r="F32" s="44"/>
      <c r="G32" s="1340"/>
      <c r="H32" s="1341"/>
      <c r="I32" s="39"/>
      <c r="J32" s="1014"/>
      <c r="K32" s="1015"/>
      <c r="L32" s="272"/>
      <c r="M32" s="53"/>
      <c r="N32" s="48"/>
      <c r="O32" s="1019"/>
      <c r="P32" s="1015"/>
      <c r="Q32" s="272"/>
      <c r="R32" s="430"/>
      <c r="S32" s="48"/>
      <c r="T32" s="1019"/>
      <c r="U32" s="1015"/>
      <c r="V32" s="272"/>
      <c r="W32" s="430"/>
      <c r="X32" s="52"/>
      <c r="Y32" s="284"/>
      <c r="Z32" s="32"/>
      <c r="AA32" s="1111"/>
      <c r="AB32" s="1112"/>
      <c r="AC32" s="1112"/>
      <c r="AD32" s="1112"/>
      <c r="AE32" s="1112"/>
      <c r="AF32" s="1112"/>
      <c r="AG32" s="1112"/>
      <c r="AH32" s="1112"/>
      <c r="AI32" s="1113"/>
    </row>
    <row r="33" spans="1:36" ht="15.75" x14ac:dyDescent="0.25">
      <c r="A33" s="13"/>
      <c r="B33" s="42"/>
      <c r="C33" s="1328"/>
      <c r="D33" s="1329"/>
      <c r="E33" s="14"/>
      <c r="F33" s="44"/>
      <c r="G33" s="1340"/>
      <c r="H33" s="1341"/>
      <c r="I33" s="39"/>
      <c r="J33" s="1014"/>
      <c r="K33" s="1015"/>
      <c r="L33" s="272"/>
      <c r="M33" s="53"/>
      <c r="N33" s="48"/>
      <c r="O33" s="1019"/>
      <c r="P33" s="1015"/>
      <c r="Q33" s="272"/>
      <c r="R33" s="430"/>
      <c r="S33" s="48"/>
      <c r="T33" s="1019"/>
      <c r="U33" s="1015"/>
      <c r="V33" s="272"/>
      <c r="W33" s="430"/>
      <c r="X33" s="52"/>
      <c r="Y33" s="284"/>
      <c r="Z33" s="32"/>
      <c r="AA33" s="1111"/>
      <c r="AB33" s="1112"/>
      <c r="AC33" s="1112"/>
      <c r="AD33" s="1112"/>
      <c r="AE33" s="1112"/>
      <c r="AF33" s="1112"/>
      <c r="AG33" s="1112"/>
      <c r="AH33" s="1112"/>
      <c r="AI33" s="1113"/>
    </row>
    <row r="34" spans="1:36" ht="16.5" thickBot="1" x14ac:dyDescent="0.3">
      <c r="A34" s="13"/>
      <c r="B34" s="56"/>
      <c r="C34" s="1328"/>
      <c r="D34" s="1329"/>
      <c r="E34" s="14"/>
      <c r="F34" s="44"/>
      <c r="G34" s="1340"/>
      <c r="H34" s="1341"/>
      <c r="I34" s="39"/>
      <c r="J34" s="1014"/>
      <c r="K34" s="1015"/>
      <c r="L34" s="272"/>
      <c r="M34" s="53"/>
      <c r="N34" s="58"/>
      <c r="O34" s="1020"/>
      <c r="P34" s="1021"/>
      <c r="Q34" s="279"/>
      <c r="R34" s="431"/>
      <c r="S34" s="64"/>
      <c r="T34" s="1281"/>
      <c r="U34" s="1282"/>
      <c r="V34" s="278"/>
      <c r="W34" s="431"/>
      <c r="X34" s="537"/>
      <c r="Y34" s="539"/>
      <c r="Z34" s="32"/>
      <c r="AA34" s="1128"/>
      <c r="AB34" s="1129"/>
      <c r="AC34" s="1129"/>
      <c r="AD34" s="1129"/>
      <c r="AE34" s="1129"/>
      <c r="AF34" s="1129"/>
      <c r="AG34" s="1129"/>
      <c r="AH34" s="1129"/>
      <c r="AI34" s="1130"/>
    </row>
    <row r="35" spans="1:36" ht="16.5" thickTop="1" x14ac:dyDescent="0.25">
      <c r="A35" s="13"/>
      <c r="B35" s="56"/>
      <c r="C35" s="1328"/>
      <c r="D35" s="1329"/>
      <c r="E35" s="14"/>
      <c r="F35" s="61"/>
      <c r="G35" s="1340"/>
      <c r="H35" s="1341"/>
      <c r="I35" s="39"/>
      <c r="J35" s="1014"/>
      <c r="K35" s="1015"/>
      <c r="L35" s="272"/>
      <c r="M35" s="53"/>
      <c r="N35" s="58"/>
      <c r="O35" s="1135" t="s">
        <v>213</v>
      </c>
      <c r="P35" s="1136"/>
      <c r="Q35" s="1136"/>
      <c r="R35" s="1136"/>
      <c r="S35" s="1136"/>
      <c r="T35" s="1136"/>
      <c r="U35" s="1136"/>
      <c r="V35" s="1137"/>
      <c r="W35" s="535"/>
      <c r="X35" s="536"/>
      <c r="Y35" s="541"/>
      <c r="Z35" s="1146" t="s">
        <v>177</v>
      </c>
      <c r="AA35" s="1146"/>
      <c r="AB35" s="1146"/>
      <c r="AC35" s="1146"/>
      <c r="AD35" s="1146"/>
      <c r="AE35" s="1146"/>
      <c r="AF35" s="1146"/>
      <c r="AG35" s="1146"/>
      <c r="AH35" s="1146"/>
      <c r="AI35" s="1147"/>
      <c r="AJ35" s="561"/>
    </row>
    <row r="36" spans="1:36" ht="16.5" thickBot="1" x14ac:dyDescent="0.3">
      <c r="A36" s="13"/>
      <c r="B36" s="56"/>
      <c r="C36" s="1328"/>
      <c r="D36" s="1329"/>
      <c r="E36" s="14"/>
      <c r="F36" s="61"/>
      <c r="G36" s="1340"/>
      <c r="H36" s="1341"/>
      <c r="I36" s="39"/>
      <c r="J36" s="1014"/>
      <c r="K36" s="1015"/>
      <c r="L36" s="272"/>
      <c r="M36" s="53"/>
      <c r="N36" s="411"/>
      <c r="O36" s="1138"/>
      <c r="P36" s="1139"/>
      <c r="Q36" s="1139"/>
      <c r="R36" s="1139"/>
      <c r="S36" s="1139"/>
      <c r="T36" s="1139"/>
      <c r="U36" s="1139"/>
      <c r="V36" s="1140"/>
      <c r="W36" s="435"/>
      <c r="X36" s="553"/>
      <c r="Y36" s="557"/>
      <c r="Z36" s="1148" t="s">
        <v>176</v>
      </c>
      <c r="AA36" s="1148"/>
      <c r="AB36" s="1148"/>
      <c r="AC36" s="1148"/>
      <c r="AD36" s="1148"/>
      <c r="AE36" s="1148"/>
      <c r="AF36" s="1148"/>
      <c r="AG36" s="1148"/>
      <c r="AH36" s="1148"/>
      <c r="AI36" s="1149"/>
      <c r="AJ36" s="561"/>
    </row>
    <row r="37" spans="1:36" ht="16.5" thickTop="1" x14ac:dyDescent="0.25">
      <c r="A37" s="13"/>
      <c r="B37" s="56"/>
      <c r="C37" s="1328"/>
      <c r="D37" s="1329"/>
      <c r="E37" s="14"/>
      <c r="F37" s="44"/>
      <c r="G37" s="1340"/>
      <c r="H37" s="1341"/>
      <c r="I37" s="39"/>
      <c r="J37" s="1014"/>
      <c r="K37" s="1015"/>
      <c r="L37" s="272"/>
      <c r="M37" s="53"/>
      <c r="N37" s="411"/>
      <c r="O37" s="1371"/>
      <c r="P37" s="1372"/>
      <c r="Q37" s="548"/>
      <c r="R37" s="549"/>
      <c r="S37" s="550"/>
      <c r="T37" s="1371"/>
      <c r="U37" s="1372"/>
      <c r="V37" s="551"/>
      <c r="W37" s="552"/>
      <c r="X37" s="555"/>
      <c r="Y37" s="558"/>
      <c r="Z37" s="560"/>
      <c r="AA37" s="1131"/>
      <c r="AB37" s="1132"/>
      <c r="AC37" s="1132"/>
      <c r="AD37" s="1132"/>
      <c r="AE37" s="1132"/>
      <c r="AF37" s="1132"/>
      <c r="AG37" s="1132"/>
      <c r="AH37" s="1132"/>
      <c r="AI37" s="1133"/>
      <c r="AJ37" s="408"/>
    </row>
    <row r="38" spans="1:36" ht="18" customHeight="1" x14ac:dyDescent="0.25">
      <c r="A38" s="122"/>
      <c r="B38" s="163" t="s">
        <v>15</v>
      </c>
      <c r="C38" s="1362">
        <f>SUM(C20:C37)</f>
        <v>0</v>
      </c>
      <c r="D38" s="1362"/>
      <c r="E38" s="123"/>
      <c r="F38" s="165" t="s">
        <v>14</v>
      </c>
      <c r="G38" s="1361">
        <f>SUM(G20:G37)</f>
        <v>0</v>
      </c>
      <c r="H38" s="1361"/>
      <c r="I38" s="741"/>
      <c r="J38" s="1016" t="s">
        <v>14</v>
      </c>
      <c r="K38" s="1017"/>
      <c r="L38" s="1018"/>
      <c r="M38" s="1151">
        <f>SUM(M20:M37,R20:R37,W20:W37)</f>
        <v>0</v>
      </c>
      <c r="N38" s="1152"/>
      <c r="O38" s="167"/>
      <c r="P38" s="167"/>
      <c r="Q38" s="168"/>
      <c r="R38" s="925"/>
      <c r="S38" s="926"/>
      <c r="T38" s="927"/>
      <c r="U38" s="927"/>
      <c r="V38" s="169"/>
      <c r="W38" s="1153" t="s">
        <v>61</v>
      </c>
      <c r="X38" s="1154"/>
      <c r="Y38" s="432">
        <f>SUM(Y20:Y37)</f>
        <v>0</v>
      </c>
      <c r="Z38" s="171"/>
      <c r="AA38" s="1111"/>
      <c r="AB38" s="1112"/>
      <c r="AC38" s="1112"/>
      <c r="AD38" s="1112"/>
      <c r="AE38" s="1112"/>
      <c r="AF38" s="1112"/>
      <c r="AG38" s="1112"/>
      <c r="AH38" s="1112"/>
      <c r="AI38" s="1113"/>
    </row>
    <row r="39" spans="1:36" ht="29.1" customHeight="1" x14ac:dyDescent="0.3">
      <c r="A39" s="122"/>
      <c r="B39" s="916" t="s">
        <v>7</v>
      </c>
      <c r="C39" s="1363">
        <f>SUM(C17+C38)</f>
        <v>0</v>
      </c>
      <c r="D39" s="1363"/>
      <c r="E39" s="123"/>
      <c r="F39" s="915" t="s">
        <v>8</v>
      </c>
      <c r="G39" s="1364">
        <f>SUM(G17+G38)</f>
        <v>0</v>
      </c>
      <c r="H39" s="1364"/>
      <c r="I39" s="741"/>
      <c r="J39" s="1173" t="s">
        <v>51</v>
      </c>
      <c r="K39" s="1174"/>
      <c r="L39" s="1174"/>
      <c r="M39" s="1175"/>
      <c r="N39" s="1144">
        <f>SUM(N17+M38)</f>
        <v>0</v>
      </c>
      <c r="O39" s="1144"/>
      <c r="P39" s="1145"/>
      <c r="Q39" s="1145"/>
      <c r="R39" s="176"/>
      <c r="S39" s="177"/>
      <c r="T39" s="1134" t="s">
        <v>49</v>
      </c>
      <c r="U39" s="1134"/>
      <c r="V39" s="1134"/>
      <c r="W39" s="1134"/>
      <c r="X39" s="1134"/>
      <c r="Y39" s="928">
        <f>SUM(Y17+Y38)</f>
        <v>0</v>
      </c>
      <c r="Z39" s="178"/>
      <c r="AA39" s="1111"/>
      <c r="AB39" s="1112"/>
      <c r="AC39" s="1112"/>
      <c r="AD39" s="1112"/>
      <c r="AE39" s="1112"/>
      <c r="AF39" s="1112"/>
      <c r="AG39" s="1112"/>
      <c r="AH39" s="1112"/>
      <c r="AI39" s="1113"/>
    </row>
    <row r="40" spans="1:36" ht="16.899999999999999" customHeight="1" thickBot="1" x14ac:dyDescent="0.3">
      <c r="A40" s="122"/>
      <c r="B40" s="179"/>
      <c r="C40" s="180"/>
      <c r="D40" s="180"/>
      <c r="E40" s="181"/>
      <c r="F40" s="182"/>
      <c r="G40" s="183"/>
      <c r="H40" s="183"/>
      <c r="I40" s="72"/>
      <c r="J40" s="1158"/>
      <c r="K40" s="1158"/>
      <c r="L40" s="1158"/>
      <c r="M40" s="1158"/>
      <c r="N40" s="1159"/>
      <c r="O40" s="1158"/>
      <c r="P40" s="1160"/>
      <c r="Q40" s="1160"/>
      <c r="R40" s="1160"/>
      <c r="S40" s="184"/>
      <c r="T40" s="184"/>
      <c r="U40" s="184"/>
      <c r="V40" s="1150" t="s">
        <v>80</v>
      </c>
      <c r="W40" s="1150"/>
      <c r="X40" s="1150"/>
      <c r="Y40" s="838">
        <f>SUM('חשוון-דצמבר,12'!Y40+Y39+N39)</f>
        <v>0</v>
      </c>
      <c r="Z40" s="178"/>
      <c r="AA40" s="1141"/>
      <c r="AB40" s="1142"/>
      <c r="AC40" s="1142"/>
      <c r="AD40" s="1142"/>
      <c r="AE40" s="1142"/>
      <c r="AF40" s="1142"/>
      <c r="AG40" s="1142"/>
      <c r="AH40" s="1142"/>
      <c r="AI40" s="1143"/>
    </row>
    <row r="41" spans="1:36" ht="19.899999999999999" customHeight="1" x14ac:dyDescent="0.3">
      <c r="A41" s="221"/>
      <c r="B41" s="1124"/>
      <c r="C41" s="1124"/>
      <c r="D41" s="1124"/>
      <c r="E41" s="1124"/>
      <c r="F41" s="1124"/>
      <c r="G41" s="1124"/>
      <c r="H41" s="504"/>
      <c r="I41" s="124"/>
      <c r="J41" s="148"/>
      <c r="K41" s="148"/>
      <c r="L41" s="148"/>
      <c r="M41" s="148"/>
      <c r="N41" s="148"/>
      <c r="O41" s="148"/>
      <c r="P41" s="148"/>
      <c r="Q41" s="148"/>
      <c r="R41" s="148"/>
      <c r="S41" s="1125" t="s">
        <v>134</v>
      </c>
      <c r="T41" s="1126"/>
      <c r="U41" s="1126"/>
      <c r="V41" s="1126"/>
      <c r="W41" s="1126"/>
      <c r="X41" s="1126"/>
      <c r="Y41" s="1126"/>
      <c r="Z41" s="162"/>
      <c r="AA41" s="1111"/>
      <c r="AB41" s="1112"/>
      <c r="AC41" s="1112"/>
      <c r="AD41" s="1112"/>
      <c r="AE41" s="1112"/>
      <c r="AF41" s="1112"/>
      <c r="AG41" s="1112"/>
      <c r="AH41" s="1112"/>
      <c r="AI41" s="1113"/>
    </row>
    <row r="42" spans="1:36" ht="24" customHeight="1" x14ac:dyDescent="0.2">
      <c r="A42" s="122"/>
      <c r="B42" s="1122" t="s">
        <v>89</v>
      </c>
      <c r="C42" s="1122"/>
      <c r="D42" s="1122"/>
      <c r="E42" s="1122"/>
      <c r="F42" s="1122"/>
      <c r="G42" s="1203">
        <f>SUM(C39-G39)</f>
        <v>0</v>
      </c>
      <c r="H42" s="1203"/>
      <c r="I42" s="124"/>
      <c r="J42" s="124"/>
      <c r="K42" s="148"/>
      <c r="L42" s="148"/>
      <c r="M42" s="1170" t="s">
        <v>262</v>
      </c>
      <c r="N42" s="1284"/>
      <c r="O42" s="1284"/>
      <c r="P42" s="1284"/>
      <c r="Q42" s="1284"/>
      <c r="R42" s="499"/>
      <c r="S42" s="1127"/>
      <c r="T42" s="1127"/>
      <c r="U42" s="1127"/>
      <c r="V42" s="1127"/>
      <c r="W42" s="1127"/>
      <c r="X42" s="1127"/>
      <c r="Y42" s="1127"/>
      <c r="Z42" s="162"/>
      <c r="AA42" s="1111"/>
      <c r="AB42" s="1112"/>
      <c r="AC42" s="1112"/>
      <c r="AD42" s="1112"/>
      <c r="AE42" s="1112"/>
      <c r="AF42" s="1112"/>
      <c r="AG42" s="1112"/>
      <c r="AH42" s="1112"/>
      <c r="AI42" s="1113"/>
    </row>
    <row r="43" spans="1:36" ht="17.25" customHeight="1" x14ac:dyDescent="0.2">
      <c r="A43" s="122"/>
      <c r="B43" s="1122"/>
      <c r="C43" s="1122"/>
      <c r="D43" s="1122"/>
      <c r="E43" s="1122"/>
      <c r="F43" s="1122"/>
      <c r="G43" s="1203"/>
      <c r="H43" s="1203"/>
      <c r="I43" s="124"/>
      <c r="J43" s="124"/>
      <c r="K43" s="148"/>
      <c r="L43" s="124"/>
      <c r="M43" s="148"/>
      <c r="N43" s="148"/>
      <c r="O43" s="148"/>
      <c r="P43" s="148"/>
      <c r="Q43" s="148"/>
      <c r="R43" s="186"/>
      <c r="S43" s="1105"/>
      <c r="T43" s="1106"/>
      <c r="U43" s="1123">
        <v>0</v>
      </c>
      <c r="V43" s="1123"/>
      <c r="W43" s="1109"/>
      <c r="X43" s="1110"/>
      <c r="Y43" s="73">
        <v>0</v>
      </c>
      <c r="Z43" s="41"/>
      <c r="AA43" s="1111"/>
      <c r="AB43" s="1112"/>
      <c r="AC43" s="1112"/>
      <c r="AD43" s="1112"/>
      <c r="AE43" s="1112"/>
      <c r="AF43" s="1112"/>
      <c r="AG43" s="1112"/>
      <c r="AH43" s="1112"/>
      <c r="AI43" s="1113"/>
    </row>
    <row r="44" spans="1:36" ht="16.5" customHeight="1" thickBot="1" x14ac:dyDescent="0.3">
      <c r="A44" s="122"/>
      <c r="B44" s="828" t="s">
        <v>93</v>
      </c>
      <c r="C44" s="829">
        <f>SUM(U43,U44,U45,Y43,Y44,Y45)</f>
        <v>0</v>
      </c>
      <c r="D44" s="385"/>
      <c r="E44" s="1161" t="s">
        <v>90</v>
      </c>
      <c r="F44" s="1161"/>
      <c r="G44" s="1204">
        <f>SUM(G42+C44)</f>
        <v>0</v>
      </c>
      <c r="H44" s="1204"/>
      <c r="I44" s="124"/>
      <c r="J44" s="148"/>
      <c r="K44" s="148"/>
      <c r="L44" s="148"/>
      <c r="M44" s="148"/>
      <c r="N44" s="148"/>
      <c r="O44" s="148"/>
      <c r="P44" s="148"/>
      <c r="Q44" s="148"/>
      <c r="R44" s="186"/>
      <c r="S44" s="1105"/>
      <c r="T44" s="1106"/>
      <c r="U44" s="1107">
        <v>0</v>
      </c>
      <c r="V44" s="1108"/>
      <c r="W44" s="1109"/>
      <c r="X44" s="1110"/>
      <c r="Y44" s="73">
        <v>0</v>
      </c>
      <c r="Z44" s="41"/>
      <c r="AA44" s="1111"/>
      <c r="AB44" s="1112"/>
      <c r="AC44" s="1112"/>
      <c r="AD44" s="1112"/>
      <c r="AE44" s="1112"/>
      <c r="AF44" s="1112"/>
      <c r="AG44" s="1112"/>
      <c r="AH44" s="1112"/>
      <c r="AI44" s="1113"/>
    </row>
    <row r="45" spans="1:36" ht="16.149999999999999" customHeight="1" thickTop="1" thickBot="1" x14ac:dyDescent="0.3">
      <c r="A45" s="221"/>
      <c r="B45" s="181"/>
      <c r="C45" s="181"/>
      <c r="D45" s="181"/>
      <c r="E45" s="181"/>
      <c r="F45" s="148"/>
      <c r="G45" s="148"/>
      <c r="H45" s="503"/>
      <c r="I45" s="124"/>
      <c r="J45" s="124"/>
      <c r="K45" s="148"/>
      <c r="L45" s="638"/>
      <c r="M45" s="1120" t="s">
        <v>261</v>
      </c>
      <c r="N45" s="1121"/>
      <c r="O45" s="1121"/>
      <c r="P45" s="1121"/>
      <c r="Q45" s="148"/>
      <c r="R45" s="186"/>
      <c r="S45" s="1105"/>
      <c r="T45" s="1106"/>
      <c r="U45" s="1107">
        <v>0</v>
      </c>
      <c r="V45" s="1108"/>
      <c r="W45" s="1109"/>
      <c r="X45" s="1110"/>
      <c r="Y45" s="73">
        <v>0</v>
      </c>
      <c r="Z45" s="74"/>
      <c r="AA45" s="1111"/>
      <c r="AB45" s="1112"/>
      <c r="AC45" s="1112"/>
      <c r="AD45" s="1112"/>
      <c r="AE45" s="1112"/>
      <c r="AF45" s="1112"/>
      <c r="AG45" s="1112"/>
      <c r="AH45" s="1112"/>
      <c r="AI45" s="1113"/>
    </row>
    <row r="46" spans="1:36" ht="16.149999999999999" customHeight="1" thickTop="1" thickBot="1" x14ac:dyDescent="0.3">
      <c r="A46" s="221"/>
      <c r="B46" s="189"/>
      <c r="C46" s="190"/>
      <c r="D46" s="124"/>
      <c r="E46" s="191"/>
      <c r="F46" s="192"/>
      <c r="G46" s="1114"/>
      <c r="H46" s="1114"/>
      <c r="I46" s="1114"/>
      <c r="J46" s="193"/>
      <c r="K46" s="193"/>
      <c r="L46" s="526"/>
      <c r="M46" s="1119" t="s">
        <v>173</v>
      </c>
      <c r="N46" s="1119"/>
      <c r="O46" s="1119"/>
      <c r="P46" s="193"/>
      <c r="Q46" s="193"/>
      <c r="R46" s="193"/>
      <c r="S46" s="1115"/>
      <c r="T46" s="1115"/>
      <c r="U46" s="1283"/>
      <c r="V46" s="1283"/>
      <c r="W46" s="1283"/>
      <c r="X46" s="1283"/>
      <c r="Y46" s="384"/>
      <c r="Z46" s="74"/>
      <c r="AA46" s="1111"/>
      <c r="AB46" s="1112"/>
      <c r="AC46" s="1112"/>
      <c r="AD46" s="1112"/>
      <c r="AE46" s="1112"/>
      <c r="AF46" s="1112"/>
      <c r="AG46" s="1112"/>
      <c r="AH46" s="1112"/>
      <c r="AI46" s="1113"/>
    </row>
    <row r="47" spans="1:36" ht="16.149999999999999" customHeight="1" thickTop="1" x14ac:dyDescent="0.25">
      <c r="A47" s="122"/>
      <c r="B47" s="194"/>
      <c r="C47" s="195"/>
      <c r="D47" s="195"/>
      <c r="E47" s="196"/>
      <c r="F47" s="197"/>
      <c r="G47" s="1285">
        <f>IF(C44&gt;0,S144,)</f>
        <v>0</v>
      </c>
      <c r="H47" s="1285"/>
      <c r="I47" s="1285"/>
      <c r="J47" s="198"/>
      <c r="K47" s="199"/>
      <c r="L47" s="194"/>
      <c r="M47" s="194"/>
      <c r="N47" s="197"/>
      <c r="O47" s="197"/>
      <c r="P47" s="197"/>
      <c r="Q47" s="200"/>
      <c r="R47" s="201"/>
      <c r="S47" s="201"/>
      <c r="T47" s="201"/>
      <c r="U47" s="201"/>
      <c r="V47" s="202"/>
      <c r="W47" s="1285">
        <f>IF(C44&gt;0,S144,)</f>
        <v>0</v>
      </c>
      <c r="X47" s="1285"/>
      <c r="Y47" s="202"/>
      <c r="Z47" s="203"/>
      <c r="AA47" s="1095"/>
      <c r="AB47" s="1096"/>
      <c r="AC47" s="1096"/>
      <c r="AD47" s="1096"/>
      <c r="AE47" s="1096"/>
      <c r="AF47" s="1096"/>
      <c r="AG47" s="1096"/>
      <c r="AH47" s="1096"/>
      <c r="AI47" s="1097"/>
    </row>
    <row r="48" spans="1:36" ht="29.45" customHeight="1" x14ac:dyDescent="0.4">
      <c r="A48" s="122"/>
      <c r="B48" s="1098" t="s">
        <v>87</v>
      </c>
      <c r="C48" s="1098"/>
      <c r="D48" s="1098"/>
      <c r="E48" s="1098"/>
      <c r="F48" s="1098"/>
      <c r="G48" s="1099">
        <f>SUM(G42+C44)/10</f>
        <v>0</v>
      </c>
      <c r="H48" s="1099"/>
      <c r="I48" s="1099"/>
      <c r="J48" s="1100" t="s">
        <v>22</v>
      </c>
      <c r="K48" s="1100"/>
      <c r="L48" s="1100"/>
      <c r="M48" s="1100"/>
      <c r="N48" s="1100"/>
      <c r="O48" s="1101">
        <f>SUM('חשוון-דצמבר,12'!W48)</f>
        <v>0</v>
      </c>
      <c r="P48" s="1102"/>
      <c r="Q48" s="1103" t="s">
        <v>269</v>
      </c>
      <c r="R48" s="1103"/>
      <c r="S48" s="1103"/>
      <c r="T48" s="1103"/>
      <c r="U48" s="1103"/>
      <c r="V48" s="1103"/>
      <c r="W48" s="1104">
        <f>SUM(G48-N39+O48)</f>
        <v>0</v>
      </c>
      <c r="X48" s="1104"/>
      <c r="Y48" s="204">
        <f>IF(W48&gt;-1,,"זכות")</f>
        <v>0</v>
      </c>
      <c r="Z48" s="205"/>
      <c r="AA48" s="1286"/>
      <c r="AB48" s="1287"/>
      <c r="AC48" s="1287"/>
      <c r="AD48" s="1287"/>
      <c r="AE48" s="1287"/>
      <c r="AF48" s="1287"/>
      <c r="AG48" s="1287"/>
      <c r="AH48" s="1287"/>
      <c r="AI48" s="1288"/>
    </row>
    <row r="49" spans="1:36" ht="19.899999999999999" customHeight="1" x14ac:dyDescent="0.25">
      <c r="A49" s="122"/>
      <c r="B49" s="1083" t="s">
        <v>170</v>
      </c>
      <c r="C49" s="1083"/>
      <c r="D49" s="1083"/>
      <c r="E49" s="1083"/>
      <c r="F49" s="1083"/>
      <c r="G49" s="1290">
        <f>SUM(G42/5)</f>
        <v>0</v>
      </c>
      <c r="H49" s="1290"/>
      <c r="I49" s="1290"/>
      <c r="J49" s="1085" t="s">
        <v>169</v>
      </c>
      <c r="K49" s="1085"/>
      <c r="L49" s="1085"/>
      <c r="M49" s="1085"/>
      <c r="N49" s="1085"/>
      <c r="O49" s="1086">
        <f>SUM('חשוון-דצמבר,12'!W49)</f>
        <v>0</v>
      </c>
      <c r="P49" s="1086"/>
      <c r="Q49" s="636" t="str">
        <f>IF(O49&lt;0,"זכות","")</f>
        <v/>
      </c>
      <c r="R49" s="1091" t="s">
        <v>268</v>
      </c>
      <c r="S49" s="1091"/>
      <c r="T49" s="1091"/>
      <c r="U49" s="1091"/>
      <c r="V49" s="1091"/>
      <c r="W49" s="1087">
        <f>SUM(G49-N39+O49)</f>
        <v>0</v>
      </c>
      <c r="X49" s="1087"/>
      <c r="Y49" s="944" t="str">
        <f>IF(W49&lt;0,"זכות","")</f>
        <v/>
      </c>
      <c r="Z49" s="208"/>
      <c r="AA49" s="1286"/>
      <c r="AB49" s="1287"/>
      <c r="AC49" s="1287"/>
      <c r="AD49" s="1287"/>
      <c r="AE49" s="1287"/>
      <c r="AF49" s="1287"/>
      <c r="AG49" s="1287"/>
      <c r="AH49" s="1287"/>
      <c r="AI49" s="1288"/>
    </row>
    <row r="50" spans="1:36" ht="41.45" customHeight="1" x14ac:dyDescent="0.35">
      <c r="A50" s="122"/>
      <c r="B50" s="1092" t="s">
        <v>264</v>
      </c>
      <c r="C50" s="1093"/>
      <c r="D50" s="1093"/>
      <c r="E50" s="1093"/>
      <c r="F50" s="210"/>
      <c r="G50" s="211"/>
      <c r="H50" s="211"/>
      <c r="I50" s="194"/>
      <c r="J50" s="1291" t="s">
        <v>270</v>
      </c>
      <c r="K50" s="1094"/>
      <c r="L50" s="194"/>
      <c r="M50" s="194"/>
      <c r="N50" s="194"/>
      <c r="O50" s="194"/>
      <c r="P50" s="194"/>
      <c r="Q50" s="194"/>
      <c r="R50" s="213"/>
      <c r="S50" s="500"/>
      <c r="T50" s="214"/>
      <c r="U50" s="214"/>
      <c r="V50" s="214"/>
      <c r="W50" s="214"/>
      <c r="X50" s="214"/>
      <c r="Y50" s="214"/>
      <c r="Z50" s="215"/>
      <c r="AA50" s="1078"/>
      <c r="AB50" s="1078"/>
      <c r="AC50" s="1078"/>
      <c r="AD50" s="1078"/>
      <c r="AE50" s="1078"/>
      <c r="AF50" s="1078"/>
      <c r="AG50" s="1078"/>
      <c r="AH50" s="1078"/>
      <c r="AI50" s="1079"/>
    </row>
    <row r="51" spans="1:36" ht="9.75" customHeight="1" x14ac:dyDescent="0.25">
      <c r="A51" s="122"/>
      <c r="B51" s="1080"/>
      <c r="C51" s="1080"/>
      <c r="D51" s="1080"/>
      <c r="E51" s="1080"/>
      <c r="F51" s="1080"/>
      <c r="G51" s="1080"/>
      <c r="H51" s="1080"/>
      <c r="I51" s="1080"/>
      <c r="J51" s="1080"/>
      <c r="K51" s="1080"/>
      <c r="L51" s="1080"/>
      <c r="M51" s="1080"/>
      <c r="N51" s="1080"/>
      <c r="O51" s="1080"/>
      <c r="P51" s="1080"/>
      <c r="Q51" s="1080"/>
      <c r="R51" s="1080"/>
      <c r="S51" s="1080"/>
      <c r="T51" s="1080"/>
      <c r="U51" s="1080"/>
      <c r="V51" s="1080"/>
      <c r="W51" s="1080"/>
      <c r="X51" s="1080"/>
      <c r="Y51" s="1080"/>
      <c r="Z51" s="215"/>
      <c r="AA51" s="1078"/>
      <c r="AB51" s="1078"/>
      <c r="AC51" s="1078"/>
      <c r="AD51" s="1078"/>
      <c r="AE51" s="1078"/>
      <c r="AF51" s="1078"/>
      <c r="AG51" s="1078"/>
      <c r="AH51" s="1078"/>
      <c r="AI51" s="1079"/>
    </row>
    <row r="52" spans="1:36" ht="33" customHeight="1" x14ac:dyDescent="0.2">
      <c r="A52" s="216"/>
      <c r="B52" s="217"/>
      <c r="C52" s="1089" t="s">
        <v>167</v>
      </c>
      <c r="D52" s="1089"/>
      <c r="E52" s="1088"/>
      <c r="F52" s="1088"/>
      <c r="G52" s="1088"/>
      <c r="H52" s="1088"/>
      <c r="I52" s="1088"/>
      <c r="J52" s="1088"/>
      <c r="K52" s="1088"/>
      <c r="L52" s="1088"/>
      <c r="M52" s="1088"/>
      <c r="N52" s="1088"/>
      <c r="O52" s="1088"/>
      <c r="P52" s="1088"/>
      <c r="Q52" s="1088"/>
      <c r="R52" s="1289" t="s">
        <v>214</v>
      </c>
      <c r="S52" s="1289"/>
      <c r="T52" s="1289"/>
      <c r="U52" s="1289"/>
      <c r="V52" s="1289"/>
      <c r="W52" s="1289"/>
      <c r="X52" s="1289"/>
      <c r="Y52" s="1289"/>
      <c r="Z52" s="220"/>
      <c r="AA52" s="1081"/>
      <c r="AB52" s="1081"/>
      <c r="AC52" s="1081"/>
      <c r="AD52" s="1081"/>
      <c r="AE52" s="1081"/>
      <c r="AF52" s="1081"/>
      <c r="AG52" s="1081"/>
      <c r="AH52" s="1081"/>
      <c r="AI52" s="1082"/>
    </row>
    <row r="53" spans="1:36" ht="15" x14ac:dyDescent="0.25">
      <c r="A53" s="76"/>
      <c r="B53" s="77"/>
      <c r="C53" s="12"/>
      <c r="D53" s="412"/>
      <c r="E53" s="78"/>
      <c r="AA53" s="1077"/>
      <c r="AB53" s="1077"/>
      <c r="AC53" s="1077"/>
      <c r="AD53" s="1077"/>
      <c r="AE53" s="1077"/>
      <c r="AF53" s="1077"/>
      <c r="AG53" s="1077"/>
      <c r="AH53" s="1077"/>
      <c r="AI53" s="1077"/>
      <c r="AJ53" s="381"/>
    </row>
    <row r="54" spans="1:36" ht="14.25" x14ac:dyDescent="0.2">
      <c r="A54" s="80"/>
      <c r="B54" s="81"/>
      <c r="C54" s="12"/>
      <c r="D54" s="412"/>
      <c r="AA54" s="1073"/>
      <c r="AB54" s="1073"/>
      <c r="AC54" s="1073"/>
      <c r="AD54" s="1073"/>
      <c r="AE54" s="1073"/>
      <c r="AF54" s="1073"/>
      <c r="AG54" s="1073"/>
      <c r="AH54" s="1073"/>
      <c r="AI54" s="1073"/>
    </row>
    <row r="55" spans="1:36" ht="14.25" x14ac:dyDescent="0.2">
      <c r="A55" s="83"/>
      <c r="B55" s="84"/>
      <c r="C55" s="381"/>
      <c r="E55" s="78"/>
      <c r="F55" s="381"/>
      <c r="G55" s="84"/>
      <c r="H55" s="84"/>
      <c r="J55" s="85"/>
      <c r="K55" s="85"/>
      <c r="L55" s="381"/>
      <c r="M55" s="381"/>
      <c r="N55" s="381"/>
      <c r="AA55" s="1073"/>
      <c r="AB55" s="1073"/>
      <c r="AC55" s="1073"/>
      <c r="AD55" s="1073"/>
      <c r="AE55" s="1073"/>
      <c r="AF55" s="1073"/>
      <c r="AG55" s="1073"/>
      <c r="AH55" s="1073"/>
      <c r="AI55" s="1073"/>
    </row>
    <row r="56" spans="1:36" ht="15" x14ac:dyDescent="0.25">
      <c r="A56" s="76"/>
      <c r="B56" s="84"/>
      <c r="C56" s="381"/>
      <c r="E56" s="78"/>
      <c r="F56" s="84"/>
      <c r="G56" s="381"/>
      <c r="H56" s="505"/>
      <c r="J56" s="381"/>
      <c r="K56" s="381"/>
      <c r="L56" s="381"/>
      <c r="M56" s="381"/>
      <c r="N56" s="381"/>
      <c r="AA56" s="1073"/>
      <c r="AB56" s="1073"/>
      <c r="AC56" s="1073"/>
      <c r="AD56" s="1073"/>
      <c r="AE56" s="1073"/>
      <c r="AF56" s="1073"/>
      <c r="AG56" s="1073"/>
      <c r="AH56" s="1073"/>
      <c r="AI56" s="1073"/>
    </row>
    <row r="57" spans="1:36" ht="14.25" x14ac:dyDescent="0.2">
      <c r="A57" s="80"/>
      <c r="B57" s="84"/>
      <c r="C57" s="381"/>
      <c r="E57" s="78"/>
      <c r="F57" s="381"/>
      <c r="G57" s="381"/>
      <c r="H57" s="505"/>
      <c r="J57" s="381"/>
      <c r="K57" s="381"/>
      <c r="L57" s="381"/>
      <c r="M57" s="381"/>
      <c r="N57" s="381"/>
      <c r="AA57" s="1073"/>
      <c r="AB57" s="1073"/>
      <c r="AC57" s="1073"/>
      <c r="AD57" s="1073"/>
      <c r="AE57" s="1073"/>
      <c r="AF57" s="1073"/>
      <c r="AG57" s="1073"/>
      <c r="AH57" s="1073"/>
      <c r="AI57" s="1073"/>
    </row>
    <row r="58" spans="1:36" ht="14.25" x14ac:dyDescent="0.2">
      <c r="C58" s="381"/>
      <c r="E58" s="78"/>
      <c r="F58" s="381"/>
      <c r="G58" s="381"/>
      <c r="H58" s="505"/>
      <c r="J58" s="381"/>
      <c r="K58" s="381"/>
      <c r="L58" s="381"/>
      <c r="M58" s="381"/>
      <c r="N58" s="381"/>
      <c r="AA58" s="1073"/>
      <c r="AB58" s="1073"/>
      <c r="AC58" s="1073"/>
      <c r="AD58" s="1073"/>
      <c r="AE58" s="1073"/>
      <c r="AF58" s="1073"/>
      <c r="AG58" s="1073"/>
      <c r="AH58" s="1073"/>
      <c r="AI58" s="1073"/>
    </row>
    <row r="59" spans="1:36" ht="14.25" x14ac:dyDescent="0.2">
      <c r="C59" s="381"/>
      <c r="E59" s="78"/>
      <c r="F59" s="381"/>
      <c r="G59" s="381"/>
      <c r="H59" s="505"/>
      <c r="J59" s="381"/>
      <c r="K59" s="381"/>
      <c r="L59" s="381"/>
      <c r="M59" s="381"/>
      <c r="N59" s="381"/>
      <c r="AA59" s="1073"/>
      <c r="AB59" s="1073"/>
      <c r="AC59" s="1073"/>
      <c r="AD59" s="1073"/>
      <c r="AE59" s="1073"/>
      <c r="AF59" s="1073"/>
      <c r="AG59" s="1073"/>
      <c r="AH59" s="1073"/>
      <c r="AI59" s="1073"/>
    </row>
    <row r="60" spans="1:36" ht="14.25" x14ac:dyDescent="0.2">
      <c r="C60" s="381"/>
      <c r="E60" s="78"/>
      <c r="F60" s="381"/>
      <c r="G60" s="381"/>
      <c r="H60" s="505"/>
      <c r="J60" s="381"/>
      <c r="K60" s="381"/>
      <c r="L60" s="381"/>
      <c r="M60" s="381"/>
      <c r="N60" s="381"/>
      <c r="AA60" s="1073"/>
      <c r="AB60" s="1073"/>
      <c r="AC60" s="1073"/>
      <c r="AD60" s="1073"/>
      <c r="AE60" s="1073"/>
      <c r="AF60" s="1073"/>
      <c r="AG60" s="1073"/>
      <c r="AH60" s="1073"/>
      <c r="AI60" s="1073"/>
    </row>
    <row r="61" spans="1:36" ht="14.25" x14ac:dyDescent="0.2">
      <c r="C61" s="381"/>
      <c r="E61" s="78"/>
      <c r="F61" s="381"/>
      <c r="G61" s="381"/>
      <c r="H61" s="505"/>
      <c r="J61" s="381"/>
      <c r="K61" s="381"/>
      <c r="L61" s="381"/>
      <c r="M61" s="381"/>
      <c r="N61" s="381"/>
      <c r="AA61" s="1073"/>
      <c r="AB61" s="1073"/>
      <c r="AC61" s="1073"/>
      <c r="AD61" s="1073"/>
      <c r="AE61" s="1073"/>
      <c r="AF61" s="1073"/>
      <c r="AG61" s="1073"/>
      <c r="AH61" s="1073"/>
      <c r="AI61" s="1073"/>
    </row>
    <row r="62" spans="1:36" ht="14.25" x14ac:dyDescent="0.2">
      <c r="C62" s="381"/>
      <c r="E62" s="78"/>
      <c r="F62" s="381"/>
      <c r="G62" s="80"/>
      <c r="H62" s="80"/>
      <c r="J62" s="381"/>
      <c r="K62" s="381"/>
      <c r="L62" s="381"/>
      <c r="M62" s="381"/>
      <c r="N62" s="381"/>
      <c r="AA62" s="1073"/>
      <c r="AB62" s="1073"/>
      <c r="AC62" s="1073"/>
      <c r="AD62" s="1073"/>
      <c r="AE62" s="1073"/>
      <c r="AF62" s="1073"/>
      <c r="AG62" s="1073"/>
      <c r="AH62" s="1073"/>
      <c r="AI62" s="1073"/>
    </row>
    <row r="63" spans="1:36" ht="14.25" x14ac:dyDescent="0.2">
      <c r="A63" s="677"/>
      <c r="B63" s="226"/>
      <c r="C63" s="370"/>
      <c r="D63" s="370"/>
      <c r="E63" s="678"/>
      <c r="F63" s="370"/>
      <c r="G63" s="370"/>
      <c r="H63" s="370"/>
      <c r="J63" s="381"/>
      <c r="K63" s="381"/>
      <c r="L63" s="381"/>
      <c r="M63" s="381"/>
      <c r="N63" s="381"/>
    </row>
    <row r="64" spans="1:36" ht="14.25" x14ac:dyDescent="0.2">
      <c r="A64" s="677"/>
      <c r="B64" s="226"/>
      <c r="C64" s="370"/>
      <c r="D64" s="370"/>
      <c r="E64" s="678"/>
      <c r="F64" s="370"/>
      <c r="G64" s="370"/>
      <c r="H64" s="370"/>
      <c r="J64" s="381"/>
      <c r="K64" s="381"/>
      <c r="L64" s="381"/>
      <c r="M64" s="381"/>
      <c r="N64" s="381"/>
    </row>
    <row r="65" spans="1:14" ht="14.25" customHeight="1" x14ac:dyDescent="0.3">
      <c r="A65" s="1322" t="s">
        <v>196</v>
      </c>
      <c r="B65" s="1322"/>
      <c r="C65" s="1322"/>
      <c r="D65" s="1322"/>
      <c r="E65" s="1322"/>
      <c r="F65" s="1322"/>
      <c r="G65" s="1322"/>
      <c r="H65" s="1322"/>
      <c r="I65" s="833"/>
      <c r="J65" s="671"/>
      <c r="K65" s="671"/>
      <c r="L65" s="671"/>
      <c r="M65" s="671"/>
      <c r="N65" s="381"/>
    </row>
    <row r="66" spans="1:14" ht="14.25" customHeight="1" x14ac:dyDescent="0.3">
      <c r="A66" s="1322"/>
      <c r="B66" s="1322"/>
      <c r="C66" s="1322"/>
      <c r="D66" s="1322"/>
      <c r="E66" s="1322"/>
      <c r="F66" s="1322"/>
      <c r="G66" s="1322"/>
      <c r="H66" s="1322"/>
      <c r="I66" s="833"/>
      <c r="J66" s="671"/>
      <c r="K66" s="671"/>
      <c r="L66" s="671"/>
      <c r="M66" s="671"/>
      <c r="N66" s="381"/>
    </row>
    <row r="67" spans="1:14" ht="20.25" customHeight="1" x14ac:dyDescent="0.2">
      <c r="A67" s="1323" t="s">
        <v>197</v>
      </c>
      <c r="B67" s="1373"/>
      <c r="C67" s="1373"/>
      <c r="D67" s="1373"/>
      <c r="E67" s="1373"/>
      <c r="F67" s="1373"/>
      <c r="G67" s="1373"/>
      <c r="H67" s="1373"/>
      <c r="I67" s="834"/>
      <c r="J67" s="657"/>
      <c r="K67" s="657"/>
      <c r="L67" s="657"/>
      <c r="M67" s="1220"/>
      <c r="N67" s="381"/>
    </row>
    <row r="68" spans="1:14" ht="20.25" customHeight="1" x14ac:dyDescent="0.2">
      <c r="A68" s="1373"/>
      <c r="B68" s="1373"/>
      <c r="C68" s="1373"/>
      <c r="D68" s="1373"/>
      <c r="E68" s="1373"/>
      <c r="F68" s="1373"/>
      <c r="G68" s="1373"/>
      <c r="H68" s="1373"/>
      <c r="I68" s="834"/>
      <c r="J68" s="657"/>
      <c r="K68" s="657"/>
      <c r="L68" s="657"/>
      <c r="M68" s="1220"/>
      <c r="N68" s="381"/>
    </row>
    <row r="69" spans="1:14" ht="15" x14ac:dyDescent="0.25">
      <c r="A69" s="679"/>
      <c r="B69" s="1348" t="s">
        <v>190</v>
      </c>
      <c r="C69" s="1366" t="s">
        <v>6</v>
      </c>
      <c r="D69" s="1366"/>
      <c r="E69" s="680"/>
      <c r="F69" s="1349" t="s">
        <v>189</v>
      </c>
      <c r="G69" s="1349" t="s">
        <v>6</v>
      </c>
      <c r="H69" s="681"/>
      <c r="I69" s="1350"/>
      <c r="J69" s="1351"/>
      <c r="K69" s="1351"/>
      <c r="L69" s="1351"/>
      <c r="M69" s="1220"/>
      <c r="N69" s="381"/>
    </row>
    <row r="70" spans="1:14" ht="15" x14ac:dyDescent="0.25">
      <c r="A70" s="679"/>
      <c r="B70" s="1348"/>
      <c r="C70" s="1366"/>
      <c r="D70" s="1366"/>
      <c r="E70" s="680"/>
      <c r="F70" s="1349"/>
      <c r="G70" s="1349"/>
      <c r="H70" s="681"/>
      <c r="I70" s="1350"/>
      <c r="J70" s="1351"/>
      <c r="K70" s="1351"/>
      <c r="L70" s="1351"/>
      <c r="M70" s="1220"/>
      <c r="N70" s="381"/>
    </row>
    <row r="71" spans="1:14" ht="14.25" x14ac:dyDescent="0.2">
      <c r="A71" s="679"/>
      <c r="B71" s="675"/>
      <c r="C71" s="1352"/>
      <c r="D71" s="1352"/>
      <c r="E71" s="123"/>
      <c r="F71" s="674"/>
      <c r="G71" s="673"/>
      <c r="H71" s="15"/>
      <c r="I71" s="1315"/>
      <c r="J71" s="1068"/>
      <c r="K71" s="1068"/>
      <c r="L71" s="1068"/>
      <c r="M71" s="1220"/>
      <c r="N71" s="381"/>
    </row>
    <row r="72" spans="1:14" ht="14.25" x14ac:dyDescent="0.2">
      <c r="A72" s="679"/>
      <c r="B72" s="675"/>
      <c r="C72" s="1352"/>
      <c r="D72" s="1352"/>
      <c r="E72" s="123"/>
      <c r="F72" s="674"/>
      <c r="G72" s="673"/>
      <c r="H72" s="15"/>
      <c r="I72" s="1315"/>
      <c r="J72" s="1068"/>
      <c r="K72" s="1068"/>
      <c r="L72" s="1068"/>
      <c r="M72" s="1220"/>
      <c r="N72" s="381"/>
    </row>
    <row r="73" spans="1:14" ht="14.25" x14ac:dyDescent="0.2">
      <c r="A73" s="679"/>
      <c r="B73" s="675"/>
      <c r="C73" s="1352"/>
      <c r="D73" s="1352"/>
      <c r="E73" s="123"/>
      <c r="F73" s="674"/>
      <c r="G73" s="673"/>
      <c r="H73" s="15"/>
      <c r="I73" s="1315"/>
      <c r="J73" s="1068"/>
      <c r="K73" s="1068"/>
      <c r="L73" s="1068"/>
      <c r="M73" s="1220"/>
      <c r="N73" s="381"/>
    </row>
    <row r="74" spans="1:14" s="412" customFormat="1" ht="14.25" x14ac:dyDescent="0.2">
      <c r="A74" s="679"/>
      <c r="B74" s="675"/>
      <c r="C74" s="1368"/>
      <c r="D74" s="1369"/>
      <c r="E74" s="123"/>
      <c r="F74" s="674"/>
      <c r="G74" s="673"/>
      <c r="H74" s="15"/>
      <c r="I74" s="836"/>
      <c r="J74" s="775"/>
      <c r="K74" s="775"/>
      <c r="L74" s="775"/>
      <c r="M74" s="1220"/>
      <c r="N74" s="778"/>
    </row>
    <row r="75" spans="1:14" s="412" customFormat="1" ht="14.25" x14ac:dyDescent="0.2">
      <c r="A75" s="679"/>
      <c r="B75" s="675"/>
      <c r="C75" s="1368"/>
      <c r="D75" s="1369"/>
      <c r="E75" s="123"/>
      <c r="F75" s="674"/>
      <c r="G75" s="673"/>
      <c r="H75" s="15"/>
      <c r="I75" s="836"/>
      <c r="J75" s="775"/>
      <c r="K75" s="775"/>
      <c r="L75" s="775"/>
      <c r="M75" s="1220"/>
      <c r="N75" s="778"/>
    </row>
    <row r="76" spans="1:14" s="412" customFormat="1" ht="14.25" x14ac:dyDescent="0.2">
      <c r="A76" s="679"/>
      <c r="B76" s="675"/>
      <c r="C76" s="1368"/>
      <c r="D76" s="1369"/>
      <c r="E76" s="123"/>
      <c r="F76" s="674"/>
      <c r="G76" s="673"/>
      <c r="H76" s="15"/>
      <c r="I76" s="836"/>
      <c r="J76" s="775"/>
      <c r="K76" s="775"/>
      <c r="L76" s="775"/>
      <c r="M76" s="1220"/>
      <c r="N76" s="778"/>
    </row>
    <row r="77" spans="1:14" s="412" customFormat="1" ht="14.25" x14ac:dyDescent="0.2">
      <c r="A77" s="679"/>
      <c r="B77" s="675"/>
      <c r="C77" s="1368"/>
      <c r="D77" s="1369"/>
      <c r="E77" s="123"/>
      <c r="F77" s="674"/>
      <c r="G77" s="673"/>
      <c r="H77" s="15"/>
      <c r="I77" s="836"/>
      <c r="J77" s="775"/>
      <c r="K77" s="775"/>
      <c r="L77" s="775"/>
      <c r="M77" s="1220"/>
      <c r="N77" s="778"/>
    </row>
    <row r="78" spans="1:14" s="412" customFormat="1" ht="14.25" x14ac:dyDescent="0.2">
      <c r="A78" s="679"/>
      <c r="B78" s="675"/>
      <c r="C78" s="1368"/>
      <c r="D78" s="1369"/>
      <c r="E78" s="123"/>
      <c r="F78" s="674"/>
      <c r="G78" s="673"/>
      <c r="H78" s="15"/>
      <c r="I78" s="836"/>
      <c r="J78" s="775"/>
      <c r="K78" s="775"/>
      <c r="L78" s="775"/>
      <c r="M78" s="1220"/>
      <c r="N78" s="778"/>
    </row>
    <row r="79" spans="1:14" s="412" customFormat="1" ht="14.25" x14ac:dyDescent="0.2">
      <c r="A79" s="679"/>
      <c r="B79" s="675"/>
      <c r="C79" s="1368"/>
      <c r="D79" s="1369"/>
      <c r="E79" s="123"/>
      <c r="F79" s="674"/>
      <c r="G79" s="673"/>
      <c r="H79" s="15"/>
      <c r="I79" s="836"/>
      <c r="J79" s="775"/>
      <c r="K79" s="775"/>
      <c r="L79" s="775"/>
      <c r="M79" s="1220"/>
      <c r="N79" s="778"/>
    </row>
    <row r="80" spans="1:14" ht="14.25" x14ac:dyDescent="0.2">
      <c r="A80" s="679"/>
      <c r="B80" s="675"/>
      <c r="C80" s="1352"/>
      <c r="D80" s="1352"/>
      <c r="E80" s="123"/>
      <c r="F80" s="674"/>
      <c r="G80" s="673"/>
      <c r="H80" s="15"/>
      <c r="I80" s="1315"/>
      <c r="J80" s="1068"/>
      <c r="K80" s="1068"/>
      <c r="L80" s="1068"/>
      <c r="M80" s="1220"/>
      <c r="N80" s="381"/>
    </row>
    <row r="81" spans="1:14" ht="14.25" x14ac:dyDescent="0.2">
      <c r="A81" s="679"/>
      <c r="B81" s="675"/>
      <c r="C81" s="1352"/>
      <c r="D81" s="1352"/>
      <c r="E81" s="123"/>
      <c r="F81" s="674"/>
      <c r="G81" s="673"/>
      <c r="H81" s="15"/>
      <c r="I81" s="1315"/>
      <c r="J81" s="1068"/>
      <c r="K81" s="1068"/>
      <c r="L81" s="1068"/>
      <c r="M81" s="1220"/>
      <c r="N81" s="381"/>
    </row>
    <row r="82" spans="1:14" ht="14.25" x14ac:dyDescent="0.2">
      <c r="A82" s="679"/>
      <c r="B82" s="675"/>
      <c r="C82" s="1352"/>
      <c r="D82" s="1352"/>
      <c r="E82" s="123"/>
      <c r="F82" s="674"/>
      <c r="G82" s="673"/>
      <c r="H82" s="15"/>
      <c r="I82" s="1315"/>
      <c r="J82" s="1068"/>
      <c r="K82" s="1068"/>
      <c r="L82" s="1068"/>
      <c r="M82" s="1220"/>
      <c r="N82" s="381"/>
    </row>
    <row r="83" spans="1:14" ht="14.25" x14ac:dyDescent="0.2">
      <c r="A83" s="679"/>
      <c r="B83" s="675"/>
      <c r="C83" s="1352"/>
      <c r="D83" s="1352"/>
      <c r="E83" s="123"/>
      <c r="F83" s="674"/>
      <c r="G83" s="673"/>
      <c r="H83" s="15"/>
      <c r="I83" s="1315"/>
      <c r="J83" s="1068"/>
      <c r="K83" s="1068"/>
      <c r="L83" s="1068"/>
      <c r="M83" s="1220"/>
      <c r="N83" s="381"/>
    </row>
    <row r="84" spans="1:14" ht="14.25" x14ac:dyDescent="0.2">
      <c r="A84" s="679"/>
      <c r="B84" s="675"/>
      <c r="C84" s="1352"/>
      <c r="D84" s="1352"/>
      <c r="E84" s="123"/>
      <c r="F84" s="674"/>
      <c r="G84" s="673"/>
      <c r="H84" s="15"/>
      <c r="I84" s="1315"/>
      <c r="J84" s="1068"/>
      <c r="K84" s="1068"/>
      <c r="L84" s="1068"/>
      <c r="M84" s="1220"/>
      <c r="N84" s="381"/>
    </row>
    <row r="85" spans="1:14" ht="14.25" x14ac:dyDescent="0.2">
      <c r="A85" s="679"/>
      <c r="B85" s="676"/>
      <c r="C85" s="1324"/>
      <c r="D85" s="1324"/>
      <c r="E85" s="123"/>
      <c r="F85" s="674"/>
      <c r="G85" s="673"/>
      <c r="H85" s="15"/>
      <c r="I85" s="1315"/>
      <c r="J85" s="1068"/>
      <c r="K85" s="1068"/>
      <c r="L85" s="1068"/>
      <c r="M85" s="1220"/>
      <c r="N85" s="381"/>
    </row>
    <row r="86" spans="1:14" ht="14.25" x14ac:dyDescent="0.2">
      <c r="A86" s="679"/>
      <c r="B86" s="683" t="s">
        <v>191</v>
      </c>
      <c r="C86" s="1326">
        <f>SUM(C71:C85)</f>
        <v>0</v>
      </c>
      <c r="D86" s="1326"/>
      <c r="E86" s="123"/>
      <c r="F86" s="674"/>
      <c r="G86" s="673"/>
      <c r="H86" s="15"/>
      <c r="I86" s="1315"/>
      <c r="J86" s="1068"/>
      <c r="K86" s="1068"/>
      <c r="L86" s="1068"/>
      <c r="M86" s="1220"/>
      <c r="N86" s="381"/>
    </row>
    <row r="87" spans="1:14" ht="14.25" x14ac:dyDescent="0.2">
      <c r="A87" s="679"/>
      <c r="B87" s="1325" t="s">
        <v>193</v>
      </c>
      <c r="C87" s="1327">
        <f>SUM(C86+C39)</f>
        <v>0</v>
      </c>
      <c r="D87" s="1327"/>
      <c r="E87" s="123"/>
      <c r="F87" s="674"/>
      <c r="G87" s="673"/>
      <c r="H87" s="15"/>
      <c r="I87" s="1315"/>
      <c r="J87" s="1068"/>
      <c r="K87" s="1068"/>
      <c r="L87" s="1068"/>
      <c r="M87" s="1220"/>
      <c r="N87" s="381"/>
    </row>
    <row r="88" spans="1:14" ht="14.25" x14ac:dyDescent="0.2">
      <c r="A88" s="679"/>
      <c r="B88" s="1370"/>
      <c r="C88" s="1327"/>
      <c r="D88" s="1327"/>
      <c r="E88" s="123"/>
      <c r="F88" s="674"/>
      <c r="G88" s="673"/>
      <c r="H88" s="15"/>
      <c r="I88" s="1315"/>
      <c r="J88" s="1068"/>
      <c r="K88" s="1068"/>
      <c r="L88" s="1068"/>
      <c r="M88" s="1220"/>
      <c r="N88" s="381"/>
    </row>
    <row r="89" spans="1:14" ht="15.75" customHeight="1" thickBot="1" x14ac:dyDescent="0.25">
      <c r="A89" s="679"/>
      <c r="B89" s="830" t="s">
        <v>212</v>
      </c>
      <c r="C89" s="1312">
        <f>SUM(C87+'חשוון-דצמבר,12'!C89)</f>
        <v>0</v>
      </c>
      <c r="D89" s="1312"/>
      <c r="E89" s="123"/>
      <c r="F89" s="674"/>
      <c r="G89" s="673"/>
      <c r="H89" s="15"/>
      <c r="I89" s="1315"/>
      <c r="J89" s="1068"/>
      <c r="K89" s="1068"/>
      <c r="L89" s="1068"/>
      <c r="M89" s="1220"/>
      <c r="N89" s="381"/>
    </row>
    <row r="90" spans="1:14" ht="15" x14ac:dyDescent="0.2">
      <c r="A90" s="834"/>
      <c r="B90" s="835"/>
      <c r="C90" s="1313"/>
      <c r="D90" s="1314"/>
      <c r="E90" s="123"/>
      <c r="F90" s="674"/>
      <c r="G90" s="673"/>
      <c r="H90" s="15"/>
      <c r="I90" s="1315"/>
      <c r="J90" s="1068"/>
      <c r="K90" s="1068"/>
      <c r="L90" s="1068"/>
      <c r="M90" s="1220"/>
      <c r="N90" s="381"/>
    </row>
    <row r="91" spans="1:14" ht="14.25" x14ac:dyDescent="0.2">
      <c r="A91" s="834"/>
      <c r="B91" s="835"/>
      <c r="C91"/>
      <c r="D91" s="836"/>
      <c r="E91" s="123"/>
      <c r="F91" s="674"/>
      <c r="G91" s="673"/>
      <c r="H91" s="15"/>
      <c r="I91" s="1315"/>
      <c r="J91" s="1068"/>
      <c r="K91" s="1068"/>
      <c r="L91" s="1068"/>
      <c r="M91" s="1220"/>
      <c r="N91" s="381"/>
    </row>
    <row r="92" spans="1:14" ht="14.25" x14ac:dyDescent="0.2">
      <c r="A92" s="834"/>
      <c r="B92" s="835"/>
      <c r="C92"/>
      <c r="D92" s="836"/>
      <c r="E92" s="123"/>
      <c r="F92" s="674"/>
      <c r="G92" s="673"/>
      <c r="H92" s="15"/>
      <c r="I92" s="1315"/>
      <c r="J92" s="1068"/>
      <c r="K92" s="1068"/>
      <c r="L92" s="1068"/>
      <c r="M92" s="1220"/>
      <c r="N92" s="381"/>
    </row>
    <row r="93" spans="1:14" ht="14.25" x14ac:dyDescent="0.2">
      <c r="A93" s="657"/>
      <c r="B93" s="672"/>
      <c r="C93" s="1068"/>
      <c r="D93" s="1068"/>
      <c r="E93" s="123"/>
      <c r="F93" s="674"/>
      <c r="G93" s="673"/>
      <c r="H93" s="15"/>
      <c r="I93" s="1315"/>
      <c r="J93" s="1068"/>
      <c r="K93" s="1068"/>
      <c r="L93" s="1068"/>
      <c r="M93" s="1220"/>
      <c r="N93" s="381"/>
    </row>
    <row r="94" spans="1:14" ht="14.25" x14ac:dyDescent="0.2">
      <c r="A94" s="657"/>
      <c r="B94" s="672"/>
      <c r="C94" s="1068"/>
      <c r="D94" s="1068"/>
      <c r="E94" s="123"/>
      <c r="F94" s="674"/>
      <c r="G94" s="673"/>
      <c r="H94" s="15"/>
      <c r="I94" s="1315"/>
      <c r="J94" s="1068"/>
      <c r="K94" s="1068"/>
      <c r="L94" s="1068"/>
      <c r="M94" s="1220"/>
      <c r="N94" s="381"/>
    </row>
    <row r="95" spans="1:14" ht="14.25" x14ac:dyDescent="0.2">
      <c r="A95" s="657"/>
      <c r="B95" s="672"/>
      <c r="C95" s="1068"/>
      <c r="D95" s="1068"/>
      <c r="E95" s="123"/>
      <c r="F95" s="674"/>
      <c r="G95" s="673"/>
      <c r="H95" s="39"/>
      <c r="I95" s="1315"/>
      <c r="J95" s="1068"/>
      <c r="K95" s="1068"/>
      <c r="L95" s="1068"/>
      <c r="M95" s="1220"/>
      <c r="N95" s="381"/>
    </row>
    <row r="96" spans="1:14" ht="14.25" x14ac:dyDescent="0.2">
      <c r="A96" s="657"/>
      <c r="B96" s="672"/>
      <c r="C96" s="1068"/>
      <c r="D96" s="1068"/>
      <c r="E96" s="123"/>
      <c r="F96" s="674"/>
      <c r="G96" s="80"/>
      <c r="H96" s="15"/>
      <c r="I96" s="1315"/>
      <c r="J96" s="1068"/>
      <c r="K96" s="1068"/>
      <c r="L96" s="1068"/>
      <c r="M96" s="1220"/>
      <c r="N96" s="381"/>
    </row>
    <row r="97" spans="1:14" ht="14.25" x14ac:dyDescent="0.2">
      <c r="A97" s="657"/>
      <c r="B97" s="672"/>
      <c r="C97" s="1068"/>
      <c r="D97" s="1068"/>
      <c r="E97" s="123"/>
      <c r="F97" s="674"/>
      <c r="G97" s="673"/>
      <c r="H97" s="15"/>
      <c r="I97" s="1315"/>
      <c r="J97" s="1068"/>
      <c r="K97" s="1068"/>
      <c r="L97" s="1068"/>
      <c r="M97" s="1220"/>
      <c r="N97" s="381"/>
    </row>
    <row r="98" spans="1:14" ht="14.25" customHeight="1" x14ac:dyDescent="0.2">
      <c r="A98" s="657"/>
      <c r="B98" s="1066" t="s">
        <v>230</v>
      </c>
      <c r="C98" s="1066"/>
      <c r="D98" s="1066"/>
      <c r="E98" s="123"/>
      <c r="F98" s="674"/>
      <c r="G98" s="673"/>
      <c r="H98" s="15"/>
      <c r="I98" s="1315"/>
      <c r="J98" s="1068"/>
      <c r="K98" s="1068"/>
      <c r="L98" s="1068"/>
      <c r="M98" s="1220"/>
      <c r="N98" s="381"/>
    </row>
    <row r="99" spans="1:14" ht="14.25" customHeight="1" x14ac:dyDescent="0.2">
      <c r="A99" s="657"/>
      <c r="B99" s="1066"/>
      <c r="C99" s="1066"/>
      <c r="D99" s="1066"/>
      <c r="E99" s="123"/>
      <c r="F99" s="674"/>
      <c r="G99" s="673"/>
      <c r="H99" s="15"/>
      <c r="I99" s="1315"/>
      <c r="J99" s="1068"/>
      <c r="K99" s="1068"/>
      <c r="L99" s="1068"/>
      <c r="M99" s="1220"/>
      <c r="N99" s="381"/>
    </row>
    <row r="100" spans="1:14" ht="14.25" customHeight="1" x14ac:dyDescent="0.2">
      <c r="A100" s="657"/>
      <c r="B100" s="1066"/>
      <c r="C100" s="1066"/>
      <c r="D100" s="1066"/>
      <c r="E100" s="191"/>
      <c r="F100" s="674"/>
      <c r="G100" s="673"/>
      <c r="H100" s="39"/>
      <c r="I100" s="1315"/>
      <c r="J100" s="1068"/>
      <c r="K100" s="1068"/>
      <c r="L100" s="1068"/>
      <c r="M100" s="1220"/>
    </row>
    <row r="101" spans="1:14" ht="14.45" customHeight="1" x14ac:dyDescent="0.2">
      <c r="A101" s="657"/>
      <c r="B101" s="1066"/>
      <c r="C101" s="1066"/>
      <c r="D101" s="1066"/>
      <c r="E101" s="191"/>
      <c r="F101" s="674"/>
      <c r="G101" s="673"/>
      <c r="H101" s="39"/>
      <c r="I101" s="1315"/>
      <c r="J101" s="1068"/>
      <c r="K101" s="1068"/>
      <c r="L101" s="1068"/>
      <c r="M101" s="1220"/>
    </row>
    <row r="102" spans="1:14" ht="14.25" x14ac:dyDescent="0.2">
      <c r="A102" s="657"/>
      <c r="B102" s="672"/>
      <c r="C102" s="1068"/>
      <c r="D102" s="1068"/>
      <c r="E102" s="191"/>
      <c r="F102" s="674"/>
      <c r="G102" s="673"/>
      <c r="H102" s="39"/>
      <c r="I102" s="1315"/>
      <c r="J102" s="1068"/>
      <c r="K102" s="1068"/>
      <c r="L102" s="1068"/>
      <c r="M102" s="1220"/>
    </row>
    <row r="103" spans="1:14" ht="14.25" x14ac:dyDescent="0.2">
      <c r="A103" s="657"/>
      <c r="B103" s="672"/>
      <c r="C103" s="1068"/>
      <c r="D103" s="1068"/>
      <c r="E103" s="191"/>
      <c r="F103" s="674"/>
      <c r="G103" s="673"/>
      <c r="H103" s="39"/>
      <c r="I103" s="1315"/>
      <c r="J103" s="1068"/>
      <c r="K103" s="1068"/>
      <c r="L103" s="1068"/>
      <c r="M103" s="1220"/>
    </row>
    <row r="104" spans="1:14" ht="14.25" x14ac:dyDescent="0.2">
      <c r="A104" s="657"/>
      <c r="C104" s="660"/>
      <c r="E104" s="191"/>
      <c r="F104" s="686" t="s">
        <v>192</v>
      </c>
      <c r="G104" s="685">
        <f>SUM(G71:G103)</f>
        <v>0</v>
      </c>
      <c r="H104" s="827"/>
      <c r="I104" s="1380"/>
      <c r="J104" s="1381"/>
      <c r="K104" s="1068"/>
      <c r="L104" s="1068"/>
      <c r="M104" s="1220"/>
    </row>
    <row r="105" spans="1:14" ht="14.25" x14ac:dyDescent="0.2">
      <c r="A105" s="657"/>
      <c r="C105" s="660"/>
      <c r="E105" s="191"/>
      <c r="F105" s="1316" t="s">
        <v>188</v>
      </c>
      <c r="G105" s="1317">
        <f>SUM(G104+G39)</f>
        <v>0</v>
      </c>
      <c r="H105" s="827"/>
      <c r="I105" s="1318"/>
      <c r="J105" s="1383"/>
      <c r="K105" s="1365"/>
      <c r="L105" s="1365"/>
      <c r="M105" s="1220"/>
    </row>
    <row r="106" spans="1:14" ht="14.45" customHeight="1" x14ac:dyDescent="0.2">
      <c r="A106" s="657"/>
      <c r="C106" s="660"/>
      <c r="E106" s="123"/>
      <c r="F106" s="1382"/>
      <c r="G106" s="1317"/>
      <c r="H106" s="827"/>
      <c r="I106" s="1384"/>
      <c r="J106" s="1383"/>
      <c r="K106" s="1365"/>
      <c r="L106" s="1365"/>
      <c r="M106" s="1220"/>
    </row>
    <row r="107" spans="1:14" ht="14.45" customHeight="1" x14ac:dyDescent="0.2">
      <c r="A107" s="657"/>
      <c r="B107" s="657"/>
      <c r="C107" s="657"/>
      <c r="D107" s="657"/>
      <c r="E107" s="679"/>
      <c r="F107" s="1206" t="s">
        <v>211</v>
      </c>
      <c r="G107" s="1210">
        <f>SUM(G105+'חשוון-דצמבר,12'!G107)</f>
        <v>0</v>
      </c>
      <c r="H107" s="679"/>
      <c r="I107" s="834"/>
      <c r="J107" s="657"/>
      <c r="K107" s="657"/>
      <c r="L107" s="657"/>
      <c r="M107" s="657"/>
    </row>
    <row r="108" spans="1:14" ht="14.25" customHeight="1" thickBot="1" x14ac:dyDescent="0.25">
      <c r="A108" s="657"/>
      <c r="B108" s="657"/>
      <c r="C108" s="657"/>
      <c r="D108" s="657"/>
      <c r="E108" s="679"/>
      <c r="F108" s="1206"/>
      <c r="G108" s="1211"/>
      <c r="H108" s="679"/>
      <c r="I108" s="834"/>
      <c r="J108" s="657"/>
      <c r="K108" s="657"/>
      <c r="L108" s="657"/>
      <c r="M108" s="657"/>
    </row>
    <row r="109" spans="1:14" ht="14.25" customHeight="1" x14ac:dyDescent="0.4">
      <c r="A109" s="80"/>
      <c r="C109" s="381"/>
      <c r="F109" s="1074"/>
      <c r="G109" s="1074"/>
      <c r="H109" s="1074"/>
      <c r="I109" s="1074"/>
      <c r="J109" s="1074"/>
      <c r="K109" s="1074"/>
      <c r="L109" s="1074"/>
      <c r="M109" s="1074"/>
      <c r="N109" s="1074"/>
    </row>
    <row r="110" spans="1:14" ht="14.25" customHeight="1" x14ac:dyDescent="0.4">
      <c r="A110" s="80"/>
      <c r="C110" s="388"/>
      <c r="F110" s="387"/>
      <c r="G110" s="387"/>
      <c r="H110" s="502"/>
      <c r="I110" s="387"/>
      <c r="J110" s="387"/>
      <c r="K110" s="387"/>
      <c r="L110" s="387"/>
      <c r="M110" s="387"/>
      <c r="N110" s="387"/>
    </row>
    <row r="111" spans="1:14" ht="14.25" customHeight="1" x14ac:dyDescent="0.4">
      <c r="A111" s="80"/>
      <c r="C111" s="388"/>
      <c r="F111" s="387"/>
      <c r="G111" s="387"/>
      <c r="H111" s="502"/>
      <c r="I111" s="387"/>
      <c r="J111" s="387"/>
      <c r="K111" s="387"/>
      <c r="L111" s="387"/>
      <c r="M111" s="387"/>
      <c r="N111" s="387"/>
    </row>
    <row r="112" spans="1:14" ht="14.25" customHeight="1" x14ac:dyDescent="0.4">
      <c r="A112" s="80"/>
      <c r="C112" s="388"/>
      <c r="F112" s="387"/>
      <c r="G112" s="387"/>
      <c r="H112" s="502"/>
      <c r="I112" s="387"/>
      <c r="J112" s="387"/>
      <c r="K112" s="387"/>
      <c r="L112" s="387"/>
      <c r="M112" s="387"/>
      <c r="N112" s="387"/>
    </row>
    <row r="113" spans="1:14" ht="14.25" customHeight="1" x14ac:dyDescent="0.4">
      <c r="A113" s="80"/>
      <c r="C113" s="388"/>
      <c r="F113" s="387"/>
      <c r="G113" s="387"/>
      <c r="H113" s="502"/>
      <c r="I113" s="387"/>
      <c r="J113" s="387"/>
      <c r="K113" s="387"/>
      <c r="L113" s="387"/>
      <c r="M113" s="387"/>
      <c r="N113" s="387"/>
    </row>
    <row r="114" spans="1:14" ht="14.25" customHeight="1" x14ac:dyDescent="0.4">
      <c r="A114" s="80"/>
      <c r="C114" s="388"/>
      <c r="F114" s="387"/>
      <c r="G114" s="387"/>
      <c r="H114" s="502"/>
      <c r="I114" s="387"/>
      <c r="J114" s="387"/>
      <c r="K114" s="387"/>
      <c r="L114" s="387"/>
      <c r="M114" s="387"/>
      <c r="N114" s="387"/>
    </row>
    <row r="115" spans="1:14" ht="14.25" customHeight="1" x14ac:dyDescent="0.4">
      <c r="A115" s="80"/>
      <c r="C115" s="388"/>
      <c r="F115" s="387"/>
      <c r="G115" s="387"/>
      <c r="H115" s="502"/>
      <c r="I115" s="387"/>
      <c r="J115" s="387"/>
      <c r="K115" s="387"/>
      <c r="L115" s="387"/>
      <c r="M115" s="387"/>
      <c r="N115" s="387"/>
    </row>
    <row r="116" spans="1:14" ht="14.25" customHeight="1" x14ac:dyDescent="0.4">
      <c r="A116" s="80"/>
      <c r="C116" s="388"/>
      <c r="F116" s="387"/>
      <c r="G116" s="387"/>
      <c r="H116" s="502"/>
      <c r="I116" s="387"/>
      <c r="J116" s="387"/>
      <c r="K116" s="387"/>
      <c r="L116" s="387"/>
      <c r="M116" s="387"/>
      <c r="N116" s="387"/>
    </row>
    <row r="117" spans="1:14" ht="14.25" customHeight="1" x14ac:dyDescent="0.4">
      <c r="A117" s="80"/>
      <c r="C117" s="388"/>
      <c r="F117" s="387"/>
      <c r="G117" s="387"/>
      <c r="H117" s="502"/>
      <c r="I117" s="387"/>
      <c r="J117" s="387"/>
      <c r="K117" s="387"/>
      <c r="L117" s="387"/>
      <c r="M117" s="387"/>
      <c r="N117" s="387"/>
    </row>
    <row r="118" spans="1:14" ht="14.25" customHeight="1" x14ac:dyDescent="0.4">
      <c r="A118" s="80"/>
      <c r="C118" s="388"/>
      <c r="F118" s="387"/>
      <c r="G118" s="387"/>
      <c r="H118" s="502"/>
      <c r="I118" s="387"/>
      <c r="J118" s="387"/>
      <c r="K118" s="387"/>
      <c r="L118" s="387"/>
      <c r="M118" s="387"/>
      <c r="N118" s="387"/>
    </row>
    <row r="119" spans="1:14" ht="14.25" customHeight="1" x14ac:dyDescent="0.4">
      <c r="A119" s="80"/>
      <c r="C119" s="388"/>
      <c r="F119" s="387"/>
      <c r="G119" s="387"/>
      <c r="H119" s="502"/>
      <c r="I119" s="387"/>
      <c r="J119" s="387"/>
      <c r="K119" s="387"/>
      <c r="L119" s="387"/>
      <c r="M119" s="387"/>
      <c r="N119" s="387"/>
    </row>
    <row r="120" spans="1:14" ht="14.25" customHeight="1" x14ac:dyDescent="0.4">
      <c r="A120" s="80"/>
      <c r="C120" s="388"/>
      <c r="F120" s="387"/>
      <c r="G120" s="387"/>
      <c r="H120" s="502"/>
      <c r="I120" s="387"/>
      <c r="J120" s="387"/>
      <c r="K120" s="387"/>
      <c r="L120" s="387"/>
      <c r="M120" s="387"/>
      <c r="N120" s="387"/>
    </row>
    <row r="121" spans="1:14" ht="14.25" customHeight="1" x14ac:dyDescent="0.4">
      <c r="A121" s="80"/>
      <c r="C121" s="388"/>
      <c r="F121" s="387"/>
      <c r="G121" s="387"/>
      <c r="H121" s="502"/>
      <c r="I121" s="387"/>
      <c r="J121" s="387"/>
      <c r="K121" s="387"/>
      <c r="L121" s="387"/>
      <c r="M121" s="387"/>
      <c r="N121" s="387"/>
    </row>
    <row r="122" spans="1:14" ht="14.25" customHeight="1" x14ac:dyDescent="0.4">
      <c r="A122" s="80"/>
      <c r="C122" s="388"/>
      <c r="F122" s="387"/>
      <c r="G122" s="387"/>
      <c r="H122" s="502"/>
      <c r="I122" s="387"/>
      <c r="J122" s="387"/>
      <c r="K122" s="387"/>
      <c r="L122" s="387"/>
      <c r="M122" s="387"/>
      <c r="N122" s="387"/>
    </row>
    <row r="123" spans="1:14" ht="14.25" customHeight="1" x14ac:dyDescent="0.4">
      <c r="A123" s="80"/>
      <c r="C123" s="388"/>
      <c r="F123" s="387"/>
      <c r="G123" s="387"/>
      <c r="H123" s="502"/>
      <c r="I123" s="387"/>
      <c r="J123" s="387"/>
      <c r="K123" s="387"/>
      <c r="L123" s="387"/>
      <c r="M123" s="387"/>
      <c r="N123" s="387"/>
    </row>
    <row r="124" spans="1:14" ht="14.25" customHeight="1" x14ac:dyDescent="0.4">
      <c r="A124" s="80"/>
      <c r="C124" s="388"/>
      <c r="F124" s="387"/>
      <c r="G124" s="387"/>
      <c r="H124" s="502"/>
      <c r="I124" s="387"/>
      <c r="J124" s="387"/>
      <c r="K124" s="387"/>
      <c r="L124" s="387"/>
      <c r="M124" s="387"/>
      <c r="N124" s="387"/>
    </row>
    <row r="125" spans="1:14" ht="14.25" customHeight="1" x14ac:dyDescent="0.4">
      <c r="A125" s="80"/>
      <c r="C125" s="388"/>
      <c r="F125" s="387"/>
      <c r="G125" s="387"/>
      <c r="H125" s="502"/>
      <c r="I125" s="387"/>
      <c r="J125" s="387"/>
      <c r="K125" s="387"/>
      <c r="L125" s="387"/>
      <c r="M125" s="387"/>
      <c r="N125" s="387"/>
    </row>
    <row r="126" spans="1:14" ht="14.25" customHeight="1" x14ac:dyDescent="0.4">
      <c r="A126" s="80"/>
      <c r="C126" s="388"/>
      <c r="F126" s="387"/>
      <c r="G126" s="387"/>
      <c r="H126" s="502"/>
      <c r="I126" s="387"/>
      <c r="J126" s="387"/>
      <c r="K126" s="387"/>
      <c r="L126" s="387"/>
      <c r="M126" s="387"/>
      <c r="N126" s="387"/>
    </row>
    <row r="127" spans="1:14" ht="14.25" customHeight="1" x14ac:dyDescent="0.4">
      <c r="A127" s="80"/>
      <c r="C127" s="388"/>
      <c r="F127" s="387"/>
      <c r="G127" s="387"/>
      <c r="H127" s="502"/>
      <c r="I127" s="387"/>
      <c r="J127" s="387"/>
      <c r="K127" s="387"/>
      <c r="L127" s="387"/>
      <c r="M127" s="387"/>
      <c r="N127" s="387"/>
    </row>
    <row r="128" spans="1:14" ht="14.25" customHeight="1" x14ac:dyDescent="0.4">
      <c r="A128" s="80"/>
      <c r="C128" s="388"/>
      <c r="F128" s="387"/>
      <c r="G128" s="387"/>
      <c r="H128" s="502"/>
      <c r="I128" s="387"/>
      <c r="J128" s="387"/>
      <c r="K128" s="387"/>
      <c r="L128" s="387"/>
      <c r="M128" s="387"/>
      <c r="N128" s="387"/>
    </row>
    <row r="129" spans="1:20" ht="14.25" customHeight="1" x14ac:dyDescent="0.4">
      <c r="A129" s="80"/>
      <c r="C129" s="388"/>
      <c r="F129" s="387"/>
      <c r="G129" s="387"/>
      <c r="H129" s="502"/>
      <c r="I129" s="387"/>
      <c r="J129" s="387"/>
      <c r="K129" s="387"/>
      <c r="L129" s="387"/>
      <c r="M129" s="387"/>
      <c r="N129" s="387"/>
    </row>
    <row r="130" spans="1:20" ht="14.25" customHeight="1" x14ac:dyDescent="0.4">
      <c r="A130" s="80"/>
      <c r="C130" s="388"/>
      <c r="F130" s="387"/>
      <c r="G130" s="387"/>
      <c r="H130" s="502"/>
      <c r="I130" s="387"/>
      <c r="J130" s="387"/>
      <c r="K130" s="387"/>
      <c r="L130" s="387"/>
      <c r="M130" s="387"/>
      <c r="N130" s="387"/>
    </row>
    <row r="131" spans="1:20" ht="14.25" customHeight="1" x14ac:dyDescent="0.4">
      <c r="A131" s="80"/>
      <c r="C131" s="388"/>
      <c r="F131" s="387"/>
      <c r="G131" s="387"/>
      <c r="H131" s="502"/>
      <c r="I131" s="387"/>
      <c r="J131" s="387"/>
      <c r="K131" s="387"/>
      <c r="L131" s="387"/>
      <c r="M131" s="387"/>
      <c r="N131" s="387"/>
    </row>
    <row r="132" spans="1:20" ht="14.25" customHeight="1" x14ac:dyDescent="0.4">
      <c r="A132" s="80"/>
      <c r="C132" s="388"/>
      <c r="F132" s="387"/>
      <c r="G132" s="387"/>
      <c r="H132" s="502"/>
      <c r="I132" s="387"/>
      <c r="J132" s="387"/>
      <c r="K132" s="387"/>
      <c r="L132" s="387"/>
      <c r="M132" s="387"/>
      <c r="N132" s="387"/>
    </row>
    <row r="133" spans="1:20" ht="14.25" customHeight="1" x14ac:dyDescent="0.4">
      <c r="A133" s="80"/>
      <c r="C133" s="388"/>
      <c r="F133" s="387"/>
      <c r="G133" s="387"/>
      <c r="H133" s="502"/>
      <c r="I133" s="387"/>
      <c r="J133" s="387"/>
      <c r="K133" s="387"/>
      <c r="L133" s="387"/>
      <c r="M133" s="387"/>
      <c r="N133" s="387"/>
    </row>
    <row r="134" spans="1:20" ht="14.25" customHeight="1" x14ac:dyDescent="0.4">
      <c r="A134" s="80"/>
      <c r="C134" s="388"/>
      <c r="F134" s="387"/>
      <c r="G134" s="387"/>
      <c r="H134" s="502"/>
      <c r="I134" s="387"/>
      <c r="J134" s="387"/>
      <c r="K134" s="387"/>
      <c r="L134" s="387"/>
      <c r="M134" s="387"/>
      <c r="N134" s="387"/>
    </row>
    <row r="135" spans="1:20" ht="14.25" customHeight="1" x14ac:dyDescent="0.4">
      <c r="A135" s="80"/>
      <c r="C135" s="388"/>
      <c r="F135" s="387"/>
      <c r="G135" s="387"/>
      <c r="H135" s="502"/>
      <c r="I135" s="387"/>
      <c r="J135" s="387"/>
      <c r="K135" s="387"/>
      <c r="L135" s="387"/>
      <c r="M135" s="387"/>
      <c r="N135" s="387"/>
    </row>
    <row r="136" spans="1:20" ht="14.25" customHeight="1" x14ac:dyDescent="0.4">
      <c r="A136" s="80"/>
      <c r="C136" s="388"/>
      <c r="F136" s="387"/>
      <c r="G136" s="387"/>
      <c r="H136" s="502"/>
      <c r="I136" s="387"/>
      <c r="J136" s="387"/>
      <c r="K136" s="387"/>
      <c r="L136" s="387"/>
      <c r="M136" s="387"/>
      <c r="N136" s="387"/>
    </row>
    <row r="137" spans="1:20" ht="14.25" customHeight="1" x14ac:dyDescent="0.4">
      <c r="A137" s="80"/>
      <c r="C137" s="388"/>
      <c r="F137" s="387"/>
      <c r="G137" s="387"/>
      <c r="H137" s="502"/>
      <c r="I137" s="387"/>
      <c r="J137" s="387"/>
      <c r="K137" s="387"/>
      <c r="L137" s="387"/>
      <c r="M137" s="387"/>
      <c r="N137" s="387"/>
    </row>
    <row r="138" spans="1:20" ht="14.25" customHeight="1" x14ac:dyDescent="0.4">
      <c r="A138" s="80"/>
      <c r="C138" s="388"/>
      <c r="F138" s="387"/>
      <c r="G138" s="387"/>
      <c r="H138" s="502"/>
      <c r="I138" s="387"/>
      <c r="J138" s="387"/>
      <c r="K138" s="387"/>
      <c r="L138" s="387"/>
      <c r="M138" s="387"/>
      <c r="N138" s="387"/>
    </row>
    <row r="139" spans="1:20" ht="14.25" customHeight="1" x14ac:dyDescent="0.4">
      <c r="A139" s="80"/>
      <c r="C139" s="388"/>
      <c r="F139" s="387"/>
      <c r="G139" s="387"/>
      <c r="H139" s="502"/>
      <c r="I139" s="387"/>
      <c r="J139" s="387"/>
      <c r="K139" s="387"/>
      <c r="L139" s="387"/>
      <c r="M139" s="387"/>
      <c r="N139" s="387"/>
    </row>
    <row r="140" spans="1:20" ht="14.25" customHeight="1" x14ac:dyDescent="0.4">
      <c r="A140" s="80"/>
      <c r="C140" s="388"/>
      <c r="F140" s="387"/>
      <c r="G140" s="387"/>
      <c r="H140" s="502"/>
      <c r="I140" s="387"/>
      <c r="J140" s="387"/>
      <c r="K140" s="387"/>
      <c r="L140" s="387"/>
      <c r="M140" s="387"/>
      <c r="N140" s="387"/>
    </row>
    <row r="141" spans="1:20" ht="14.25" customHeight="1" x14ac:dyDescent="0.4">
      <c r="A141" s="80"/>
      <c r="C141" s="388"/>
      <c r="F141" s="387"/>
      <c r="G141" s="387"/>
      <c r="H141" s="502"/>
      <c r="I141" s="387"/>
      <c r="J141" s="387"/>
      <c r="K141" s="387"/>
      <c r="L141" s="387"/>
      <c r="M141" s="387"/>
      <c r="N141" s="387"/>
    </row>
    <row r="142" spans="1:20" ht="14.25" customHeight="1" x14ac:dyDescent="0.4">
      <c r="A142" s="80"/>
      <c r="C142" s="388"/>
      <c r="F142" s="387"/>
      <c r="G142" s="387"/>
      <c r="H142" s="502"/>
      <c r="I142" s="387"/>
      <c r="J142" s="387"/>
      <c r="K142" s="387"/>
      <c r="L142" s="387"/>
      <c r="M142" s="387"/>
      <c r="N142" s="387"/>
    </row>
    <row r="143" spans="1:20" ht="14.25" customHeight="1" x14ac:dyDescent="0.4">
      <c r="A143" s="80"/>
      <c r="C143" s="388"/>
      <c r="F143" s="387"/>
      <c r="G143" s="387"/>
      <c r="H143" s="502"/>
      <c r="I143" s="387"/>
      <c r="J143" s="387"/>
      <c r="K143" s="387"/>
      <c r="L143" s="387"/>
      <c r="M143" s="387"/>
      <c r="N143" s="387"/>
    </row>
    <row r="144" spans="1:20" ht="15.6" customHeight="1" x14ac:dyDescent="0.4">
      <c r="A144" s="80"/>
      <c r="B144" s="12"/>
      <c r="C144" s="381"/>
      <c r="E144" s="12"/>
      <c r="F144" s="1074"/>
      <c r="G144" s="1074"/>
      <c r="H144" s="1074"/>
      <c r="I144" s="1074"/>
      <c r="J144" s="1074"/>
      <c r="K144" s="1074"/>
      <c r="L144" s="1074"/>
      <c r="M144" s="1074"/>
      <c r="N144" s="1074"/>
      <c r="S144" s="1075" t="s">
        <v>125</v>
      </c>
      <c r="T144" s="1075"/>
    </row>
    <row r="145" spans="1:20" ht="11.25" customHeight="1" x14ac:dyDescent="0.2">
      <c r="A145" s="80"/>
      <c r="C145" s="1076" t="s">
        <v>238</v>
      </c>
      <c r="D145" s="1076"/>
      <c r="E145" s="1076"/>
      <c r="F145" s="1076"/>
      <c r="G145" s="1076"/>
      <c r="H145" s="1076"/>
      <c r="I145" s="1076"/>
      <c r="J145" s="1076"/>
      <c r="K145" s="1076"/>
      <c r="L145" s="1076"/>
      <c r="M145" s="1076"/>
      <c r="N145" s="1076"/>
      <c r="O145" s="1076"/>
    </row>
    <row r="146" spans="1:20" ht="36" customHeight="1" x14ac:dyDescent="0.2">
      <c r="A146" s="80"/>
      <c r="B146" s="12"/>
      <c r="C146" s="1076"/>
      <c r="D146" s="1076"/>
      <c r="E146" s="1076"/>
      <c r="F146" s="1076"/>
      <c r="G146" s="1076"/>
      <c r="H146" s="1076"/>
      <c r="I146" s="1076"/>
      <c r="J146" s="1076"/>
      <c r="K146" s="1076"/>
      <c r="L146" s="1076"/>
      <c r="M146" s="1076"/>
      <c r="N146" s="1076"/>
      <c r="O146" s="1076"/>
      <c r="P146" s="389"/>
    </row>
    <row r="147" spans="1:20" ht="3" customHeight="1" x14ac:dyDescent="0.4">
      <c r="A147" s="80"/>
      <c r="C147" s="381"/>
      <c r="F147" s="1216"/>
      <c r="G147" s="1216"/>
      <c r="H147" s="1216"/>
      <c r="I147" s="1216"/>
      <c r="J147" s="1216"/>
      <c r="K147" s="1216"/>
      <c r="L147" s="1216"/>
      <c r="M147" s="1216"/>
      <c r="N147" s="1216"/>
      <c r="R147" s="12" t="s">
        <v>114</v>
      </c>
    </row>
    <row r="148" spans="1:20" ht="14.25" x14ac:dyDescent="0.2">
      <c r="A148" s="80"/>
      <c r="C148" s="381"/>
      <c r="J148" s="1217"/>
      <c r="K148" s="1217"/>
      <c r="L148" s="1217"/>
      <c r="M148" s="1217"/>
    </row>
    <row r="149" spans="1:20" ht="14.25" x14ac:dyDescent="0.2">
      <c r="A149" s="80"/>
      <c r="C149" s="381"/>
    </row>
    <row r="150" spans="1:20" ht="13.15" customHeight="1" x14ac:dyDescent="0.2">
      <c r="S150" s="379"/>
    </row>
    <row r="151" spans="1:20" ht="22.15" customHeight="1" x14ac:dyDescent="0.2">
      <c r="B151" s="380"/>
      <c r="C151" s="80"/>
      <c r="D151" s="80"/>
      <c r="E151" s="91"/>
      <c r="F151" s="86"/>
      <c r="G151" s="86"/>
      <c r="H151" s="86"/>
      <c r="I151" s="86"/>
      <c r="J151" s="86"/>
      <c r="K151" s="86"/>
      <c r="L151" s="86"/>
      <c r="M151" s="86"/>
      <c r="N151" s="86"/>
      <c r="O151" s="1227"/>
      <c r="P151" s="1227"/>
      <c r="Q151" s="1227"/>
      <c r="R151" s="92"/>
    </row>
    <row r="152" spans="1:20" ht="19.899999999999999" customHeight="1" thickBot="1" x14ac:dyDescent="0.25">
      <c r="B152" s="380"/>
      <c r="C152" s="93"/>
      <c r="D152" s="80"/>
      <c r="E152" s="91"/>
      <c r="F152" s="86"/>
      <c r="G152" s="86"/>
      <c r="H152" s="86"/>
      <c r="I152" s="86"/>
      <c r="J152" s="86"/>
      <c r="K152" s="86"/>
      <c r="L152" s="86"/>
      <c r="M152" s="86"/>
      <c r="N152" s="86"/>
      <c r="O152" s="86"/>
      <c r="P152" s="86"/>
      <c r="Q152" s="86"/>
      <c r="R152" s="86"/>
    </row>
    <row r="153" spans="1:20" ht="15" thickTop="1" x14ac:dyDescent="0.2">
      <c r="B153" s="1228" t="s">
        <v>242</v>
      </c>
      <c r="C153" s="1229"/>
      <c r="D153" s="1229"/>
      <c r="E153" s="1229"/>
      <c r="F153" s="1229"/>
      <c r="G153" s="1229"/>
      <c r="H153" s="1229"/>
      <c r="I153" s="1229"/>
      <c r="J153" s="1229"/>
      <c r="K153" s="1229"/>
      <c r="L153" s="1229"/>
      <c r="M153" s="1229"/>
      <c r="N153" s="1229"/>
      <c r="O153" s="1229"/>
      <c r="P153" s="1229"/>
      <c r="Q153" s="1229"/>
      <c r="R153" s="1230"/>
    </row>
    <row r="154" spans="1:20" ht="14.25" x14ac:dyDescent="0.2">
      <c r="B154" s="1231"/>
      <c r="C154" s="1232"/>
      <c r="D154" s="1232"/>
      <c r="E154" s="1232"/>
      <c r="F154" s="1232"/>
      <c r="G154" s="1232"/>
      <c r="H154" s="1232"/>
      <c r="I154" s="1232"/>
      <c r="J154" s="1232"/>
      <c r="K154" s="1232"/>
      <c r="L154" s="1232"/>
      <c r="M154" s="1232"/>
      <c r="N154" s="1232"/>
      <c r="O154" s="1232"/>
      <c r="P154" s="1232"/>
      <c r="Q154" s="1232"/>
      <c r="R154" s="1233"/>
    </row>
    <row r="155" spans="1:20" ht="15" thickBot="1" x14ac:dyDescent="0.25">
      <c r="B155" s="1234"/>
      <c r="C155" s="1235"/>
      <c r="D155" s="1235"/>
      <c r="E155" s="1235"/>
      <c r="F155" s="1235"/>
      <c r="G155" s="1235"/>
      <c r="H155" s="1235"/>
      <c r="I155" s="1235"/>
      <c r="J155" s="1235"/>
      <c r="K155" s="1235"/>
      <c r="L155" s="1235"/>
      <c r="M155" s="1235"/>
      <c r="N155" s="1235"/>
      <c r="O155" s="1235"/>
      <c r="P155" s="1235"/>
      <c r="Q155" s="1235"/>
      <c r="R155" s="1236"/>
    </row>
    <row r="156" spans="1:20" ht="22.5" customHeight="1" thickTop="1" x14ac:dyDescent="0.2">
      <c r="A156" s="94"/>
      <c r="B156" s="1237" t="s">
        <v>260</v>
      </c>
      <c r="C156" s="1238"/>
      <c r="D156" s="1238"/>
      <c r="E156" s="1238"/>
      <c r="F156" s="1239"/>
      <c r="G156" s="1240" t="s">
        <v>271</v>
      </c>
      <c r="H156" s="1241"/>
      <c r="I156" s="1242"/>
      <c r="J156" s="1242"/>
      <c r="K156" s="1242"/>
      <c r="L156" s="1242"/>
      <c r="M156" s="1243"/>
      <c r="N156" s="1244" t="s">
        <v>272</v>
      </c>
      <c r="O156" s="1245"/>
      <c r="P156" s="1245"/>
      <c r="Q156" s="1245"/>
      <c r="R156" s="1246"/>
    </row>
    <row r="157" spans="1:20" ht="20.25" customHeight="1" thickBot="1" x14ac:dyDescent="0.3">
      <c r="B157" s="1251" t="s">
        <v>23</v>
      </c>
      <c r="C157" s="1252"/>
      <c r="D157" s="1253"/>
      <c r="E157" s="1253"/>
      <c r="F157" s="895" t="s">
        <v>53</v>
      </c>
      <c r="G157" s="1247" t="s">
        <v>24</v>
      </c>
      <c r="H157" s="1248"/>
      <c r="I157" s="1249"/>
      <c r="J157" s="1250"/>
      <c r="K157" s="1254" t="s">
        <v>53</v>
      </c>
      <c r="L157" s="1222"/>
      <c r="M157" s="1255"/>
      <c r="N157" s="1221" t="s">
        <v>81</v>
      </c>
      <c r="O157" s="1222"/>
      <c r="P157" s="1222"/>
      <c r="Q157" s="1223"/>
      <c r="R157" s="896" t="s">
        <v>53</v>
      </c>
    </row>
    <row r="158" spans="1:20" s="917" customFormat="1" ht="15" hidden="1" thickTop="1" x14ac:dyDescent="0.2">
      <c r="A158" s="780"/>
      <c r="B158" s="776"/>
      <c r="C158" s="920"/>
      <c r="D158" s="920"/>
      <c r="E158" s="82"/>
      <c r="S158" s="920"/>
      <c r="T158" s="920"/>
    </row>
    <row r="159" spans="1:20" ht="15" thickTop="1" x14ac:dyDescent="0.2">
      <c r="A159" s="94"/>
      <c r="B159" s="1045"/>
      <c r="C159" s="1046"/>
      <c r="D159" s="1046"/>
      <c r="E159" s="1047"/>
      <c r="F159" s="102"/>
      <c r="G159" s="1048"/>
      <c r="H159" s="1049"/>
      <c r="I159" s="1049"/>
      <c r="J159" s="1050"/>
      <c r="K159" s="1051"/>
      <c r="L159" s="1051"/>
      <c r="M159" s="1052"/>
      <c r="N159" s="954"/>
      <c r="O159" s="1259"/>
      <c r="P159" s="1259"/>
      <c r="Q159" s="1259"/>
      <c r="R159" s="394"/>
      <c r="S159" s="381"/>
      <c r="T159" s="381"/>
    </row>
    <row r="160" spans="1:20" s="412" customFormat="1" ht="14.25" x14ac:dyDescent="0.2">
      <c r="A160" s="94"/>
      <c r="B160" s="1061"/>
      <c r="C160" s="1062"/>
      <c r="D160" s="1062"/>
      <c r="E160" s="1063"/>
      <c r="F160" s="102"/>
      <c r="G160" s="1224"/>
      <c r="H160" s="1225"/>
      <c r="I160" s="1225"/>
      <c r="J160" s="1226"/>
      <c r="K160" s="949"/>
      <c r="L160" s="950"/>
      <c r="M160" s="951"/>
      <c r="N160" s="952"/>
      <c r="O160" s="953"/>
      <c r="P160" s="953"/>
      <c r="Q160" s="954"/>
      <c r="R160" s="394"/>
      <c r="S160" s="778"/>
      <c r="T160" s="778"/>
    </row>
    <row r="161" spans="1:20" s="412" customFormat="1" ht="14.25" x14ac:dyDescent="0.2">
      <c r="A161" s="94"/>
      <c r="B161" s="1061"/>
      <c r="C161" s="1062"/>
      <c r="D161" s="1062"/>
      <c r="E161" s="1063"/>
      <c r="F161" s="102"/>
      <c r="G161" s="1224"/>
      <c r="H161" s="1225"/>
      <c r="I161" s="1225"/>
      <c r="J161" s="1226"/>
      <c r="K161" s="949"/>
      <c r="L161" s="950"/>
      <c r="M161" s="951"/>
      <c r="N161" s="952"/>
      <c r="O161" s="953"/>
      <c r="P161" s="953"/>
      <c r="Q161" s="954"/>
      <c r="R161" s="394"/>
      <c r="S161" s="797"/>
      <c r="T161" s="887"/>
    </row>
    <row r="162" spans="1:20" s="412" customFormat="1" ht="14.25" x14ac:dyDescent="0.2">
      <c r="A162" s="94"/>
      <c r="B162" s="1061"/>
      <c r="C162" s="1062"/>
      <c r="D162" s="1062"/>
      <c r="E162" s="1063"/>
      <c r="F162" s="102"/>
      <c r="G162" s="1224"/>
      <c r="H162" s="1225"/>
      <c r="I162" s="1225"/>
      <c r="J162" s="1226"/>
      <c r="K162" s="949"/>
      <c r="L162" s="950"/>
      <c r="M162" s="951"/>
      <c r="N162" s="952"/>
      <c r="O162" s="953"/>
      <c r="P162" s="953"/>
      <c r="Q162" s="954"/>
      <c r="R162" s="394"/>
      <c r="S162" s="797"/>
      <c r="T162" s="887"/>
    </row>
    <row r="163" spans="1:20" s="412" customFormat="1" ht="14.25" x14ac:dyDescent="0.2">
      <c r="A163" s="94"/>
      <c r="B163" s="1061"/>
      <c r="C163" s="1062"/>
      <c r="D163" s="1062"/>
      <c r="E163" s="1063"/>
      <c r="F163" s="102"/>
      <c r="G163" s="1224"/>
      <c r="H163" s="1225"/>
      <c r="I163" s="1225"/>
      <c r="J163" s="1226"/>
      <c r="K163" s="949"/>
      <c r="L163" s="950"/>
      <c r="M163" s="951"/>
      <c r="N163" s="952"/>
      <c r="O163" s="953"/>
      <c r="P163" s="953"/>
      <c r="Q163" s="954"/>
      <c r="R163" s="394"/>
      <c r="S163" s="887"/>
      <c r="T163" s="887"/>
    </row>
    <row r="164" spans="1:20" s="412" customFormat="1" ht="14.25" x14ac:dyDescent="0.2">
      <c r="A164" s="94"/>
      <c r="B164" s="1061"/>
      <c r="C164" s="1062"/>
      <c r="D164" s="1062"/>
      <c r="E164" s="1063"/>
      <c r="F164" s="102"/>
      <c r="G164" s="1224"/>
      <c r="H164" s="1225"/>
      <c r="I164" s="1225"/>
      <c r="J164" s="1226"/>
      <c r="K164" s="949"/>
      <c r="L164" s="950"/>
      <c r="M164" s="951"/>
      <c r="N164" s="952"/>
      <c r="O164" s="953"/>
      <c r="P164" s="953"/>
      <c r="Q164" s="954"/>
      <c r="R164" s="394"/>
      <c r="S164" s="887"/>
      <c r="T164" s="887"/>
    </row>
    <row r="165" spans="1:20" s="945" customFormat="1" ht="14.25" x14ac:dyDescent="0.2">
      <c r="A165" s="94"/>
      <c r="B165" s="1061"/>
      <c r="C165" s="1062"/>
      <c r="D165" s="1062"/>
      <c r="E165" s="1063"/>
      <c r="F165" s="102"/>
      <c r="G165" s="1224"/>
      <c r="H165" s="1225"/>
      <c r="I165" s="1225"/>
      <c r="J165" s="1226"/>
      <c r="K165" s="949"/>
      <c r="L165" s="950"/>
      <c r="M165" s="951"/>
      <c r="N165" s="952"/>
      <c r="O165" s="953"/>
      <c r="P165" s="953"/>
      <c r="Q165" s="954"/>
      <c r="R165" s="394"/>
      <c r="S165" s="946"/>
      <c r="T165" s="946"/>
    </row>
    <row r="166" spans="1:20" s="412" customFormat="1" ht="14.25" x14ac:dyDescent="0.2">
      <c r="A166" s="94"/>
      <c r="B166" s="1061"/>
      <c r="C166" s="1062"/>
      <c r="D166" s="1062"/>
      <c r="E166" s="1063"/>
      <c r="F166" s="102"/>
      <c r="G166" s="1224"/>
      <c r="H166" s="1225"/>
      <c r="I166" s="1225"/>
      <c r="J166" s="1226"/>
      <c r="K166" s="949"/>
      <c r="L166" s="950"/>
      <c r="M166" s="951"/>
      <c r="N166" s="952"/>
      <c r="O166" s="953"/>
      <c r="P166" s="953"/>
      <c r="Q166" s="954"/>
      <c r="R166" s="394"/>
      <c r="S166" s="778"/>
      <c r="T166" s="778"/>
    </row>
    <row r="167" spans="1:20" s="412" customFormat="1" ht="14.25" x14ac:dyDescent="0.2">
      <c r="A167" s="94"/>
      <c r="B167" s="1061"/>
      <c r="C167" s="1062"/>
      <c r="D167" s="1062"/>
      <c r="E167" s="1063"/>
      <c r="F167" s="102"/>
      <c r="G167" s="1224"/>
      <c r="H167" s="1225"/>
      <c r="I167" s="1225"/>
      <c r="J167" s="1226"/>
      <c r="K167" s="949"/>
      <c r="L167" s="950"/>
      <c r="M167" s="951"/>
      <c r="N167" s="952"/>
      <c r="O167" s="953"/>
      <c r="P167" s="953"/>
      <c r="Q167" s="954"/>
      <c r="R167" s="394"/>
      <c r="S167" s="778"/>
      <c r="T167" s="778"/>
    </row>
    <row r="168" spans="1:20" s="412" customFormat="1" ht="14.25" x14ac:dyDescent="0.2">
      <c r="A168" s="94"/>
      <c r="B168" s="1061"/>
      <c r="C168" s="1062"/>
      <c r="D168" s="1062"/>
      <c r="E168" s="1063"/>
      <c r="F168" s="102"/>
      <c r="G168" s="1224"/>
      <c r="H168" s="1225"/>
      <c r="I168" s="1225"/>
      <c r="J168" s="1226"/>
      <c r="K168" s="949"/>
      <c r="L168" s="950"/>
      <c r="M168" s="951"/>
      <c r="N168" s="952"/>
      <c r="O168" s="953"/>
      <c r="P168" s="953"/>
      <c r="Q168" s="954"/>
      <c r="R168" s="394"/>
      <c r="S168" s="778"/>
      <c r="T168" s="778"/>
    </row>
    <row r="169" spans="1:20" s="412" customFormat="1" ht="14.25" x14ac:dyDescent="0.2">
      <c r="A169" s="94"/>
      <c r="B169" s="1061"/>
      <c r="C169" s="1062"/>
      <c r="D169" s="1062"/>
      <c r="E169" s="1063"/>
      <c r="F169" s="102"/>
      <c r="G169" s="1224"/>
      <c r="H169" s="1225"/>
      <c r="I169" s="1225"/>
      <c r="J169" s="1226"/>
      <c r="K169" s="949"/>
      <c r="L169" s="950"/>
      <c r="M169" s="951"/>
      <c r="N169" s="952"/>
      <c r="O169" s="953"/>
      <c r="P169" s="953"/>
      <c r="Q169" s="954"/>
      <c r="R169" s="394"/>
      <c r="S169" s="778"/>
      <c r="T169" s="778"/>
    </row>
    <row r="170" spans="1:20" s="412" customFormat="1" ht="14.25" x14ac:dyDescent="0.2">
      <c r="A170" s="94"/>
      <c r="B170" s="1061"/>
      <c r="C170" s="1062"/>
      <c r="D170" s="1062"/>
      <c r="E170" s="1063"/>
      <c r="F170" s="102"/>
      <c r="G170" s="1224"/>
      <c r="H170" s="1225"/>
      <c r="I170" s="1225"/>
      <c r="J170" s="1226"/>
      <c r="K170" s="949"/>
      <c r="L170" s="950"/>
      <c r="M170" s="951"/>
      <c r="N170" s="952"/>
      <c r="O170" s="953"/>
      <c r="P170" s="953"/>
      <c r="Q170" s="954"/>
      <c r="R170" s="394"/>
      <c r="S170" s="778"/>
      <c r="T170" s="778"/>
    </row>
    <row r="171" spans="1:20" ht="14.25" x14ac:dyDescent="0.2">
      <c r="A171" s="94"/>
      <c r="B171" s="1045"/>
      <c r="C171" s="1046"/>
      <c r="D171" s="1046"/>
      <c r="E171" s="1047"/>
      <c r="F171" s="102"/>
      <c r="G171" s="1048"/>
      <c r="H171" s="1049"/>
      <c r="I171" s="1049"/>
      <c r="J171" s="1050"/>
      <c r="K171" s="1051"/>
      <c r="L171" s="1051"/>
      <c r="M171" s="1052"/>
      <c r="N171" s="1053"/>
      <c r="O171" s="1054"/>
      <c r="P171" s="1054"/>
      <c r="Q171" s="1054"/>
      <c r="R171" s="104"/>
    </row>
    <row r="172" spans="1:20" ht="14.25" x14ac:dyDescent="0.2">
      <c r="A172" s="94"/>
      <c r="B172" s="1058"/>
      <c r="C172" s="1059"/>
      <c r="D172" s="1059"/>
      <c r="E172" s="1060"/>
      <c r="F172" s="102"/>
      <c r="G172" s="1058"/>
      <c r="H172" s="1059"/>
      <c r="I172" s="1059"/>
      <c r="J172" s="1060"/>
      <c r="K172" s="1051"/>
      <c r="L172" s="1051"/>
      <c r="M172" s="1052"/>
      <c r="N172" s="954"/>
      <c r="O172" s="1259"/>
      <c r="P172" s="1259"/>
      <c r="Q172" s="1259"/>
      <c r="R172" s="104"/>
    </row>
    <row r="173" spans="1:20" ht="14.45" customHeight="1" x14ac:dyDescent="0.25">
      <c r="A173" s="94"/>
      <c r="B173" s="1260"/>
      <c r="C173" s="1261"/>
      <c r="D173" s="1261"/>
      <c r="E173" s="1262"/>
      <c r="F173" s="102"/>
      <c r="G173" s="1263"/>
      <c r="H173" s="1264"/>
      <c r="I173" s="1264"/>
      <c r="J173" s="1265"/>
      <c r="K173" s="1051"/>
      <c r="L173" s="1051"/>
      <c r="M173" s="1052"/>
      <c r="N173" s="954"/>
      <c r="O173" s="1259"/>
      <c r="P173" s="1259"/>
      <c r="Q173" s="1259"/>
      <c r="R173" s="104"/>
    </row>
    <row r="174" spans="1:20" ht="16.149999999999999" customHeight="1" thickBot="1" x14ac:dyDescent="0.3">
      <c r="A174" s="94"/>
      <c r="B174" s="1033" t="s">
        <v>82</v>
      </c>
      <c r="C174" s="1034"/>
      <c r="D174" s="1034"/>
      <c r="E174" s="1034"/>
      <c r="F174" s="224">
        <f>SUM(F159:F173)</f>
        <v>0</v>
      </c>
      <c r="G174" s="1055" t="s">
        <v>83</v>
      </c>
      <c r="H174" s="1056"/>
      <c r="I174" s="1057"/>
      <c r="J174" s="1057"/>
      <c r="K174" s="1030">
        <f>SUM(K159:M173)</f>
        <v>0</v>
      </c>
      <c r="L174" s="1031"/>
      <c r="M174" s="1032"/>
      <c r="N174" s="1033" t="s">
        <v>82</v>
      </c>
      <c r="O174" s="1034"/>
      <c r="P174" s="1034"/>
      <c r="Q174" s="1034"/>
      <c r="R174" s="225">
        <f>SUM(R159:R173)</f>
        <v>0</v>
      </c>
    </row>
    <row r="175" spans="1:20" ht="23.25" hidden="1" customHeight="1" thickTop="1" x14ac:dyDescent="0.2">
      <c r="B175" s="1273" t="s">
        <v>235</v>
      </c>
      <c r="C175" s="1273"/>
      <c r="D175" s="1273"/>
      <c r="E175" s="1273"/>
      <c r="F175" s="893">
        <f>SUM(O177-R178)</f>
        <v>0</v>
      </c>
      <c r="G175" s="1308" t="s">
        <v>229</v>
      </c>
      <c r="H175" s="1308"/>
      <c r="I175" s="1308"/>
      <c r="J175" s="1308"/>
      <c r="K175" s="1308"/>
      <c r="L175" s="1308"/>
      <c r="M175" s="1307">
        <f>((F174+K174)/10)+R174</f>
        <v>0</v>
      </c>
      <c r="N175" s="1307"/>
      <c r="O175" s="1273" t="s">
        <v>233</v>
      </c>
      <c r="P175" s="1273"/>
      <c r="Q175" s="1273"/>
      <c r="R175" s="924">
        <f>IF(F175&gt;0,F175,)</f>
        <v>0</v>
      </c>
    </row>
    <row r="176" spans="1:20" s="412" customFormat="1" ht="78.75" customHeight="1" thickTop="1" x14ac:dyDescent="0.2">
      <c r="A176" s="86"/>
      <c r="B176" s="822"/>
      <c r="C176" s="822"/>
      <c r="D176" s="822"/>
      <c r="E176" s="822"/>
      <c r="F176" s="816"/>
      <c r="G176" s="819"/>
      <c r="H176" s="819"/>
      <c r="I176" s="819"/>
      <c r="J176" s="819"/>
      <c r="K176" s="819"/>
      <c r="L176" s="819"/>
      <c r="M176" s="820"/>
      <c r="N176" s="820"/>
      <c r="O176" s="918"/>
      <c r="P176" s="918"/>
      <c r="Q176" s="918"/>
      <c r="R176" s="832"/>
    </row>
    <row r="177" spans="1:25" ht="27" hidden="1" customHeight="1" x14ac:dyDescent="0.25">
      <c r="B177" s="921"/>
      <c r="C177" s="888"/>
      <c r="D177" s="1305" t="s">
        <v>232</v>
      </c>
      <c r="E177" s="1305"/>
      <c r="F177" s="1305"/>
      <c r="G177" s="889">
        <f>'חשוון-דצמבר,12'!R175</f>
        <v>0</v>
      </c>
      <c r="H177" s="971" t="s">
        <v>236</v>
      </c>
      <c r="I177" s="971"/>
      <c r="J177" s="971"/>
      <c r="K177" s="971"/>
      <c r="L177" s="971"/>
      <c r="M177" s="971"/>
      <c r="N177" s="971"/>
      <c r="O177" s="891">
        <f>SUM(K178+G177)</f>
        <v>0</v>
      </c>
      <c r="P177" s="1298"/>
      <c r="Q177" s="1298"/>
      <c r="R177" s="1298"/>
    </row>
    <row r="178" spans="1:25" ht="30" hidden="1" customHeight="1" x14ac:dyDescent="0.25">
      <c r="B178" s="943" t="s">
        <v>231</v>
      </c>
      <c r="C178" s="906">
        <f>SUM((G42+F174)/5)-N39</f>
        <v>0</v>
      </c>
      <c r="D178" s="235"/>
      <c r="E178" s="236"/>
      <c r="F178" s="817" t="s">
        <v>207</v>
      </c>
      <c r="G178" s="890">
        <f>SUM(C178/2)</f>
        <v>0</v>
      </c>
      <c r="H178" s="238"/>
      <c r="I178" s="1299" t="s">
        <v>208</v>
      </c>
      <c r="J178" s="1299"/>
      <c r="K178" s="1306">
        <f>SUM(C178/2)</f>
        <v>0</v>
      </c>
      <c r="L178" s="1306"/>
      <c r="M178" s="1379" t="s">
        <v>258</v>
      </c>
      <c r="N178" s="1379"/>
      <c r="O178" s="1379"/>
      <c r="P178" s="1379"/>
      <c r="Q178" s="1379"/>
      <c r="R178" s="913">
        <f>M175-'חשוון-דצמבר,12'!Q181</f>
        <v>0</v>
      </c>
      <c r="T178" s="1258"/>
      <c r="U178" s="1258"/>
      <c r="V178" s="1258"/>
      <c r="W178" s="1258"/>
      <c r="X178" s="1258"/>
      <c r="Y178" s="105"/>
    </row>
    <row r="179" spans="1:25" s="901" customFormat="1" ht="30" hidden="1" customHeight="1" x14ac:dyDescent="0.25">
      <c r="A179" s="86"/>
      <c r="B179" s="905" t="s">
        <v>244</v>
      </c>
      <c r="C179" s="906">
        <f>G178+'חשוון-דצמבר,12'!C179</f>
        <v>0</v>
      </c>
      <c r="D179" s="235"/>
      <c r="E179" s="236"/>
      <c r="F179" s="903"/>
      <c r="G179" s="907"/>
      <c r="H179" s="238"/>
      <c r="I179" s="919"/>
      <c r="J179" s="1309"/>
      <c r="K179" s="1309"/>
      <c r="L179" s="1309"/>
      <c r="M179" s="910"/>
      <c r="N179" s="911"/>
      <c r="O179" s="911"/>
      <c r="P179" s="911"/>
      <c r="Q179" s="911"/>
      <c r="R179" s="913"/>
      <c r="T179" s="899"/>
      <c r="U179" s="899"/>
      <c r="V179" s="899"/>
      <c r="W179" s="899"/>
      <c r="X179" s="899"/>
      <c r="Y179" s="105"/>
    </row>
    <row r="180" spans="1:25" ht="36" customHeight="1" x14ac:dyDescent="0.2">
      <c r="B180" s="1374"/>
      <c r="C180" s="1374"/>
      <c r="D180" s="1374"/>
      <c r="E180" s="1374"/>
      <c r="F180" s="1375"/>
      <c r="G180" s="1376"/>
      <c r="H180" s="1377"/>
      <c r="I180" s="1378"/>
      <c r="J180" s="1297" t="s">
        <v>246</v>
      </c>
      <c r="K180" s="1266"/>
      <c r="L180" s="1266"/>
      <c r="M180" s="1266"/>
      <c r="N180" s="1266"/>
      <c r="O180" s="1266"/>
      <c r="P180" s="1266"/>
      <c r="Q180" s="947">
        <f>SUM(R175+C179)</f>
        <v>0</v>
      </c>
      <c r="R180" s="947"/>
      <c r="S180" s="914" t="str">
        <f>IF(Q180&gt;0,,"זכות")</f>
        <v>זכות</v>
      </c>
      <c r="T180" s="107"/>
      <c r="U180" s="107"/>
      <c r="V180" s="107"/>
      <c r="W180" s="107"/>
      <c r="X180" s="107"/>
    </row>
    <row r="181" spans="1:25" ht="24.6" customHeight="1" x14ac:dyDescent="0.2">
      <c r="B181" s="1300"/>
      <c r="C181" s="1301"/>
      <c r="D181" s="1301"/>
      <c r="E181" s="1301"/>
      <c r="F181" s="1301"/>
      <c r="G181" s="1302"/>
      <c r="H181" s="1302"/>
      <c r="I181" s="1302"/>
      <c r="J181" s="1304" t="s">
        <v>226</v>
      </c>
      <c r="K181" s="1028"/>
      <c r="L181" s="1028"/>
      <c r="M181" s="1028"/>
      <c r="N181" s="1028"/>
      <c r="O181" s="1028"/>
      <c r="P181" s="1028"/>
      <c r="Q181" s="1311">
        <f>IF(F175&lt;0,F175,)</f>
        <v>0</v>
      </c>
      <c r="R181" s="1311"/>
      <c r="S181" s="1310" t="s">
        <v>243</v>
      </c>
      <c r="T181" s="1310"/>
      <c r="U181" s="1310"/>
      <c r="V181" s="107"/>
      <c r="W181" s="107"/>
      <c r="X181" s="107"/>
    </row>
    <row r="182" spans="1:25" ht="14.25" x14ac:dyDescent="0.2">
      <c r="B182" s="1268" t="s">
        <v>240</v>
      </c>
      <c r="C182" s="1268"/>
      <c r="D182" s="1268"/>
      <c r="E182" s="1268"/>
      <c r="F182" s="1268"/>
      <c r="G182" s="1268"/>
      <c r="H182" s="1268"/>
      <c r="I182" s="1268"/>
      <c r="J182" s="1268"/>
      <c r="K182" s="1268"/>
      <c r="L182" s="1268"/>
      <c r="M182" s="1268"/>
      <c r="N182" s="1268"/>
      <c r="O182" s="1268"/>
      <c r="P182" s="1268"/>
      <c r="Q182" s="1268"/>
      <c r="R182" s="1268"/>
      <c r="S182" s="107"/>
      <c r="T182" s="107"/>
      <c r="U182" s="107"/>
      <c r="V182" s="107"/>
      <c r="W182" s="107"/>
      <c r="X182" s="107"/>
    </row>
    <row r="183" spans="1:25" ht="14.25" x14ac:dyDescent="0.2">
      <c r="B183" s="1217"/>
      <c r="C183" s="1217"/>
      <c r="D183" s="1217"/>
      <c r="E183" s="1217"/>
      <c r="F183" s="1217"/>
      <c r="G183" s="1217"/>
      <c r="H183" s="1217"/>
      <c r="I183" s="1217"/>
      <c r="J183" s="1217"/>
      <c r="K183" s="1217"/>
      <c r="L183" s="1217"/>
      <c r="M183" s="1217"/>
      <c r="N183" s="1217"/>
      <c r="O183" s="1217"/>
      <c r="P183" s="1217"/>
      <c r="Q183" s="1217"/>
      <c r="R183" s="1217"/>
      <c r="S183" s="1217"/>
      <c r="T183" s="1217"/>
      <c r="U183" s="1217"/>
      <c r="V183" s="1217"/>
    </row>
    <row r="184" spans="1:25" ht="15" hidden="1" x14ac:dyDescent="0.25">
      <c r="C184" s="108"/>
      <c r="D184" s="108"/>
      <c r="E184" s="108"/>
      <c r="F184" s="108"/>
      <c r="G184" s="108"/>
      <c r="H184" s="108"/>
      <c r="I184" s="108"/>
      <c r="J184" s="108"/>
      <c r="K184" s="108"/>
      <c r="L184" s="108"/>
      <c r="M184" s="108"/>
      <c r="N184" s="108"/>
      <c r="O184" s="108"/>
      <c r="P184" s="108"/>
      <c r="Q184" s="108"/>
      <c r="R184" s="108"/>
      <c r="S184" s="108"/>
    </row>
    <row r="185" spans="1:25" ht="14.25" hidden="1" x14ac:dyDescent="0.2">
      <c r="C185" s="1026"/>
      <c r="D185" s="1026"/>
      <c r="E185" s="1026"/>
      <c r="F185" s="1026"/>
      <c r="G185" s="1026"/>
      <c r="H185" s="1026"/>
      <c r="I185" s="1026"/>
      <c r="J185" s="1026"/>
      <c r="K185" s="1026"/>
      <c r="L185" s="381"/>
      <c r="M185" s="381"/>
      <c r="N185" s="381"/>
    </row>
    <row r="186" spans="1:25" ht="14.25" hidden="1" x14ac:dyDescent="0.2">
      <c r="C186" s="381"/>
      <c r="E186" s="78"/>
      <c r="F186" s="381"/>
      <c r="G186" s="381"/>
      <c r="H186" s="505"/>
      <c r="J186" s="381"/>
      <c r="K186" s="381"/>
      <c r="L186" s="381"/>
      <c r="M186" s="381"/>
      <c r="N186" s="381"/>
    </row>
    <row r="187" spans="1:25" ht="14.25" hidden="1" x14ac:dyDescent="0.2">
      <c r="C187" s="381"/>
      <c r="E187" s="78"/>
      <c r="F187" s="381"/>
      <c r="G187" s="381"/>
      <c r="H187" s="505"/>
      <c r="J187" s="381"/>
      <c r="K187" s="381"/>
      <c r="L187" s="381"/>
      <c r="M187" s="381"/>
      <c r="N187" s="381"/>
    </row>
    <row r="188" spans="1:25" ht="14.25" hidden="1" x14ac:dyDescent="0.2">
      <c r="C188" s="381"/>
      <c r="E188" s="78"/>
      <c r="F188" s="381"/>
      <c r="G188" s="381"/>
      <c r="H188" s="505"/>
      <c r="J188" s="381"/>
      <c r="K188" s="381"/>
      <c r="L188" s="381"/>
      <c r="M188" s="381"/>
      <c r="N188" s="381"/>
    </row>
    <row r="189" spans="1:25" ht="14.25" hidden="1" x14ac:dyDescent="0.2">
      <c r="C189" s="381"/>
      <c r="E189" s="78"/>
      <c r="F189" s="381"/>
      <c r="G189" s="381"/>
      <c r="H189" s="505"/>
      <c r="J189" s="381"/>
      <c r="K189" s="381"/>
      <c r="L189" s="381"/>
      <c r="M189" s="381"/>
      <c r="N189" s="381"/>
    </row>
    <row r="190" spans="1:25" ht="14.25" hidden="1" x14ac:dyDescent="0.2">
      <c r="C190" s="381"/>
      <c r="E190" s="78"/>
      <c r="F190" s="381"/>
      <c r="G190" s="381"/>
      <c r="H190" s="505"/>
      <c r="J190" s="381"/>
      <c r="K190" s="381"/>
      <c r="L190" s="381"/>
      <c r="M190" s="381"/>
      <c r="N190" s="381"/>
    </row>
    <row r="191" spans="1:25" ht="14.25" hidden="1" x14ac:dyDescent="0.2">
      <c r="C191" s="381"/>
      <c r="E191" s="78"/>
      <c r="F191" s="381"/>
      <c r="G191" s="381"/>
      <c r="H191" s="505"/>
      <c r="J191" s="381"/>
      <c r="K191" s="381"/>
      <c r="L191" s="381"/>
      <c r="M191" s="381"/>
      <c r="N191" s="381"/>
    </row>
    <row r="192" spans="1:25" ht="14.25" hidden="1" x14ac:dyDescent="0.2">
      <c r="C192" s="381"/>
      <c r="E192" s="78"/>
      <c r="F192" s="381"/>
      <c r="G192" s="381"/>
      <c r="H192" s="505"/>
      <c r="J192" s="381"/>
      <c r="K192" s="381"/>
      <c r="L192" s="381"/>
      <c r="M192" s="381"/>
      <c r="N192" s="381"/>
    </row>
    <row r="193" spans="3:14" ht="14.25" hidden="1" x14ac:dyDescent="0.2">
      <c r="C193" s="381"/>
      <c r="E193" s="78"/>
      <c r="F193" s="381"/>
      <c r="G193" s="381"/>
      <c r="H193" s="505"/>
      <c r="J193" s="381"/>
      <c r="K193" s="381"/>
      <c r="L193" s="381"/>
      <c r="M193" s="381"/>
      <c r="N193" s="381"/>
    </row>
    <row r="194" spans="3:14" ht="14.25" hidden="1" x14ac:dyDescent="0.2">
      <c r="C194" s="381"/>
      <c r="E194" s="78"/>
      <c r="F194" s="381"/>
      <c r="G194" s="381"/>
      <c r="H194" s="505"/>
      <c r="J194" s="381"/>
      <c r="K194" s="381"/>
      <c r="L194" s="381"/>
      <c r="M194" s="381"/>
      <c r="N194" s="381"/>
    </row>
    <row r="195" spans="3:14" ht="14.25" hidden="1" x14ac:dyDescent="0.2">
      <c r="C195" s="381"/>
      <c r="E195" s="78"/>
      <c r="F195" s="381"/>
      <c r="G195" s="381"/>
      <c r="H195" s="505"/>
      <c r="J195" s="381"/>
      <c r="K195" s="381"/>
      <c r="L195" s="381"/>
      <c r="M195" s="381"/>
      <c r="N195" s="381"/>
    </row>
    <row r="196" spans="3:14" ht="14.25" hidden="1" x14ac:dyDescent="0.2">
      <c r="C196" s="381"/>
      <c r="E196" s="78"/>
      <c r="F196" s="381"/>
      <c r="G196" s="381"/>
      <c r="H196" s="505"/>
      <c r="J196" s="381"/>
      <c r="K196" s="381"/>
      <c r="L196" s="381"/>
      <c r="M196" s="381"/>
      <c r="N196" s="381"/>
    </row>
    <row r="197" spans="3:14" ht="14.25" hidden="1" x14ac:dyDescent="0.2">
      <c r="C197" s="381"/>
      <c r="E197" s="78"/>
      <c r="F197" s="381"/>
      <c r="G197" s="381"/>
      <c r="H197" s="505"/>
      <c r="J197" s="381"/>
      <c r="K197" s="381"/>
      <c r="L197" s="381"/>
      <c r="M197" s="381"/>
      <c r="N197" s="381"/>
    </row>
    <row r="198" spans="3:14" ht="14.25" hidden="1" x14ac:dyDescent="0.2">
      <c r="C198" s="381"/>
      <c r="E198" s="78"/>
      <c r="F198" s="381"/>
      <c r="G198" s="381"/>
      <c r="H198" s="505"/>
      <c r="J198" s="381"/>
      <c r="K198" s="381"/>
      <c r="L198" s="381"/>
      <c r="M198" s="381"/>
      <c r="N198" s="381"/>
    </row>
    <row r="199" spans="3:14" ht="14.25" hidden="1" x14ac:dyDescent="0.2">
      <c r="C199" s="381"/>
      <c r="E199" s="78"/>
      <c r="F199" s="381"/>
      <c r="G199" s="381"/>
      <c r="H199" s="505"/>
      <c r="J199" s="381"/>
      <c r="K199" s="381"/>
      <c r="L199" s="381"/>
      <c r="M199" s="381"/>
      <c r="N199" s="381"/>
    </row>
    <row r="200" spans="3:14" ht="14.25" hidden="1" x14ac:dyDescent="0.2">
      <c r="C200" s="381"/>
      <c r="E200" s="78"/>
      <c r="F200" s="381"/>
      <c r="G200" s="381"/>
      <c r="H200" s="505"/>
      <c r="J200" s="381"/>
      <c r="K200" s="381"/>
      <c r="L200" s="381"/>
      <c r="M200" s="381"/>
      <c r="N200" s="381"/>
    </row>
    <row r="201" spans="3:14" ht="14.25" hidden="1" x14ac:dyDescent="0.2">
      <c r="C201" s="381"/>
      <c r="E201" s="78"/>
      <c r="F201" s="381"/>
      <c r="G201" s="381"/>
      <c r="H201" s="505"/>
      <c r="J201" s="381"/>
      <c r="K201" s="381"/>
      <c r="L201" s="381"/>
      <c r="M201" s="381"/>
      <c r="N201" s="381"/>
    </row>
    <row r="202" spans="3:14" ht="14.25" hidden="1" x14ac:dyDescent="0.2">
      <c r="C202" s="381"/>
      <c r="E202" s="78"/>
      <c r="F202" s="381"/>
      <c r="G202" s="381"/>
      <c r="H202" s="505"/>
      <c r="J202" s="381"/>
      <c r="K202" s="381"/>
      <c r="L202" s="381"/>
      <c r="M202" s="381"/>
      <c r="N202" s="381"/>
    </row>
    <row r="203" spans="3:14" ht="14.25" hidden="1" x14ac:dyDescent="0.2">
      <c r="C203" s="381"/>
      <c r="E203" s="78"/>
      <c r="F203" s="381"/>
      <c r="G203" s="381"/>
      <c r="H203" s="505"/>
      <c r="J203" s="381"/>
      <c r="K203" s="381"/>
      <c r="L203" s="381"/>
      <c r="M203" s="381"/>
      <c r="N203" s="381"/>
    </row>
    <row r="204" spans="3:14" ht="14.25" hidden="1" x14ac:dyDescent="0.2">
      <c r="C204" s="381"/>
      <c r="E204" s="78"/>
      <c r="F204" s="381"/>
      <c r="G204" s="381"/>
      <c r="H204" s="505"/>
      <c r="J204" s="381"/>
      <c r="K204" s="381"/>
      <c r="L204" s="381"/>
      <c r="M204" s="381"/>
      <c r="N204" s="381"/>
    </row>
    <row r="205" spans="3:14" ht="14.25" hidden="1" x14ac:dyDescent="0.2">
      <c r="C205" s="381"/>
      <c r="E205" s="78"/>
      <c r="F205" s="381"/>
      <c r="G205" s="381"/>
      <c r="H205" s="505"/>
      <c r="J205" s="381"/>
      <c r="K205" s="381"/>
      <c r="L205" s="381"/>
      <c r="M205" s="381"/>
      <c r="N205" s="381"/>
    </row>
    <row r="206" spans="3:14" ht="14.25" hidden="1" x14ac:dyDescent="0.2">
      <c r="C206" s="381"/>
      <c r="E206" s="78"/>
      <c r="F206" s="381"/>
      <c r="G206" s="381"/>
      <c r="H206" s="505"/>
      <c r="J206" s="381"/>
      <c r="K206" s="381"/>
      <c r="L206" s="381"/>
      <c r="M206" s="381"/>
      <c r="N206" s="381"/>
    </row>
    <row r="207" spans="3:14" ht="14.25" hidden="1" x14ac:dyDescent="0.2">
      <c r="C207" s="381"/>
      <c r="E207" s="78"/>
      <c r="F207" s="381"/>
      <c r="G207" s="381"/>
      <c r="H207" s="505"/>
      <c r="J207" s="381"/>
      <c r="K207" s="381"/>
      <c r="L207" s="381"/>
      <c r="M207" s="381"/>
      <c r="N207" s="381"/>
    </row>
    <row r="208" spans="3:14" ht="14.25" hidden="1" x14ac:dyDescent="0.2">
      <c r="C208" s="381"/>
      <c r="E208" s="78"/>
      <c r="F208" s="381"/>
      <c r="G208" s="381"/>
      <c r="H208" s="505"/>
      <c r="J208" s="381"/>
      <c r="K208" s="381"/>
      <c r="L208" s="381"/>
      <c r="M208" s="381"/>
      <c r="N208" s="381"/>
    </row>
    <row r="209" spans="3:16" ht="14.25" hidden="1" x14ac:dyDescent="0.2">
      <c r="C209" s="381"/>
      <c r="E209" s="78"/>
      <c r="F209" s="381"/>
      <c r="G209" s="381"/>
      <c r="H209" s="505"/>
      <c r="J209" s="381"/>
      <c r="K209" s="381"/>
      <c r="L209" s="381"/>
      <c r="M209" s="381"/>
      <c r="N209" s="381"/>
    </row>
    <row r="210" spans="3:16" ht="14.25" hidden="1" x14ac:dyDescent="0.2">
      <c r="C210" s="381"/>
      <c r="E210" s="78"/>
      <c r="F210" s="381"/>
      <c r="G210" s="381"/>
      <c r="H210" s="505"/>
      <c r="J210" s="381"/>
      <c r="K210" s="381"/>
      <c r="L210" s="381"/>
      <c r="M210" s="381"/>
      <c r="N210" s="381"/>
    </row>
    <row r="211" spans="3:16" ht="14.25" hidden="1" x14ac:dyDescent="0.2">
      <c r="C211" s="381"/>
      <c r="E211" s="78"/>
      <c r="F211" s="381"/>
      <c r="G211" s="381"/>
      <c r="H211" s="505"/>
      <c r="J211" s="381"/>
      <c r="K211" s="381"/>
      <c r="L211" s="381"/>
      <c r="M211" s="381"/>
      <c r="N211" s="381"/>
    </row>
    <row r="212" spans="3:16" ht="14.25" hidden="1" x14ac:dyDescent="0.2">
      <c r="C212" s="381"/>
      <c r="E212" s="78"/>
      <c r="F212" s="381"/>
      <c r="G212" s="381"/>
      <c r="H212" s="505"/>
      <c r="J212" s="381"/>
      <c r="K212" s="381"/>
      <c r="L212" s="381"/>
      <c r="M212" s="381"/>
      <c r="N212" s="381"/>
    </row>
    <row r="213" spans="3:16" ht="14.25" hidden="1" x14ac:dyDescent="0.2">
      <c r="C213" s="381"/>
      <c r="E213" s="78"/>
      <c r="F213" s="381"/>
      <c r="G213" s="381"/>
      <c r="H213" s="505"/>
      <c r="J213" s="381"/>
      <c r="K213" s="381"/>
      <c r="L213" s="381"/>
      <c r="M213" s="381"/>
      <c r="N213" s="381"/>
    </row>
    <row r="214" spans="3:16" ht="14.25" hidden="1" x14ac:dyDescent="0.2">
      <c r="C214" s="381"/>
      <c r="E214" s="78"/>
      <c r="F214" s="381"/>
      <c r="G214" s="381"/>
      <c r="H214" s="505"/>
      <c r="J214" s="381"/>
      <c r="K214" s="381"/>
      <c r="L214" s="381"/>
      <c r="M214" s="381"/>
      <c r="N214" s="381"/>
    </row>
    <row r="215" spans="3:16" ht="14.25" hidden="1" x14ac:dyDescent="0.2">
      <c r="C215" s="381"/>
      <c r="E215" s="78"/>
      <c r="F215" s="381"/>
      <c r="G215" s="381"/>
      <c r="H215" s="505"/>
      <c r="J215" s="381"/>
      <c r="K215" s="381"/>
      <c r="L215" s="381"/>
      <c r="M215" s="381"/>
      <c r="N215" s="381"/>
    </row>
    <row r="216" spans="3:16" ht="14.25" hidden="1" x14ac:dyDescent="0.2">
      <c r="C216" s="381"/>
      <c r="E216" s="78"/>
      <c r="F216" s="381"/>
      <c r="G216" s="381"/>
      <c r="H216" s="505"/>
      <c r="J216" s="381"/>
      <c r="K216" s="381"/>
      <c r="L216" s="381"/>
      <c r="M216" s="381"/>
      <c r="N216" s="381"/>
    </row>
    <row r="217" spans="3:16" ht="14.25" hidden="1" x14ac:dyDescent="0.2">
      <c r="C217" s="381"/>
      <c r="E217" s="78"/>
      <c r="F217" s="381"/>
      <c r="G217" s="381"/>
      <c r="H217" s="505"/>
      <c r="J217" s="381"/>
      <c r="K217" s="381"/>
      <c r="L217" s="381"/>
      <c r="M217" s="381"/>
      <c r="N217" s="381"/>
    </row>
    <row r="218" spans="3:16" ht="14.25" hidden="1" x14ac:dyDescent="0.2">
      <c r="C218" s="381"/>
      <c r="E218" s="78"/>
      <c r="F218" s="381"/>
      <c r="G218" s="381"/>
      <c r="H218" s="505"/>
      <c r="J218" s="381"/>
      <c r="K218" s="381"/>
      <c r="L218" s="381"/>
      <c r="M218" s="381"/>
      <c r="N218" s="381"/>
    </row>
    <row r="219" spans="3:16" ht="14.25" hidden="1" x14ac:dyDescent="0.2">
      <c r="C219" s="381"/>
      <c r="E219" s="78"/>
      <c r="F219" s="381"/>
      <c r="G219" s="381"/>
      <c r="H219" s="505"/>
      <c r="J219" s="381"/>
      <c r="K219" s="381"/>
      <c r="L219" s="381"/>
      <c r="M219" s="381"/>
      <c r="N219" s="381"/>
      <c r="O219" s="381"/>
      <c r="P219" s="381"/>
    </row>
    <row r="220" spans="3:16" ht="14.25" hidden="1" x14ac:dyDescent="0.2">
      <c r="C220" s="381"/>
      <c r="E220" s="78"/>
      <c r="F220" s="381"/>
      <c r="G220" s="381"/>
      <c r="H220" s="505"/>
      <c r="J220" s="381"/>
      <c r="K220" s="381"/>
      <c r="L220" s="381"/>
      <c r="M220" s="381"/>
      <c r="N220" s="381"/>
      <c r="O220" s="381"/>
      <c r="P220" s="381"/>
    </row>
    <row r="221" spans="3:16" ht="14.25" hidden="1" x14ac:dyDescent="0.2">
      <c r="C221" s="381"/>
      <c r="E221" s="78"/>
      <c r="F221" s="381"/>
      <c r="G221" s="381"/>
      <c r="H221" s="505"/>
      <c r="J221" s="381"/>
      <c r="K221" s="381"/>
      <c r="L221" s="381"/>
      <c r="M221" s="381"/>
      <c r="N221" s="381"/>
      <c r="O221" s="381"/>
      <c r="P221" s="381"/>
    </row>
    <row r="222" spans="3:16" ht="14.25" hidden="1" x14ac:dyDescent="0.2">
      <c r="C222" s="381"/>
      <c r="E222" s="78"/>
      <c r="F222" s="381"/>
      <c r="G222" s="381"/>
      <c r="H222" s="505"/>
      <c r="J222" s="381"/>
      <c r="K222" s="381"/>
      <c r="L222" s="381"/>
      <c r="M222" s="381"/>
      <c r="N222" s="381"/>
      <c r="O222" s="381"/>
      <c r="P222" s="381"/>
    </row>
    <row r="223" spans="3:16" ht="14.25" hidden="1" x14ac:dyDescent="0.2">
      <c r="C223" s="381"/>
      <c r="E223" s="78"/>
      <c r="F223" s="381"/>
      <c r="G223" s="381"/>
      <c r="H223" s="505"/>
      <c r="J223" s="381"/>
      <c r="K223" s="381"/>
      <c r="L223" s="381"/>
      <c r="M223" s="381"/>
      <c r="N223" s="381"/>
      <c r="O223" s="381"/>
      <c r="P223" s="381"/>
    </row>
    <row r="224" spans="3:16" ht="14.25" hidden="1" x14ac:dyDescent="0.2">
      <c r="C224" s="381"/>
      <c r="E224" s="78"/>
      <c r="F224" s="381"/>
      <c r="G224" s="381"/>
      <c r="H224" s="505"/>
      <c r="J224" s="381"/>
      <c r="K224" s="381"/>
      <c r="L224" s="381"/>
      <c r="M224" s="381"/>
      <c r="N224" s="381"/>
      <c r="O224" s="381"/>
      <c r="P224" s="381"/>
    </row>
    <row r="225" spans="3:16" ht="14.25" hidden="1" x14ac:dyDescent="0.2">
      <c r="C225" s="381"/>
      <c r="E225" s="78"/>
      <c r="F225" s="381"/>
      <c r="G225" s="381"/>
      <c r="H225" s="505"/>
      <c r="J225" s="381"/>
      <c r="K225" s="381"/>
      <c r="L225" s="381"/>
      <c r="M225" s="381"/>
      <c r="N225" s="381"/>
      <c r="O225" s="381"/>
      <c r="P225" s="381"/>
    </row>
    <row r="226" spans="3:16" ht="14.25" hidden="1" x14ac:dyDescent="0.2">
      <c r="C226" s="381"/>
      <c r="E226" s="78"/>
      <c r="F226" s="381"/>
      <c r="G226" s="381"/>
      <c r="H226" s="505"/>
      <c r="J226" s="381"/>
      <c r="K226" s="381"/>
      <c r="L226" s="381"/>
      <c r="M226" s="381"/>
      <c r="N226" s="381"/>
      <c r="O226" s="381"/>
      <c r="P226" s="381"/>
    </row>
    <row r="227" spans="3:16" ht="14.25" hidden="1" x14ac:dyDescent="0.2">
      <c r="C227" s="381"/>
      <c r="E227" s="78"/>
      <c r="F227" s="381"/>
      <c r="G227" s="381"/>
      <c r="H227" s="505"/>
      <c r="J227" s="381"/>
      <c r="K227" s="381"/>
      <c r="L227" s="381"/>
      <c r="M227" s="381"/>
      <c r="N227" s="381"/>
      <c r="O227" s="381"/>
      <c r="P227" s="381"/>
    </row>
    <row r="228" spans="3:16" ht="14.25" hidden="1" x14ac:dyDescent="0.2">
      <c r="C228" s="381"/>
      <c r="E228" s="78"/>
      <c r="F228" s="381"/>
      <c r="G228" s="381"/>
      <c r="H228" s="505"/>
      <c r="J228" s="381"/>
      <c r="K228" s="381"/>
      <c r="L228" s="381"/>
      <c r="M228" s="381"/>
      <c r="N228" s="381"/>
      <c r="O228" s="381"/>
      <c r="P228" s="381"/>
    </row>
    <row r="229" spans="3:16" ht="14.25" hidden="1" x14ac:dyDescent="0.2">
      <c r="C229" s="381"/>
      <c r="E229" s="78"/>
      <c r="F229" s="381"/>
      <c r="G229" s="381"/>
      <c r="H229" s="505"/>
      <c r="J229" s="381"/>
      <c r="K229" s="381"/>
      <c r="L229" s="381"/>
      <c r="M229" s="381"/>
      <c r="N229" s="381"/>
      <c r="O229" s="381"/>
      <c r="P229" s="381"/>
    </row>
    <row r="230" spans="3:16" ht="14.25" hidden="1" x14ac:dyDescent="0.2">
      <c r="C230" s="381"/>
      <c r="E230" s="78"/>
      <c r="F230" s="381"/>
      <c r="G230" s="381"/>
      <c r="H230" s="505"/>
      <c r="J230" s="381"/>
      <c r="K230" s="381"/>
      <c r="L230" s="381"/>
      <c r="M230" s="381"/>
      <c r="N230" s="381"/>
      <c r="O230" s="381"/>
      <c r="P230" s="381"/>
    </row>
    <row r="231" spans="3:16" ht="14.25" hidden="1" x14ac:dyDescent="0.2">
      <c r="C231" s="381"/>
      <c r="E231" s="78"/>
      <c r="F231" s="381"/>
      <c r="G231" s="381"/>
      <c r="H231" s="505"/>
      <c r="J231" s="381"/>
      <c r="K231" s="381"/>
      <c r="L231" s="381"/>
      <c r="M231" s="381"/>
      <c r="N231" s="381"/>
      <c r="O231" s="381"/>
      <c r="P231" s="381"/>
    </row>
    <row r="232" spans="3:16" ht="14.25" hidden="1" x14ac:dyDescent="0.2">
      <c r="C232" s="381"/>
      <c r="E232" s="78"/>
      <c r="F232" s="381"/>
      <c r="G232" s="381"/>
      <c r="H232" s="505"/>
      <c r="J232" s="381"/>
      <c r="K232" s="381"/>
      <c r="L232" s="381"/>
      <c r="M232" s="381"/>
      <c r="N232" s="381"/>
      <c r="O232" s="381"/>
      <c r="P232" s="381"/>
    </row>
    <row r="233" spans="3:16" ht="14.25" hidden="1" x14ac:dyDescent="0.2">
      <c r="C233" s="381"/>
      <c r="E233" s="78"/>
      <c r="F233" s="381"/>
      <c r="G233" s="381"/>
      <c r="H233" s="505"/>
      <c r="J233" s="381"/>
      <c r="K233" s="381"/>
      <c r="L233" s="381"/>
      <c r="M233" s="381"/>
      <c r="N233" s="381"/>
      <c r="O233" s="381"/>
      <c r="P233" s="381"/>
    </row>
    <row r="234" spans="3:16" ht="14.25" hidden="1" x14ac:dyDescent="0.2">
      <c r="C234" s="381"/>
      <c r="E234" s="78"/>
      <c r="F234" s="381"/>
      <c r="G234" s="381"/>
      <c r="H234" s="505"/>
      <c r="J234" s="381"/>
      <c r="K234" s="381"/>
      <c r="L234" s="381"/>
      <c r="M234" s="381"/>
      <c r="N234" s="381"/>
      <c r="O234" s="381"/>
      <c r="P234" s="381"/>
    </row>
    <row r="235" spans="3:16" ht="14.25" hidden="1" x14ac:dyDescent="0.2">
      <c r="C235" s="381"/>
      <c r="E235" s="78"/>
      <c r="F235" s="381"/>
      <c r="G235" s="381"/>
      <c r="H235" s="505"/>
      <c r="J235" s="381"/>
      <c r="K235" s="381"/>
      <c r="L235" s="381"/>
      <c r="M235" s="381"/>
      <c r="N235" s="381"/>
      <c r="O235" s="381"/>
      <c r="P235" s="381"/>
    </row>
    <row r="236" spans="3:16" ht="14.25" hidden="1" x14ac:dyDescent="0.2">
      <c r="C236" s="381"/>
      <c r="E236" s="78"/>
      <c r="F236" s="381"/>
      <c r="G236" s="381"/>
      <c r="H236" s="505"/>
      <c r="J236" s="381"/>
      <c r="K236" s="381"/>
      <c r="L236" s="381"/>
      <c r="M236" s="381"/>
      <c r="N236" s="381"/>
      <c r="O236" s="381"/>
      <c r="P236" s="381"/>
    </row>
    <row r="237" spans="3:16" ht="14.25" hidden="1" x14ac:dyDescent="0.2">
      <c r="C237" s="381"/>
      <c r="E237" s="78"/>
      <c r="F237" s="381"/>
      <c r="G237" s="381"/>
      <c r="H237" s="505"/>
      <c r="J237" s="381"/>
      <c r="K237" s="381"/>
      <c r="L237" s="381"/>
      <c r="M237" s="381"/>
      <c r="N237" s="381"/>
      <c r="O237" s="381"/>
      <c r="P237" s="381"/>
    </row>
    <row r="238" spans="3:16" ht="14.25" hidden="1" x14ac:dyDescent="0.2">
      <c r="C238" s="381"/>
      <c r="E238" s="78"/>
      <c r="F238" s="381"/>
      <c r="G238" s="381"/>
      <c r="H238" s="505"/>
      <c r="J238" s="381"/>
      <c r="K238" s="381"/>
      <c r="L238" s="381"/>
      <c r="M238" s="381"/>
      <c r="N238" s="381"/>
      <c r="O238" s="381"/>
      <c r="P238" s="381"/>
    </row>
    <row r="239" spans="3:16" ht="14.25" hidden="1" x14ac:dyDescent="0.2">
      <c r="C239" s="381"/>
      <c r="E239" s="78"/>
      <c r="F239" s="381"/>
      <c r="G239" s="381"/>
      <c r="H239" s="505"/>
      <c r="J239" s="381"/>
      <c r="K239" s="381"/>
      <c r="L239" s="381"/>
      <c r="M239" s="381"/>
      <c r="N239" s="381"/>
      <c r="O239" s="381"/>
      <c r="P239" s="381"/>
    </row>
    <row r="240" spans="3:16" ht="14.25" hidden="1" x14ac:dyDescent="0.2">
      <c r="C240" s="381"/>
      <c r="E240" s="78"/>
      <c r="F240" s="381"/>
      <c r="G240" s="381"/>
      <c r="H240" s="505"/>
      <c r="J240" s="381"/>
      <c r="K240" s="381"/>
      <c r="L240" s="381"/>
      <c r="M240" s="381"/>
      <c r="N240" s="381"/>
      <c r="O240" s="381"/>
      <c r="P240" s="381"/>
    </row>
    <row r="241" spans="3:16" ht="14.25" hidden="1" x14ac:dyDescent="0.2">
      <c r="C241" s="381"/>
      <c r="E241" s="78"/>
      <c r="F241" s="381"/>
      <c r="G241" s="381"/>
      <c r="H241" s="505"/>
      <c r="J241" s="381"/>
      <c r="K241" s="381"/>
      <c r="L241" s="381"/>
      <c r="M241" s="381"/>
      <c r="N241" s="381"/>
      <c r="O241" s="381"/>
      <c r="P241" s="381"/>
    </row>
    <row r="242" spans="3:16" ht="14.25" hidden="1" x14ac:dyDescent="0.2">
      <c r="C242" s="381"/>
      <c r="E242" s="78"/>
      <c r="F242" s="381"/>
      <c r="G242" s="381"/>
      <c r="H242" s="505"/>
      <c r="J242" s="381"/>
      <c r="K242" s="381"/>
      <c r="L242" s="381"/>
      <c r="M242" s="381"/>
      <c r="N242" s="381"/>
      <c r="O242" s="381"/>
      <c r="P242" s="381"/>
    </row>
    <row r="243" spans="3:16" ht="14.25" hidden="1" x14ac:dyDescent="0.2">
      <c r="C243" s="381"/>
      <c r="E243" s="78"/>
      <c r="F243" s="381"/>
      <c r="G243" s="381"/>
      <c r="H243" s="505"/>
      <c r="J243" s="381"/>
      <c r="K243" s="381"/>
      <c r="L243" s="381"/>
      <c r="M243" s="381"/>
      <c r="N243" s="381"/>
      <c r="O243" s="381"/>
      <c r="P243" s="381"/>
    </row>
    <row r="244" spans="3:16" ht="14.25" hidden="1" x14ac:dyDescent="0.2">
      <c r="C244" s="381"/>
      <c r="E244" s="78"/>
      <c r="F244" s="381"/>
      <c r="G244" s="381"/>
      <c r="H244" s="505"/>
      <c r="J244" s="381"/>
      <c r="K244" s="381"/>
      <c r="L244" s="381"/>
      <c r="M244" s="381"/>
      <c r="N244" s="381"/>
      <c r="O244" s="381"/>
      <c r="P244" s="381"/>
    </row>
    <row r="245" spans="3:16" ht="14.25" hidden="1" x14ac:dyDescent="0.2">
      <c r="C245" s="381"/>
      <c r="E245" s="78"/>
      <c r="F245" s="381"/>
      <c r="G245" s="381"/>
      <c r="H245" s="505"/>
      <c r="J245" s="381"/>
      <c r="K245" s="381"/>
      <c r="L245" s="381"/>
      <c r="M245" s="381"/>
      <c r="N245" s="381"/>
      <c r="O245" s="381"/>
      <c r="P245" s="381"/>
    </row>
    <row r="246" spans="3:16" ht="14.25" hidden="1" x14ac:dyDescent="0.2">
      <c r="C246" s="381"/>
      <c r="E246" s="78"/>
      <c r="F246" s="381"/>
      <c r="G246" s="381"/>
      <c r="H246" s="505"/>
      <c r="J246" s="381"/>
      <c r="K246" s="381"/>
      <c r="L246" s="381"/>
      <c r="M246" s="381"/>
      <c r="N246" s="381"/>
      <c r="O246" s="381"/>
      <c r="P246" s="381"/>
    </row>
    <row r="247" spans="3:16" ht="14.25" hidden="1" x14ac:dyDescent="0.2">
      <c r="C247" s="381"/>
      <c r="E247" s="78"/>
      <c r="F247" s="381"/>
      <c r="G247" s="381"/>
      <c r="H247" s="505"/>
      <c r="J247" s="381"/>
      <c r="K247" s="381"/>
      <c r="L247" s="381"/>
      <c r="M247" s="381"/>
      <c r="N247" s="381"/>
      <c r="O247" s="381"/>
      <c r="P247" s="381"/>
    </row>
    <row r="248" spans="3:16" ht="14.25" hidden="1" x14ac:dyDescent="0.2">
      <c r="C248" s="381"/>
      <c r="E248" s="78"/>
      <c r="F248" s="381"/>
      <c r="G248" s="381"/>
      <c r="H248" s="505"/>
      <c r="J248" s="381"/>
      <c r="K248" s="381"/>
      <c r="L248" s="381"/>
      <c r="M248" s="381"/>
      <c r="N248" s="381"/>
      <c r="O248" s="381"/>
      <c r="P248" s="381"/>
    </row>
    <row r="249" spans="3:16" ht="14.25" hidden="1" x14ac:dyDescent="0.2">
      <c r="C249" s="381"/>
      <c r="E249" s="78"/>
      <c r="F249" s="381"/>
      <c r="G249" s="381"/>
      <c r="H249" s="505"/>
      <c r="J249" s="381"/>
      <c r="K249" s="381"/>
      <c r="L249" s="381"/>
      <c r="M249" s="381"/>
      <c r="N249" s="381"/>
      <c r="O249" s="381"/>
      <c r="P249" s="381"/>
    </row>
    <row r="250" spans="3:16" ht="14.25" hidden="1" x14ac:dyDescent="0.2">
      <c r="C250" s="381"/>
      <c r="E250" s="78"/>
      <c r="F250" s="381"/>
      <c r="G250" s="381"/>
      <c r="H250" s="505"/>
      <c r="J250" s="381"/>
      <c r="K250" s="381"/>
      <c r="L250" s="381"/>
      <c r="M250" s="381"/>
      <c r="N250" s="381"/>
      <c r="O250" s="381"/>
      <c r="P250" s="381"/>
    </row>
    <row r="251" spans="3:16" ht="14.25" hidden="1" x14ac:dyDescent="0.2">
      <c r="C251" s="381"/>
      <c r="E251" s="78"/>
      <c r="F251" s="381"/>
      <c r="G251" s="381"/>
      <c r="H251" s="505"/>
      <c r="J251" s="381"/>
      <c r="K251" s="381"/>
      <c r="L251" s="381"/>
      <c r="M251" s="381"/>
      <c r="N251" s="381"/>
      <c r="O251" s="381"/>
      <c r="P251" s="381"/>
    </row>
    <row r="252" spans="3:16" ht="14.25" hidden="1" x14ac:dyDescent="0.2">
      <c r="C252" s="381"/>
      <c r="E252" s="78"/>
      <c r="F252" s="381"/>
      <c r="G252" s="381"/>
      <c r="H252" s="505"/>
      <c r="J252" s="381"/>
      <c r="K252" s="381"/>
      <c r="L252" s="381"/>
      <c r="M252" s="381"/>
      <c r="N252" s="381"/>
      <c r="O252" s="381"/>
      <c r="P252" s="381"/>
    </row>
    <row r="253" spans="3:16" ht="14.25" hidden="1" x14ac:dyDescent="0.2">
      <c r="C253" s="381"/>
      <c r="E253" s="78"/>
      <c r="F253" s="381"/>
      <c r="G253" s="381"/>
      <c r="H253" s="505"/>
      <c r="J253" s="381"/>
      <c r="K253" s="381"/>
      <c r="L253" s="381"/>
      <c r="M253" s="381"/>
      <c r="N253" s="381"/>
      <c r="O253" s="381"/>
      <c r="P253" s="381"/>
    </row>
    <row r="254" spans="3:16" ht="14.25" hidden="1" x14ac:dyDescent="0.2">
      <c r="C254" s="381"/>
      <c r="E254" s="78"/>
      <c r="F254" s="381"/>
      <c r="G254" s="381"/>
      <c r="H254" s="505"/>
      <c r="J254" s="381"/>
      <c r="K254" s="381"/>
      <c r="L254" s="381"/>
      <c r="M254" s="381"/>
      <c r="N254" s="381"/>
      <c r="O254" s="381"/>
      <c r="P254" s="381"/>
    </row>
    <row r="255" spans="3:16" ht="14.25" hidden="1" x14ac:dyDescent="0.2">
      <c r="C255" s="381"/>
      <c r="E255" s="78"/>
      <c r="F255" s="381"/>
      <c r="G255" s="381"/>
      <c r="H255" s="505"/>
      <c r="J255" s="381"/>
      <c r="K255" s="381"/>
      <c r="L255" s="381"/>
      <c r="M255" s="381"/>
      <c r="N255" s="381"/>
      <c r="O255" s="381"/>
      <c r="P255" s="381"/>
    </row>
    <row r="256" spans="3:16" ht="14.25" hidden="1" x14ac:dyDescent="0.2">
      <c r="C256" s="381"/>
      <c r="E256" s="78"/>
      <c r="F256" s="381"/>
      <c r="G256" s="381"/>
      <c r="H256" s="505"/>
      <c r="J256" s="381"/>
      <c r="K256" s="381"/>
      <c r="L256" s="381"/>
      <c r="M256" s="381"/>
      <c r="N256" s="381"/>
      <c r="O256" s="381"/>
      <c r="P256" s="381"/>
    </row>
    <row r="257" spans="3:16" ht="14.25" hidden="1" x14ac:dyDescent="0.2">
      <c r="C257" s="381"/>
      <c r="E257" s="78"/>
      <c r="F257" s="381"/>
      <c r="G257" s="381"/>
      <c r="H257" s="505"/>
      <c r="J257" s="381"/>
      <c r="K257" s="381"/>
      <c r="L257" s="381"/>
      <c r="M257" s="381"/>
      <c r="N257" s="381"/>
      <c r="O257" s="381"/>
      <c r="P257" s="381"/>
    </row>
    <row r="258" spans="3:16" ht="14.25" hidden="1" x14ac:dyDescent="0.2">
      <c r="C258" s="381"/>
      <c r="E258" s="78"/>
      <c r="F258" s="381"/>
      <c r="G258" s="381"/>
      <c r="H258" s="505"/>
      <c r="J258" s="381"/>
      <c r="K258" s="381"/>
      <c r="L258" s="381"/>
      <c r="M258" s="381"/>
      <c r="N258" s="381"/>
      <c r="O258" s="381"/>
      <c r="P258" s="381"/>
    </row>
    <row r="259" spans="3:16" ht="14.25" hidden="1" x14ac:dyDescent="0.2">
      <c r="C259" s="381"/>
      <c r="E259" s="78"/>
      <c r="F259" s="381"/>
      <c r="G259" s="381"/>
      <c r="H259" s="505"/>
      <c r="J259" s="381"/>
      <c r="K259" s="381"/>
      <c r="L259" s="381"/>
      <c r="M259" s="381"/>
      <c r="N259" s="381"/>
      <c r="O259" s="381"/>
      <c r="P259" s="381"/>
    </row>
    <row r="260" spans="3:16" ht="14.25" hidden="1" x14ac:dyDescent="0.2">
      <c r="C260" s="381"/>
      <c r="E260" s="78"/>
      <c r="F260" s="381"/>
      <c r="G260" s="381"/>
      <c r="H260" s="505"/>
      <c r="J260" s="381"/>
      <c r="K260" s="381"/>
      <c r="L260" s="381"/>
      <c r="M260" s="381"/>
      <c r="N260" s="381"/>
      <c r="O260" s="381"/>
      <c r="P260" s="381"/>
    </row>
    <row r="261" spans="3:16" ht="14.25" hidden="1" x14ac:dyDescent="0.2">
      <c r="C261" s="381"/>
      <c r="E261" s="78"/>
      <c r="F261" s="381"/>
      <c r="G261" s="381"/>
      <c r="H261" s="505"/>
      <c r="J261" s="381"/>
      <c r="K261" s="381"/>
      <c r="L261" s="381"/>
      <c r="M261" s="381"/>
      <c r="N261" s="381"/>
      <c r="O261" s="381"/>
      <c r="P261" s="381"/>
    </row>
    <row r="262" spans="3:16" ht="14.25" hidden="1" x14ac:dyDescent="0.2">
      <c r="C262" s="381"/>
      <c r="E262" s="78"/>
      <c r="F262" s="381"/>
      <c r="G262" s="381"/>
      <c r="H262" s="505"/>
      <c r="J262" s="381"/>
      <c r="K262" s="381"/>
      <c r="L262" s="381"/>
      <c r="M262" s="381"/>
      <c r="N262" s="381"/>
      <c r="O262" s="381"/>
      <c r="P262" s="381"/>
    </row>
    <row r="263" spans="3:16" ht="14.25" hidden="1" x14ac:dyDescent="0.2">
      <c r="C263" s="381"/>
      <c r="E263" s="78"/>
      <c r="F263" s="381"/>
      <c r="G263" s="381"/>
      <c r="H263" s="505"/>
      <c r="J263" s="381"/>
      <c r="K263" s="381"/>
      <c r="L263" s="381"/>
      <c r="M263" s="381"/>
      <c r="N263" s="381"/>
      <c r="O263" s="381"/>
      <c r="P263" s="381"/>
    </row>
    <row r="264" spans="3:16" ht="14.25" hidden="1" x14ac:dyDescent="0.2">
      <c r="C264" s="381"/>
      <c r="E264" s="78"/>
      <c r="F264" s="381"/>
      <c r="G264" s="381"/>
      <c r="H264" s="505"/>
      <c r="J264" s="381"/>
      <c r="K264" s="381"/>
      <c r="L264" s="381"/>
      <c r="M264" s="381"/>
      <c r="N264" s="381"/>
      <c r="O264" s="381"/>
      <c r="P264" s="381"/>
    </row>
    <row r="265" spans="3:16" ht="14.25" hidden="1" x14ac:dyDescent="0.2">
      <c r="C265" s="381"/>
      <c r="E265" s="78"/>
      <c r="F265" s="381"/>
      <c r="G265" s="381"/>
      <c r="H265" s="505"/>
      <c r="J265" s="381"/>
      <c r="K265" s="381"/>
      <c r="L265" s="381"/>
      <c r="M265" s="381"/>
      <c r="N265" s="381"/>
      <c r="O265" s="381"/>
      <c r="P265" s="381"/>
    </row>
    <row r="266" spans="3:16" ht="14.25" hidden="1" x14ac:dyDescent="0.2">
      <c r="C266" s="381"/>
      <c r="E266" s="78"/>
      <c r="F266" s="381"/>
      <c r="G266" s="381"/>
      <c r="H266" s="505"/>
      <c r="J266" s="381"/>
      <c r="K266" s="381"/>
      <c r="L266" s="381"/>
      <c r="M266" s="381"/>
      <c r="N266" s="381"/>
      <c r="O266" s="381"/>
      <c r="P266" s="381"/>
    </row>
    <row r="267" spans="3:16" ht="14.25" hidden="1" x14ac:dyDescent="0.2">
      <c r="C267" s="381"/>
      <c r="E267" s="78"/>
      <c r="F267" s="381"/>
      <c r="G267" s="381"/>
      <c r="H267" s="505"/>
      <c r="J267" s="381"/>
      <c r="K267" s="381"/>
      <c r="L267" s="381"/>
      <c r="M267" s="381"/>
      <c r="N267" s="381"/>
      <c r="O267" s="381"/>
      <c r="P267" s="381"/>
    </row>
    <row r="268" spans="3:16" ht="14.25" hidden="1" x14ac:dyDescent="0.2">
      <c r="C268" s="381"/>
      <c r="E268" s="78"/>
      <c r="F268" s="381"/>
      <c r="G268" s="381"/>
      <c r="H268" s="505"/>
      <c r="J268" s="381"/>
      <c r="K268" s="381"/>
      <c r="L268" s="381"/>
      <c r="M268" s="381"/>
      <c r="N268" s="381"/>
      <c r="O268" s="381"/>
      <c r="P268" s="381"/>
    </row>
    <row r="269" spans="3:16" ht="14.25" hidden="1" x14ac:dyDescent="0.2">
      <c r="C269" s="381"/>
      <c r="E269" s="78"/>
      <c r="F269" s="381"/>
      <c r="G269" s="381"/>
      <c r="H269" s="505"/>
      <c r="J269" s="381"/>
      <c r="K269" s="381"/>
      <c r="L269" s="381"/>
      <c r="M269" s="381"/>
      <c r="N269" s="381"/>
      <c r="O269" s="381"/>
      <c r="P269" s="381"/>
    </row>
    <row r="270" spans="3:16" ht="14.25" hidden="1" x14ac:dyDescent="0.2">
      <c r="C270" s="381"/>
      <c r="E270" s="78"/>
      <c r="F270" s="381"/>
      <c r="G270" s="381"/>
      <c r="H270" s="505"/>
      <c r="J270" s="381"/>
      <c r="K270" s="381"/>
      <c r="L270" s="381"/>
      <c r="M270" s="381"/>
      <c r="N270" s="381"/>
      <c r="O270" s="381"/>
      <c r="P270" s="381"/>
    </row>
    <row r="271" spans="3:16" ht="14.25" hidden="1" x14ac:dyDescent="0.2">
      <c r="C271" s="381"/>
      <c r="E271" s="78"/>
      <c r="F271" s="381"/>
      <c r="G271" s="381"/>
      <c r="H271" s="505"/>
      <c r="J271" s="381"/>
      <c r="K271" s="381"/>
      <c r="L271" s="381"/>
      <c r="M271" s="381"/>
      <c r="N271" s="381"/>
      <c r="O271" s="381"/>
      <c r="P271" s="381"/>
    </row>
    <row r="272" spans="3:16" ht="14.25" hidden="1" x14ac:dyDescent="0.2">
      <c r="C272" s="381"/>
      <c r="E272" s="78"/>
      <c r="F272" s="381"/>
      <c r="G272" s="381"/>
      <c r="H272" s="505"/>
      <c r="J272" s="381"/>
      <c r="K272" s="381"/>
      <c r="L272" s="381"/>
      <c r="M272" s="381"/>
      <c r="N272" s="381"/>
      <c r="O272" s="381"/>
      <c r="P272" s="381"/>
    </row>
    <row r="273" spans="3:16" ht="14.25" hidden="1" x14ac:dyDescent="0.2">
      <c r="C273" s="381"/>
      <c r="E273" s="78"/>
      <c r="F273" s="381"/>
      <c r="G273" s="381"/>
      <c r="H273" s="505"/>
      <c r="J273" s="381"/>
      <c r="K273" s="381"/>
      <c r="L273" s="381"/>
      <c r="M273" s="381"/>
      <c r="N273" s="381"/>
      <c r="O273" s="381"/>
      <c r="P273" s="381"/>
    </row>
    <row r="274" spans="3:16" ht="14.25" hidden="1" x14ac:dyDescent="0.2">
      <c r="C274" s="381"/>
      <c r="E274" s="78"/>
      <c r="F274" s="381"/>
      <c r="G274" s="381"/>
      <c r="H274" s="505"/>
      <c r="J274" s="381"/>
      <c r="K274" s="381"/>
      <c r="L274" s="381"/>
      <c r="M274" s="381"/>
      <c r="N274" s="381"/>
      <c r="O274" s="381"/>
      <c r="P274" s="381"/>
    </row>
    <row r="275" spans="3:16" ht="14.25" hidden="1" x14ac:dyDescent="0.2">
      <c r="C275" s="381"/>
      <c r="E275" s="78"/>
      <c r="F275" s="381"/>
      <c r="G275" s="381"/>
      <c r="H275" s="505"/>
      <c r="J275" s="381"/>
      <c r="K275" s="381"/>
      <c r="L275" s="381"/>
      <c r="M275" s="381"/>
      <c r="N275" s="381"/>
      <c r="O275" s="381"/>
      <c r="P275" s="381"/>
    </row>
    <row r="276" spans="3:16" ht="14.25" hidden="1" x14ac:dyDescent="0.2">
      <c r="C276" s="381"/>
      <c r="E276" s="78"/>
      <c r="F276" s="381"/>
      <c r="G276" s="381"/>
      <c r="H276" s="505"/>
      <c r="J276" s="381"/>
      <c r="K276" s="381"/>
      <c r="L276" s="381"/>
      <c r="M276" s="381"/>
      <c r="N276" s="381"/>
      <c r="O276" s="381"/>
      <c r="P276" s="381"/>
    </row>
    <row r="277" spans="3:16" ht="14.25" hidden="1" x14ac:dyDescent="0.2">
      <c r="C277" s="381"/>
      <c r="E277" s="78"/>
      <c r="F277" s="381"/>
      <c r="G277" s="381"/>
      <c r="H277" s="505"/>
      <c r="J277" s="381"/>
      <c r="K277" s="381"/>
      <c r="L277" s="381"/>
      <c r="M277" s="381"/>
      <c r="N277" s="381"/>
      <c r="O277" s="381"/>
      <c r="P277" s="381"/>
    </row>
    <row r="278" spans="3:16" ht="14.25" hidden="1" x14ac:dyDescent="0.2">
      <c r="C278" s="381"/>
      <c r="E278" s="78"/>
      <c r="F278" s="381"/>
      <c r="G278" s="381"/>
      <c r="H278" s="505"/>
      <c r="J278" s="381"/>
      <c r="K278" s="381"/>
      <c r="L278" s="381"/>
      <c r="M278" s="381"/>
      <c r="N278" s="381"/>
      <c r="O278" s="381"/>
      <c r="P278" s="381"/>
    </row>
    <row r="279" spans="3:16" ht="14.25" hidden="1" x14ac:dyDescent="0.2">
      <c r="C279" s="381"/>
      <c r="E279" s="78"/>
      <c r="F279" s="381"/>
      <c r="G279" s="381"/>
      <c r="H279" s="505"/>
      <c r="J279" s="381"/>
      <c r="K279" s="381"/>
      <c r="L279" s="381"/>
      <c r="M279" s="381"/>
      <c r="N279" s="381"/>
      <c r="O279" s="381"/>
      <c r="P279" s="381"/>
    </row>
    <row r="280" spans="3:16" ht="14.25" hidden="1" x14ac:dyDescent="0.2">
      <c r="C280" s="381"/>
      <c r="E280" s="78"/>
      <c r="F280" s="381"/>
      <c r="G280" s="381"/>
      <c r="H280" s="505"/>
      <c r="J280" s="381"/>
      <c r="K280" s="381"/>
      <c r="L280" s="381"/>
      <c r="M280" s="381"/>
      <c r="N280" s="381"/>
      <c r="O280" s="381"/>
      <c r="P280" s="381"/>
    </row>
    <row r="281" spans="3:16" ht="14.25" hidden="1" x14ac:dyDescent="0.2">
      <c r="C281" s="381"/>
      <c r="E281" s="78"/>
      <c r="F281" s="381"/>
      <c r="G281" s="381"/>
      <c r="H281" s="505"/>
      <c r="J281" s="381"/>
      <c r="K281" s="381"/>
      <c r="L281" s="381"/>
      <c r="M281" s="381"/>
      <c r="N281" s="381"/>
      <c r="O281" s="381"/>
      <c r="P281" s="381"/>
    </row>
    <row r="282" spans="3:16" ht="14.25" hidden="1" x14ac:dyDescent="0.2">
      <c r="C282" s="381"/>
      <c r="E282" s="78"/>
      <c r="F282" s="381"/>
      <c r="G282" s="381"/>
      <c r="H282" s="505"/>
      <c r="J282" s="381"/>
      <c r="K282" s="381"/>
      <c r="L282" s="381"/>
      <c r="M282" s="381"/>
      <c r="N282" s="381"/>
      <c r="O282" s="381"/>
      <c r="P282" s="381"/>
    </row>
    <row r="283" spans="3:16" ht="14.25" hidden="1" x14ac:dyDescent="0.2">
      <c r="C283" s="381"/>
      <c r="E283" s="78"/>
      <c r="F283" s="381"/>
      <c r="G283" s="381"/>
      <c r="H283" s="505"/>
      <c r="J283" s="381"/>
      <c r="K283" s="381"/>
      <c r="L283" s="381"/>
      <c r="M283" s="381"/>
      <c r="N283" s="381"/>
      <c r="O283" s="381"/>
      <c r="P283" s="381"/>
    </row>
    <row r="284" spans="3:16" ht="14.25" hidden="1" x14ac:dyDescent="0.2">
      <c r="C284" s="381"/>
      <c r="E284" s="78"/>
      <c r="F284" s="381"/>
      <c r="G284" s="381"/>
      <c r="H284" s="505"/>
      <c r="J284" s="381"/>
      <c r="K284" s="381"/>
      <c r="L284" s="381"/>
      <c r="M284" s="381"/>
      <c r="N284" s="381"/>
      <c r="O284" s="381"/>
      <c r="P284" s="381"/>
    </row>
    <row r="285" spans="3:16" ht="14.25" hidden="1" x14ac:dyDescent="0.2">
      <c r="C285" s="381"/>
      <c r="E285" s="78"/>
      <c r="F285" s="381"/>
      <c r="G285" s="381"/>
      <c r="H285" s="505"/>
      <c r="J285" s="381"/>
      <c r="K285" s="381"/>
      <c r="L285" s="381"/>
      <c r="M285" s="381"/>
      <c r="N285" s="381"/>
      <c r="O285" s="381"/>
      <c r="P285" s="381"/>
    </row>
    <row r="286" spans="3:16" ht="14.25" hidden="1" x14ac:dyDescent="0.2">
      <c r="C286" s="381"/>
      <c r="E286" s="78"/>
      <c r="F286" s="381"/>
      <c r="G286" s="381"/>
      <c r="H286" s="505"/>
      <c r="J286" s="381"/>
      <c r="K286" s="381"/>
      <c r="L286" s="381"/>
      <c r="M286" s="381"/>
      <c r="N286" s="381"/>
      <c r="O286" s="381"/>
      <c r="P286" s="381"/>
    </row>
    <row r="287" spans="3:16" ht="14.25" hidden="1" x14ac:dyDescent="0.2">
      <c r="C287" s="381"/>
      <c r="E287" s="78"/>
      <c r="F287" s="381"/>
      <c r="G287" s="381"/>
      <c r="H287" s="505"/>
      <c r="J287" s="381"/>
      <c r="K287" s="381"/>
      <c r="L287" s="381"/>
      <c r="M287" s="381"/>
      <c r="N287" s="381"/>
      <c r="O287" s="381"/>
      <c r="P287" s="381"/>
    </row>
    <row r="288" spans="3:16" ht="14.25" hidden="1" x14ac:dyDescent="0.2">
      <c r="C288" s="381"/>
      <c r="E288" s="78"/>
      <c r="F288" s="381"/>
      <c r="G288" s="381"/>
      <c r="H288" s="505"/>
      <c r="J288" s="381"/>
      <c r="K288" s="381"/>
      <c r="L288" s="381"/>
      <c r="M288" s="381"/>
      <c r="N288" s="381"/>
      <c r="O288" s="381"/>
      <c r="P288" s="381"/>
    </row>
    <row r="289" spans="3:16" ht="14.25" hidden="1" x14ac:dyDescent="0.2">
      <c r="C289" s="381"/>
      <c r="E289" s="78"/>
      <c r="F289" s="381"/>
      <c r="G289" s="381"/>
      <c r="H289" s="505"/>
      <c r="J289" s="381"/>
      <c r="K289" s="381"/>
      <c r="L289" s="381"/>
      <c r="M289" s="381"/>
      <c r="N289" s="381"/>
      <c r="O289" s="381"/>
      <c r="P289" s="381"/>
    </row>
    <row r="290" spans="3:16" ht="14.25" hidden="1" x14ac:dyDescent="0.2">
      <c r="C290" s="381"/>
      <c r="E290" s="78"/>
      <c r="F290" s="381"/>
      <c r="G290" s="381"/>
      <c r="H290" s="505"/>
      <c r="J290" s="381"/>
      <c r="K290" s="381"/>
      <c r="L290" s="381"/>
      <c r="M290" s="381"/>
      <c r="N290" s="381"/>
      <c r="O290" s="381"/>
      <c r="P290" s="381"/>
    </row>
    <row r="291" spans="3:16" ht="14.25" hidden="1" x14ac:dyDescent="0.2">
      <c r="C291" s="381"/>
      <c r="E291" s="78"/>
      <c r="F291" s="381"/>
      <c r="G291" s="381"/>
      <c r="H291" s="505"/>
      <c r="J291" s="381"/>
      <c r="K291" s="381"/>
      <c r="L291" s="381"/>
      <c r="M291" s="381"/>
      <c r="N291" s="381"/>
      <c r="O291" s="381"/>
      <c r="P291" s="381"/>
    </row>
    <row r="292" spans="3:16" ht="14.25" hidden="1" x14ac:dyDescent="0.2">
      <c r="C292" s="381"/>
      <c r="E292" s="78"/>
      <c r="F292" s="381"/>
      <c r="G292" s="381"/>
      <c r="H292" s="505"/>
      <c r="J292" s="381"/>
      <c r="K292" s="381"/>
      <c r="L292" s="381"/>
      <c r="M292" s="381"/>
      <c r="N292" s="381"/>
      <c r="O292" s="381"/>
      <c r="P292" s="381"/>
    </row>
    <row r="293" spans="3:16" ht="14.25" hidden="1" x14ac:dyDescent="0.2">
      <c r="C293" s="381"/>
      <c r="E293" s="78"/>
      <c r="F293" s="381"/>
      <c r="G293" s="381"/>
      <c r="H293" s="505"/>
      <c r="J293" s="381"/>
      <c r="K293" s="381"/>
      <c r="L293" s="381"/>
      <c r="M293" s="381"/>
      <c r="N293" s="381"/>
      <c r="O293" s="381"/>
      <c r="P293" s="381"/>
    </row>
    <row r="294" spans="3:16" ht="14.25" hidden="1" x14ac:dyDescent="0.2">
      <c r="C294" s="381"/>
      <c r="E294" s="78"/>
      <c r="F294" s="381"/>
      <c r="G294" s="381"/>
      <c r="H294" s="505"/>
      <c r="J294" s="381"/>
      <c r="K294" s="381"/>
      <c r="L294" s="381"/>
      <c r="M294" s="381"/>
      <c r="N294" s="381"/>
      <c r="O294" s="381"/>
      <c r="P294" s="381"/>
    </row>
    <row r="295" spans="3:16" ht="14.25" hidden="1" x14ac:dyDescent="0.2">
      <c r="C295" s="381"/>
      <c r="E295" s="78"/>
      <c r="F295" s="381"/>
      <c r="G295" s="381"/>
      <c r="H295" s="505"/>
      <c r="J295" s="381"/>
      <c r="K295" s="381"/>
      <c r="L295" s="381"/>
      <c r="M295" s="381"/>
      <c r="N295" s="381"/>
      <c r="O295" s="381"/>
      <c r="P295" s="381"/>
    </row>
    <row r="296" spans="3:16" ht="14.25" hidden="1" x14ac:dyDescent="0.2">
      <c r="C296" s="381"/>
      <c r="E296" s="78"/>
      <c r="F296" s="381"/>
      <c r="G296" s="381"/>
      <c r="H296" s="505"/>
      <c r="J296" s="381"/>
      <c r="K296" s="381"/>
      <c r="L296" s="381"/>
      <c r="M296" s="381"/>
      <c r="N296" s="381"/>
      <c r="O296" s="381"/>
      <c r="P296" s="381"/>
    </row>
    <row r="297" spans="3:16" ht="14.25" hidden="1" x14ac:dyDescent="0.2">
      <c r="C297" s="381"/>
      <c r="E297" s="78"/>
      <c r="F297" s="381"/>
      <c r="G297" s="381"/>
      <c r="H297" s="505"/>
      <c r="J297" s="381"/>
      <c r="K297" s="381"/>
      <c r="L297" s="381"/>
      <c r="M297" s="381"/>
      <c r="N297" s="381"/>
      <c r="O297" s="381"/>
      <c r="P297" s="381"/>
    </row>
    <row r="298" spans="3:16" ht="14.25" hidden="1" x14ac:dyDescent="0.2">
      <c r="C298" s="381"/>
      <c r="E298" s="78"/>
      <c r="F298" s="381"/>
      <c r="G298" s="381"/>
      <c r="H298" s="505"/>
      <c r="J298" s="381"/>
      <c r="K298" s="381"/>
      <c r="L298" s="381"/>
      <c r="M298" s="381"/>
      <c r="N298" s="381"/>
      <c r="O298" s="381"/>
      <c r="P298" s="381"/>
    </row>
    <row r="299" spans="3:16" ht="14.25" hidden="1" x14ac:dyDescent="0.2">
      <c r="C299" s="381"/>
      <c r="E299" s="78"/>
      <c r="F299" s="381"/>
      <c r="G299" s="381"/>
      <c r="H299" s="505"/>
      <c r="J299" s="381"/>
      <c r="K299" s="381"/>
      <c r="L299" s="381"/>
      <c r="M299" s="381"/>
      <c r="N299" s="381"/>
      <c r="O299" s="381"/>
      <c r="P299" s="381"/>
    </row>
    <row r="300" spans="3:16" ht="14.25" hidden="1" x14ac:dyDescent="0.2">
      <c r="C300" s="381"/>
      <c r="E300" s="78"/>
      <c r="F300" s="381"/>
      <c r="G300" s="381"/>
      <c r="H300" s="505"/>
      <c r="J300" s="381"/>
      <c r="K300" s="381"/>
      <c r="L300" s="381"/>
      <c r="M300" s="381"/>
      <c r="N300" s="381"/>
      <c r="O300" s="381"/>
      <c r="P300" s="381"/>
    </row>
    <row r="301" spans="3:16" ht="14.25" hidden="1" x14ac:dyDescent="0.2">
      <c r="C301" s="381"/>
      <c r="E301" s="78"/>
      <c r="F301" s="381"/>
      <c r="G301" s="381"/>
      <c r="H301" s="505"/>
      <c r="J301" s="381"/>
      <c r="K301" s="381"/>
      <c r="L301" s="381"/>
      <c r="M301" s="381"/>
      <c r="N301" s="381"/>
      <c r="O301" s="381"/>
      <c r="P301" s="381"/>
    </row>
    <row r="302" spans="3:16" ht="14.25" hidden="1" x14ac:dyDescent="0.2">
      <c r="C302" s="381"/>
      <c r="E302" s="78"/>
      <c r="F302" s="381"/>
      <c r="G302" s="381"/>
      <c r="H302" s="505"/>
      <c r="J302" s="381"/>
      <c r="K302" s="381"/>
      <c r="L302" s="381"/>
      <c r="M302" s="381"/>
      <c r="N302" s="381"/>
      <c r="O302" s="381"/>
      <c r="P302" s="381"/>
    </row>
    <row r="303" spans="3:16" ht="14.25" hidden="1" x14ac:dyDescent="0.2">
      <c r="C303" s="381"/>
      <c r="E303" s="78"/>
      <c r="F303" s="381"/>
      <c r="G303" s="381"/>
      <c r="H303" s="505"/>
      <c r="J303" s="381"/>
      <c r="K303" s="381"/>
      <c r="L303" s="381"/>
      <c r="M303" s="381"/>
      <c r="N303" s="381"/>
      <c r="O303" s="381"/>
      <c r="P303" s="381"/>
    </row>
    <row r="304" spans="3:16" ht="14.25" hidden="1" x14ac:dyDescent="0.2">
      <c r="C304" s="381"/>
      <c r="E304" s="78"/>
      <c r="F304" s="381"/>
      <c r="G304" s="381"/>
      <c r="H304" s="505"/>
      <c r="J304" s="381"/>
      <c r="K304" s="381"/>
      <c r="L304" s="381"/>
      <c r="M304" s="381"/>
      <c r="N304" s="381"/>
      <c r="O304" s="381"/>
      <c r="P304" s="381"/>
    </row>
    <row r="305" spans="3:16" ht="14.25" hidden="1" x14ac:dyDescent="0.2">
      <c r="C305" s="381"/>
      <c r="E305" s="78"/>
      <c r="F305" s="381"/>
      <c r="G305" s="381"/>
      <c r="H305" s="505"/>
      <c r="J305" s="381"/>
      <c r="K305" s="381"/>
      <c r="L305" s="381"/>
      <c r="M305" s="381"/>
      <c r="N305" s="381"/>
      <c r="O305" s="381"/>
      <c r="P305" s="381"/>
    </row>
    <row r="306" spans="3:16" ht="14.25" hidden="1" x14ac:dyDescent="0.2">
      <c r="C306" s="381"/>
      <c r="E306" s="78"/>
      <c r="F306" s="381"/>
      <c r="G306" s="381"/>
      <c r="H306" s="505"/>
      <c r="J306" s="381"/>
      <c r="K306" s="381"/>
      <c r="L306" s="381"/>
      <c r="M306" s="381"/>
      <c r="N306" s="381"/>
      <c r="O306" s="381"/>
      <c r="P306" s="381"/>
    </row>
    <row r="307" spans="3:16" ht="14.25" hidden="1" x14ac:dyDescent="0.2">
      <c r="C307" s="381"/>
      <c r="E307" s="78"/>
      <c r="F307" s="381"/>
      <c r="G307" s="381"/>
      <c r="H307" s="505"/>
      <c r="J307" s="381"/>
      <c r="K307" s="381"/>
      <c r="L307" s="381"/>
      <c r="M307" s="381"/>
      <c r="N307" s="381"/>
      <c r="O307" s="381"/>
      <c r="P307" s="381"/>
    </row>
    <row r="308" spans="3:16" ht="14.25" hidden="1" x14ac:dyDescent="0.2">
      <c r="C308" s="381"/>
      <c r="E308" s="78"/>
      <c r="F308" s="381"/>
      <c r="G308" s="381"/>
      <c r="H308" s="505"/>
      <c r="J308" s="381"/>
      <c r="K308" s="381"/>
      <c r="L308" s="381"/>
      <c r="M308" s="381"/>
      <c r="N308" s="381"/>
      <c r="O308" s="381"/>
      <c r="P308" s="381"/>
    </row>
    <row r="309" spans="3:16" ht="14.25" hidden="1" x14ac:dyDescent="0.2">
      <c r="C309" s="381"/>
      <c r="E309" s="78"/>
      <c r="F309" s="381"/>
      <c r="G309" s="381"/>
      <c r="H309" s="505"/>
      <c r="J309" s="381"/>
      <c r="K309" s="381"/>
      <c r="L309" s="381"/>
      <c r="M309" s="381"/>
      <c r="N309" s="381"/>
      <c r="O309" s="381"/>
      <c r="P309" s="381"/>
    </row>
    <row r="310" spans="3:16" ht="14.25" hidden="1" x14ac:dyDescent="0.2">
      <c r="C310" s="381"/>
      <c r="E310" s="78"/>
      <c r="F310" s="381"/>
      <c r="G310" s="381"/>
      <c r="H310" s="505"/>
      <c r="J310" s="381"/>
      <c r="K310" s="381"/>
      <c r="L310" s="381"/>
      <c r="M310" s="381"/>
      <c r="N310" s="381"/>
      <c r="O310" s="381"/>
      <c r="P310" s="381"/>
    </row>
    <row r="311" spans="3:16" ht="14.25" hidden="1" x14ac:dyDescent="0.2">
      <c r="C311" s="381"/>
      <c r="E311" s="78"/>
      <c r="F311" s="381"/>
      <c r="G311" s="381"/>
      <c r="H311" s="505"/>
      <c r="J311" s="381"/>
      <c r="K311" s="381"/>
      <c r="L311" s="381"/>
      <c r="M311" s="381"/>
      <c r="N311" s="381"/>
      <c r="O311" s="381"/>
      <c r="P311" s="381"/>
    </row>
    <row r="312" spans="3:16" ht="14.25" hidden="1" x14ac:dyDescent="0.2">
      <c r="C312" s="381"/>
      <c r="E312" s="78"/>
      <c r="F312" s="381"/>
      <c r="G312" s="381"/>
      <c r="H312" s="505"/>
      <c r="J312" s="381"/>
      <c r="K312" s="381"/>
      <c r="L312" s="381"/>
      <c r="M312" s="381"/>
      <c r="N312" s="381"/>
      <c r="O312" s="381"/>
      <c r="P312" s="381"/>
    </row>
    <row r="313" spans="3:16" ht="14.25" hidden="1" x14ac:dyDescent="0.2">
      <c r="C313" s="381"/>
      <c r="E313" s="78"/>
      <c r="F313" s="381"/>
      <c r="G313" s="381"/>
      <c r="H313" s="505"/>
      <c r="J313" s="381"/>
      <c r="K313" s="381"/>
      <c r="L313" s="381"/>
      <c r="M313" s="381"/>
      <c r="N313" s="381"/>
      <c r="O313" s="381"/>
      <c r="P313" s="381"/>
    </row>
    <row r="314" spans="3:16" ht="14.25" hidden="1" x14ac:dyDescent="0.2">
      <c r="C314" s="381"/>
      <c r="E314" s="78"/>
      <c r="F314" s="381"/>
      <c r="G314" s="381"/>
      <c r="H314" s="505"/>
      <c r="J314" s="381"/>
      <c r="K314" s="381"/>
      <c r="L314" s="381"/>
      <c r="M314" s="381"/>
      <c r="N314" s="381"/>
      <c r="O314" s="381"/>
      <c r="P314" s="381"/>
    </row>
    <row r="315" spans="3:16" ht="14.25" hidden="1" x14ac:dyDescent="0.2">
      <c r="C315" s="381"/>
      <c r="E315" s="78"/>
      <c r="F315" s="381"/>
      <c r="G315" s="381"/>
      <c r="H315" s="505"/>
      <c r="J315" s="381"/>
      <c r="K315" s="381"/>
      <c r="L315" s="381"/>
      <c r="M315" s="381"/>
      <c r="N315" s="381"/>
      <c r="O315" s="381"/>
      <c r="P315" s="381"/>
    </row>
    <row r="316" spans="3:16" ht="14.25" hidden="1" x14ac:dyDescent="0.2">
      <c r="C316" s="381"/>
      <c r="E316" s="78"/>
      <c r="F316" s="381"/>
      <c r="G316" s="381"/>
      <c r="H316" s="505"/>
      <c r="J316" s="381"/>
      <c r="K316" s="381"/>
      <c r="L316" s="381"/>
      <c r="M316" s="381"/>
      <c r="N316" s="381"/>
      <c r="O316" s="381"/>
      <c r="P316" s="381"/>
    </row>
    <row r="317" spans="3:16" ht="14.25" hidden="1" x14ac:dyDescent="0.2">
      <c r="C317" s="381"/>
      <c r="E317" s="78"/>
      <c r="F317" s="381"/>
      <c r="G317" s="381"/>
      <c r="H317" s="505"/>
      <c r="J317" s="381"/>
      <c r="K317" s="381"/>
      <c r="L317" s="381"/>
      <c r="M317" s="381"/>
      <c r="N317" s="381"/>
      <c r="O317" s="381"/>
      <c r="P317" s="381"/>
    </row>
    <row r="318" spans="3:16" ht="14.25" hidden="1" x14ac:dyDescent="0.2">
      <c r="C318" s="381"/>
      <c r="E318" s="78"/>
      <c r="F318" s="381"/>
      <c r="G318" s="381"/>
      <c r="H318" s="505"/>
      <c r="J318" s="381"/>
      <c r="K318" s="381"/>
      <c r="L318" s="381"/>
      <c r="M318" s="381"/>
      <c r="N318" s="381"/>
      <c r="O318" s="381"/>
      <c r="P318" s="381"/>
    </row>
    <row r="319" spans="3:16" ht="14.25" hidden="1" x14ac:dyDescent="0.2">
      <c r="C319" s="381"/>
      <c r="E319" s="78"/>
      <c r="F319" s="381"/>
      <c r="G319" s="381"/>
      <c r="H319" s="505"/>
      <c r="J319" s="381"/>
      <c r="K319" s="381"/>
      <c r="L319" s="381"/>
      <c r="M319" s="381"/>
      <c r="N319" s="381"/>
      <c r="O319" s="381"/>
      <c r="P319" s="381"/>
    </row>
    <row r="320" spans="3:16" ht="14.25" hidden="1" x14ac:dyDescent="0.2">
      <c r="C320" s="381"/>
      <c r="E320" s="78"/>
      <c r="F320" s="381"/>
      <c r="G320" s="381"/>
      <c r="H320" s="505"/>
      <c r="J320" s="381"/>
      <c r="K320" s="381"/>
      <c r="L320" s="381"/>
      <c r="M320" s="381"/>
      <c r="N320" s="381"/>
      <c r="O320" s="381"/>
      <c r="P320" s="381"/>
    </row>
    <row r="321" spans="3:16" ht="14.25" hidden="1" x14ac:dyDescent="0.2">
      <c r="C321" s="381"/>
      <c r="E321" s="78"/>
      <c r="F321" s="381"/>
      <c r="G321" s="381"/>
      <c r="H321" s="505"/>
      <c r="J321" s="381"/>
      <c r="K321" s="381"/>
      <c r="L321" s="381"/>
      <c r="M321" s="381"/>
      <c r="N321" s="381"/>
      <c r="O321" s="381"/>
      <c r="P321" s="381"/>
    </row>
    <row r="322" spans="3:16" ht="14.25" hidden="1" x14ac:dyDescent="0.2">
      <c r="C322" s="381"/>
      <c r="E322" s="78"/>
      <c r="F322" s="381"/>
      <c r="G322" s="381"/>
      <c r="H322" s="505"/>
      <c r="J322" s="381"/>
      <c r="K322" s="381"/>
      <c r="L322" s="381"/>
      <c r="M322" s="381"/>
      <c r="N322" s="381"/>
      <c r="O322" s="381"/>
      <c r="P322" s="381"/>
    </row>
    <row r="323" spans="3:16" ht="14.25" hidden="1" x14ac:dyDescent="0.2">
      <c r="C323" s="381"/>
      <c r="E323" s="78"/>
      <c r="F323" s="381"/>
      <c r="G323" s="381"/>
      <c r="H323" s="505"/>
      <c r="J323" s="381"/>
      <c r="K323" s="381"/>
      <c r="L323" s="381"/>
      <c r="M323" s="381"/>
      <c r="N323" s="381"/>
      <c r="O323" s="381"/>
      <c r="P323" s="381"/>
    </row>
    <row r="324" spans="3:16" ht="14.25" hidden="1" x14ac:dyDescent="0.2">
      <c r="C324" s="381"/>
      <c r="E324" s="78"/>
      <c r="F324" s="381"/>
      <c r="G324" s="381"/>
      <c r="H324" s="505"/>
      <c r="J324" s="381"/>
      <c r="K324" s="381"/>
      <c r="L324" s="381"/>
      <c r="M324" s="381"/>
      <c r="N324" s="381"/>
      <c r="O324" s="381"/>
      <c r="P324" s="381"/>
    </row>
    <row r="325" spans="3:16" ht="14.25" hidden="1" x14ac:dyDescent="0.2">
      <c r="C325" s="381"/>
      <c r="E325" s="78"/>
      <c r="F325" s="381"/>
      <c r="G325" s="381"/>
      <c r="H325" s="505"/>
      <c r="J325" s="381"/>
      <c r="K325" s="381"/>
      <c r="L325" s="381"/>
      <c r="M325" s="381"/>
      <c r="N325" s="381"/>
      <c r="O325" s="381"/>
      <c r="P325" s="381"/>
    </row>
    <row r="326" spans="3:16" ht="14.25" hidden="1" x14ac:dyDescent="0.2">
      <c r="C326" s="381"/>
      <c r="E326" s="78"/>
      <c r="F326" s="381"/>
      <c r="G326" s="381"/>
      <c r="H326" s="505"/>
      <c r="J326" s="381"/>
      <c r="K326" s="381"/>
      <c r="L326" s="381"/>
      <c r="M326" s="381"/>
      <c r="N326" s="381"/>
      <c r="O326" s="381"/>
      <c r="P326" s="381"/>
    </row>
    <row r="327" spans="3:16" ht="14.25" hidden="1" x14ac:dyDescent="0.2">
      <c r="C327" s="381"/>
      <c r="E327" s="78"/>
      <c r="F327" s="381"/>
      <c r="G327" s="381"/>
      <c r="H327" s="505"/>
      <c r="J327" s="381"/>
      <c r="K327" s="381"/>
      <c r="L327" s="381"/>
      <c r="M327" s="381"/>
      <c r="N327" s="381"/>
      <c r="O327" s="381"/>
      <c r="P327" s="381"/>
    </row>
    <row r="328" spans="3:16" ht="14.25" hidden="1" x14ac:dyDescent="0.2">
      <c r="C328" s="381"/>
      <c r="E328" s="78"/>
      <c r="F328" s="381"/>
      <c r="G328" s="381"/>
      <c r="H328" s="505"/>
      <c r="J328" s="381"/>
      <c r="K328" s="381"/>
      <c r="L328" s="381"/>
      <c r="M328" s="381"/>
      <c r="N328" s="381"/>
      <c r="O328" s="381"/>
      <c r="P328" s="381"/>
    </row>
    <row r="329" spans="3:16" ht="14.25" hidden="1" x14ac:dyDescent="0.2">
      <c r="C329" s="381"/>
      <c r="E329" s="78"/>
      <c r="F329" s="381"/>
      <c r="G329" s="381"/>
      <c r="H329" s="505"/>
      <c r="J329" s="381"/>
      <c r="K329" s="381"/>
      <c r="L329" s="381"/>
      <c r="M329" s="381"/>
      <c r="N329" s="381"/>
      <c r="O329" s="381"/>
      <c r="P329" s="381"/>
    </row>
    <row r="330" spans="3:16" ht="14.25" hidden="1" x14ac:dyDescent="0.2">
      <c r="C330" s="381"/>
      <c r="E330" s="78"/>
      <c r="F330" s="381"/>
      <c r="G330" s="381"/>
      <c r="H330" s="505"/>
      <c r="J330" s="381"/>
      <c r="K330" s="381"/>
      <c r="L330" s="381"/>
      <c r="M330" s="381"/>
      <c r="N330" s="381"/>
      <c r="O330" s="381"/>
      <c r="P330" s="381"/>
    </row>
    <row r="331" spans="3:16" ht="14.25" hidden="1" x14ac:dyDescent="0.2">
      <c r="C331" s="381"/>
      <c r="E331" s="78"/>
      <c r="F331" s="381"/>
      <c r="G331" s="381"/>
      <c r="H331" s="505"/>
      <c r="J331" s="381"/>
      <c r="K331" s="381"/>
      <c r="L331" s="381"/>
      <c r="M331" s="381"/>
      <c r="N331" s="381"/>
      <c r="O331" s="381"/>
      <c r="P331" s="381"/>
    </row>
    <row r="332" spans="3:16" ht="14.25" hidden="1" x14ac:dyDescent="0.2">
      <c r="C332" s="381"/>
      <c r="E332" s="78"/>
      <c r="F332" s="381"/>
      <c r="G332" s="381"/>
      <c r="H332" s="505"/>
      <c r="J332" s="381"/>
      <c r="K332" s="381"/>
      <c r="L332" s="381"/>
      <c r="M332" s="381"/>
      <c r="N332" s="381"/>
      <c r="O332" s="381"/>
      <c r="P332" s="381"/>
    </row>
    <row r="333" spans="3:16" ht="14.25" hidden="1" x14ac:dyDescent="0.2">
      <c r="C333" s="381"/>
      <c r="E333" s="78"/>
      <c r="F333" s="381"/>
      <c r="G333" s="381"/>
      <c r="H333" s="505"/>
      <c r="J333" s="381"/>
      <c r="K333" s="381"/>
      <c r="L333" s="381"/>
      <c r="M333" s="381"/>
      <c r="N333" s="381"/>
      <c r="O333" s="381"/>
      <c r="P333" s="381"/>
    </row>
    <row r="334" spans="3:16" ht="14.25" hidden="1" x14ac:dyDescent="0.2">
      <c r="C334" s="381"/>
      <c r="E334" s="78"/>
      <c r="F334" s="381"/>
      <c r="G334" s="381"/>
      <c r="H334" s="505"/>
      <c r="J334" s="381"/>
      <c r="K334" s="381"/>
      <c r="L334" s="381"/>
      <c r="M334" s="381"/>
      <c r="N334" s="381"/>
      <c r="O334" s="381"/>
      <c r="P334" s="381"/>
    </row>
    <row r="335" spans="3:16" ht="14.25" hidden="1" x14ac:dyDescent="0.2">
      <c r="C335" s="381"/>
      <c r="E335" s="78"/>
      <c r="F335" s="381"/>
      <c r="G335" s="381"/>
      <c r="H335" s="505"/>
      <c r="J335" s="381"/>
      <c r="K335" s="381"/>
      <c r="L335" s="381"/>
      <c r="M335" s="381"/>
      <c r="N335" s="381"/>
      <c r="O335" s="381"/>
      <c r="P335" s="381"/>
    </row>
    <row r="336" spans="3:16" ht="14.25" hidden="1" x14ac:dyDescent="0.2">
      <c r="C336" s="381"/>
      <c r="E336" s="78"/>
      <c r="F336" s="381"/>
      <c r="G336" s="381"/>
      <c r="H336" s="505"/>
      <c r="J336" s="381"/>
      <c r="K336" s="381"/>
      <c r="L336" s="381"/>
      <c r="M336" s="381"/>
      <c r="N336" s="381"/>
      <c r="O336" s="381"/>
      <c r="P336" s="381"/>
    </row>
    <row r="337" spans="3:16" ht="14.25" hidden="1" x14ac:dyDescent="0.2">
      <c r="C337" s="381"/>
      <c r="E337" s="78"/>
      <c r="F337" s="381"/>
      <c r="G337" s="381"/>
      <c r="H337" s="505"/>
      <c r="J337" s="381"/>
      <c r="K337" s="381"/>
      <c r="L337" s="381"/>
      <c r="M337" s="381"/>
      <c r="N337" s="381"/>
      <c r="O337" s="381"/>
      <c r="P337" s="381"/>
    </row>
    <row r="338" spans="3:16" ht="14.25" hidden="1" x14ac:dyDescent="0.2">
      <c r="C338" s="381"/>
      <c r="E338" s="78"/>
      <c r="F338" s="381"/>
      <c r="G338" s="381"/>
      <c r="H338" s="505"/>
      <c r="J338" s="381"/>
      <c r="K338" s="381"/>
      <c r="L338" s="381"/>
      <c r="M338" s="381"/>
      <c r="N338" s="381"/>
      <c r="O338" s="381"/>
      <c r="P338" s="381"/>
    </row>
    <row r="339" spans="3:16" ht="14.25" hidden="1" x14ac:dyDescent="0.2">
      <c r="C339" s="381"/>
      <c r="E339" s="78"/>
      <c r="F339" s="381"/>
      <c r="G339" s="381"/>
      <c r="H339" s="505"/>
      <c r="J339" s="381"/>
      <c r="K339" s="381"/>
      <c r="L339" s="381"/>
      <c r="M339" s="381"/>
      <c r="N339" s="381"/>
      <c r="O339" s="381"/>
      <c r="P339" s="381"/>
    </row>
    <row r="340" spans="3:16" ht="14.25" hidden="1" x14ac:dyDescent="0.2">
      <c r="C340" s="381"/>
      <c r="E340" s="78"/>
      <c r="F340" s="381"/>
      <c r="G340" s="381"/>
      <c r="H340" s="505"/>
      <c r="J340" s="381"/>
      <c r="K340" s="381"/>
      <c r="L340" s="381"/>
      <c r="M340" s="381"/>
      <c r="N340" s="381"/>
      <c r="O340" s="381"/>
      <c r="P340" s="381"/>
    </row>
    <row r="341" spans="3:16" ht="14.25" hidden="1" x14ac:dyDescent="0.2">
      <c r="C341" s="381"/>
      <c r="E341" s="78"/>
      <c r="F341" s="381"/>
      <c r="G341" s="381"/>
      <c r="H341" s="505"/>
      <c r="J341" s="381"/>
      <c r="K341" s="381"/>
      <c r="L341" s="381"/>
      <c r="M341" s="381"/>
      <c r="N341" s="381"/>
      <c r="O341" s="381"/>
      <c r="P341" s="381"/>
    </row>
    <row r="342" spans="3:16" ht="14.25" hidden="1" x14ac:dyDescent="0.2">
      <c r="C342" s="381"/>
      <c r="E342" s="78"/>
      <c r="F342" s="381"/>
      <c r="G342" s="381"/>
      <c r="H342" s="505"/>
      <c r="J342" s="381"/>
      <c r="K342" s="381"/>
      <c r="L342" s="381"/>
      <c r="M342" s="381"/>
      <c r="N342" s="381"/>
      <c r="O342" s="381"/>
      <c r="P342" s="381"/>
    </row>
    <row r="343" spans="3:16" ht="14.25" hidden="1" x14ac:dyDescent="0.2">
      <c r="C343" s="381"/>
      <c r="E343" s="78"/>
      <c r="F343" s="381"/>
      <c r="G343" s="381"/>
      <c r="H343" s="505"/>
      <c r="J343" s="381"/>
      <c r="K343" s="381"/>
      <c r="L343" s="381"/>
      <c r="M343" s="381"/>
      <c r="N343" s="381"/>
      <c r="O343" s="381"/>
      <c r="P343" s="381"/>
    </row>
    <row r="344" spans="3:16" ht="14.25" hidden="1" x14ac:dyDescent="0.2">
      <c r="C344" s="381"/>
      <c r="E344" s="78"/>
      <c r="F344" s="381"/>
      <c r="G344" s="381"/>
      <c r="H344" s="505"/>
      <c r="J344" s="381"/>
      <c r="K344" s="381"/>
      <c r="L344" s="381"/>
      <c r="M344" s="381"/>
      <c r="N344" s="381"/>
      <c r="O344" s="381"/>
      <c r="P344" s="381"/>
    </row>
    <row r="345" spans="3:16" ht="14.25" hidden="1" x14ac:dyDescent="0.2">
      <c r="C345" s="381"/>
      <c r="E345" s="78"/>
      <c r="F345" s="381"/>
      <c r="G345" s="381"/>
      <c r="H345" s="505"/>
      <c r="J345" s="381"/>
      <c r="K345" s="381"/>
      <c r="L345" s="381"/>
      <c r="M345" s="381"/>
      <c r="N345" s="381"/>
      <c r="O345" s="381"/>
      <c r="P345" s="381"/>
    </row>
    <row r="346" spans="3:16" ht="14.25" hidden="1" x14ac:dyDescent="0.2">
      <c r="C346" s="381"/>
      <c r="E346" s="78"/>
      <c r="F346" s="381"/>
      <c r="G346" s="381"/>
      <c r="H346" s="505"/>
      <c r="J346" s="381"/>
      <c r="K346" s="381"/>
      <c r="L346" s="381"/>
      <c r="M346" s="381"/>
      <c r="N346" s="381"/>
      <c r="O346" s="381"/>
      <c r="P346" s="381"/>
    </row>
    <row r="347" spans="3:16" ht="14.25" hidden="1" x14ac:dyDescent="0.2">
      <c r="C347" s="381"/>
      <c r="E347" s="78"/>
      <c r="F347" s="381"/>
      <c r="G347" s="381"/>
      <c r="H347" s="505"/>
      <c r="J347" s="381"/>
      <c r="K347" s="381"/>
      <c r="L347" s="381"/>
      <c r="M347" s="381"/>
      <c r="N347" s="381"/>
      <c r="O347" s="381"/>
      <c r="P347" s="381"/>
    </row>
    <row r="348" spans="3:16" ht="14.25" hidden="1" x14ac:dyDescent="0.2">
      <c r="C348" s="381"/>
      <c r="E348" s="78"/>
      <c r="F348" s="381"/>
      <c r="G348" s="381"/>
      <c r="H348" s="505"/>
      <c r="J348" s="381"/>
      <c r="K348" s="381"/>
      <c r="L348" s="381"/>
      <c r="M348" s="381"/>
      <c r="N348" s="381"/>
      <c r="O348" s="381"/>
      <c r="P348" s="381"/>
    </row>
    <row r="349" spans="3:16" ht="14.25" hidden="1" x14ac:dyDescent="0.2">
      <c r="C349" s="381"/>
      <c r="E349" s="78"/>
      <c r="F349" s="381"/>
      <c r="G349" s="381"/>
      <c r="H349" s="505"/>
      <c r="J349" s="381"/>
      <c r="K349" s="381"/>
      <c r="L349" s="381"/>
      <c r="M349" s="381"/>
      <c r="N349" s="381"/>
      <c r="O349" s="381"/>
      <c r="P349" s="381"/>
    </row>
    <row r="350" spans="3:16" ht="14.25" hidden="1" x14ac:dyDescent="0.2">
      <c r="C350" s="381"/>
      <c r="E350" s="78"/>
      <c r="F350" s="381"/>
      <c r="G350" s="381"/>
      <c r="H350" s="505"/>
      <c r="J350" s="381"/>
      <c r="K350" s="381"/>
      <c r="L350" s="381"/>
      <c r="M350" s="381"/>
      <c r="N350" s="381"/>
      <c r="O350" s="381"/>
      <c r="P350" s="381"/>
    </row>
    <row r="351" spans="3:16" ht="14.25" hidden="1" x14ac:dyDescent="0.2">
      <c r="C351" s="381"/>
      <c r="E351" s="78"/>
      <c r="F351" s="381"/>
      <c r="G351" s="381"/>
      <c r="H351" s="505"/>
      <c r="J351" s="381"/>
      <c r="K351" s="381"/>
      <c r="L351" s="381"/>
      <c r="M351" s="381"/>
      <c r="N351" s="381"/>
      <c r="O351" s="381"/>
      <c r="P351" s="381"/>
    </row>
    <row r="352" spans="3:16" ht="14.25" hidden="1" x14ac:dyDescent="0.2">
      <c r="C352" s="381"/>
      <c r="E352" s="78"/>
      <c r="F352" s="381"/>
      <c r="G352" s="381"/>
      <c r="H352" s="505"/>
      <c r="J352" s="381"/>
      <c r="K352" s="381"/>
      <c r="L352" s="381"/>
      <c r="M352" s="381"/>
      <c r="N352" s="381"/>
      <c r="O352" s="381"/>
      <c r="P352" s="381"/>
    </row>
    <row r="353" spans="3:16" ht="14.25" hidden="1" x14ac:dyDescent="0.2">
      <c r="C353" s="381"/>
      <c r="E353" s="78"/>
      <c r="F353" s="381"/>
      <c r="G353" s="381"/>
      <c r="H353" s="505"/>
      <c r="J353" s="381"/>
      <c r="K353" s="381"/>
      <c r="L353" s="381"/>
      <c r="M353" s="381"/>
      <c r="N353" s="381"/>
      <c r="O353" s="381"/>
      <c r="P353" s="381"/>
    </row>
    <row r="354" spans="3:16" ht="14.25" hidden="1" x14ac:dyDescent="0.2">
      <c r="C354" s="381"/>
      <c r="E354" s="78"/>
      <c r="F354" s="381"/>
      <c r="G354" s="381"/>
      <c r="H354" s="505"/>
      <c r="J354" s="381"/>
      <c r="K354" s="381"/>
      <c r="L354" s="381"/>
      <c r="M354" s="381"/>
      <c r="N354" s="381"/>
      <c r="O354" s="381"/>
      <c r="P354" s="381"/>
    </row>
    <row r="355" spans="3:16" ht="14.25" hidden="1" x14ac:dyDescent="0.2">
      <c r="C355" s="381"/>
      <c r="E355" s="78"/>
      <c r="F355" s="381"/>
      <c r="G355" s="381"/>
      <c r="H355" s="505"/>
      <c r="J355" s="381"/>
      <c r="K355" s="381"/>
      <c r="L355" s="381"/>
      <c r="M355" s="381"/>
      <c r="N355" s="381"/>
      <c r="O355" s="381"/>
      <c r="P355" s="381"/>
    </row>
    <row r="356" spans="3:16" ht="14.25" hidden="1" x14ac:dyDescent="0.2">
      <c r="C356" s="381"/>
      <c r="E356" s="78"/>
      <c r="F356" s="381"/>
      <c r="G356" s="381"/>
      <c r="H356" s="505"/>
      <c r="J356" s="381"/>
      <c r="K356" s="381"/>
      <c r="L356" s="381"/>
      <c r="M356" s="381"/>
      <c r="N356" s="381"/>
      <c r="O356" s="381"/>
      <c r="P356" s="381"/>
    </row>
    <row r="357" spans="3:16" ht="14.25" hidden="1" x14ac:dyDescent="0.2">
      <c r="C357" s="381"/>
      <c r="E357" s="78"/>
      <c r="F357" s="381"/>
      <c r="G357" s="381"/>
      <c r="H357" s="505"/>
      <c r="J357" s="381"/>
      <c r="K357" s="381"/>
      <c r="L357" s="381"/>
      <c r="M357" s="381"/>
      <c r="N357" s="381"/>
      <c r="O357" s="381"/>
      <c r="P357" s="381"/>
    </row>
    <row r="358" spans="3:16" ht="14.25" hidden="1" x14ac:dyDescent="0.2">
      <c r="C358" s="381"/>
      <c r="E358" s="78"/>
      <c r="F358" s="381"/>
      <c r="G358" s="381"/>
      <c r="H358" s="505"/>
      <c r="J358" s="381"/>
      <c r="K358" s="381"/>
      <c r="L358" s="381"/>
      <c r="M358" s="381"/>
      <c r="N358" s="381"/>
      <c r="O358" s="381"/>
      <c r="P358" s="381"/>
    </row>
    <row r="359" spans="3:16" ht="14.25" hidden="1" x14ac:dyDescent="0.2">
      <c r="C359" s="381"/>
      <c r="E359" s="78"/>
      <c r="F359" s="381"/>
      <c r="G359" s="381"/>
      <c r="H359" s="505"/>
      <c r="J359" s="381"/>
      <c r="K359" s="381"/>
      <c r="L359" s="381"/>
      <c r="M359" s="381"/>
      <c r="N359" s="381"/>
      <c r="O359" s="381"/>
      <c r="P359" s="381"/>
    </row>
    <row r="360" spans="3:16" ht="14.25" hidden="1" x14ac:dyDescent="0.2">
      <c r="C360" s="381"/>
      <c r="E360" s="78"/>
      <c r="F360" s="381"/>
      <c r="G360" s="381"/>
      <c r="H360" s="505"/>
      <c r="J360" s="381"/>
      <c r="K360" s="381"/>
      <c r="L360" s="381"/>
      <c r="M360" s="381"/>
      <c r="N360" s="381"/>
      <c r="O360" s="381"/>
      <c r="P360" s="381"/>
    </row>
    <row r="361" spans="3:16" ht="14.25" hidden="1" x14ac:dyDescent="0.2">
      <c r="C361" s="381"/>
      <c r="E361" s="78"/>
      <c r="F361" s="381"/>
      <c r="G361" s="381"/>
      <c r="H361" s="505"/>
      <c r="J361" s="381"/>
      <c r="K361" s="381"/>
      <c r="L361" s="381"/>
      <c r="M361" s="381"/>
      <c r="N361" s="381"/>
      <c r="O361" s="381"/>
      <c r="P361" s="381"/>
    </row>
    <row r="362" spans="3:16" ht="14.25" hidden="1" x14ac:dyDescent="0.2">
      <c r="C362" s="381"/>
      <c r="E362" s="78"/>
      <c r="F362" s="381"/>
      <c r="G362" s="381"/>
      <c r="H362" s="505"/>
      <c r="J362" s="381"/>
      <c r="K362" s="381"/>
      <c r="L362" s="381"/>
      <c r="M362" s="381"/>
      <c r="N362" s="381"/>
      <c r="O362" s="381"/>
      <c r="P362" s="381"/>
    </row>
    <row r="363" spans="3:16" ht="14.25" hidden="1" x14ac:dyDescent="0.2">
      <c r="C363" s="381"/>
      <c r="E363" s="78"/>
      <c r="F363" s="381"/>
      <c r="G363" s="381"/>
      <c r="H363" s="505"/>
      <c r="J363" s="381"/>
      <c r="K363" s="381"/>
      <c r="L363" s="381"/>
      <c r="M363" s="381"/>
      <c r="N363" s="381"/>
      <c r="O363" s="381"/>
      <c r="P363" s="381"/>
    </row>
    <row r="364" spans="3:16" ht="14.25" hidden="1" x14ac:dyDescent="0.2">
      <c r="C364" s="381"/>
      <c r="E364" s="78"/>
      <c r="F364" s="381"/>
      <c r="G364" s="381"/>
      <c r="H364" s="505"/>
      <c r="J364" s="381"/>
      <c r="K364" s="381"/>
      <c r="L364" s="381"/>
      <c r="M364" s="381"/>
      <c r="N364" s="381"/>
      <c r="O364" s="381"/>
      <c r="P364" s="381"/>
    </row>
    <row r="365" spans="3:16" ht="14.25" hidden="1" x14ac:dyDescent="0.2">
      <c r="C365" s="381"/>
      <c r="E365" s="78"/>
      <c r="F365" s="381"/>
      <c r="G365" s="381"/>
      <c r="H365" s="505"/>
      <c r="J365" s="381"/>
      <c r="K365" s="381"/>
      <c r="L365" s="381"/>
      <c r="M365" s="381"/>
      <c r="N365" s="381"/>
      <c r="O365" s="381"/>
      <c r="P365" s="381"/>
    </row>
    <row r="366" spans="3:16" ht="14.25" hidden="1" x14ac:dyDescent="0.2">
      <c r="C366" s="381"/>
      <c r="E366" s="78"/>
      <c r="F366" s="381"/>
      <c r="G366" s="381"/>
      <c r="H366" s="505"/>
      <c r="J366" s="381"/>
      <c r="K366" s="381"/>
      <c r="L366" s="381"/>
      <c r="M366" s="381"/>
      <c r="N366" s="381"/>
      <c r="O366" s="381"/>
      <c r="P366" s="381"/>
    </row>
    <row r="367" spans="3:16" ht="14.25" hidden="1" x14ac:dyDescent="0.2">
      <c r="C367" s="381"/>
      <c r="E367" s="78"/>
      <c r="F367" s="381"/>
      <c r="G367" s="381"/>
      <c r="H367" s="505"/>
      <c r="J367" s="381"/>
      <c r="K367" s="381"/>
      <c r="L367" s="381"/>
      <c r="M367" s="381"/>
      <c r="N367" s="381"/>
      <c r="O367" s="381"/>
      <c r="P367" s="381"/>
    </row>
    <row r="368" spans="3:16" ht="14.25" hidden="1" x14ac:dyDescent="0.2">
      <c r="C368" s="381"/>
      <c r="E368" s="78"/>
      <c r="F368" s="381"/>
      <c r="G368" s="381"/>
      <c r="H368" s="505"/>
      <c r="J368" s="381"/>
      <c r="K368" s="381"/>
      <c r="L368" s="381"/>
      <c r="M368" s="381"/>
      <c r="N368" s="381"/>
      <c r="O368" s="381"/>
      <c r="P368" s="381"/>
    </row>
    <row r="369" spans="3:16" ht="14.25" hidden="1" x14ac:dyDescent="0.2">
      <c r="C369" s="381"/>
      <c r="E369" s="78"/>
      <c r="F369" s="381"/>
      <c r="G369" s="381"/>
      <c r="H369" s="505"/>
      <c r="J369" s="381"/>
      <c r="K369" s="381"/>
      <c r="L369" s="381"/>
      <c r="M369" s="381"/>
      <c r="N369" s="381"/>
      <c r="O369" s="381"/>
      <c r="P369" s="381"/>
    </row>
    <row r="370" spans="3:16" ht="14.25" hidden="1" x14ac:dyDescent="0.2">
      <c r="C370" s="381"/>
      <c r="E370" s="78"/>
      <c r="F370" s="381"/>
      <c r="G370" s="381"/>
      <c r="H370" s="505"/>
      <c r="J370" s="381"/>
      <c r="K370" s="381"/>
      <c r="L370" s="381"/>
      <c r="M370" s="381"/>
      <c r="N370" s="381"/>
      <c r="O370" s="381"/>
      <c r="P370" s="381"/>
    </row>
    <row r="371" spans="3:16" ht="14.25" hidden="1" x14ac:dyDescent="0.2">
      <c r="C371" s="381"/>
      <c r="E371" s="78"/>
      <c r="F371" s="381"/>
      <c r="G371" s="381"/>
      <c r="H371" s="505"/>
      <c r="J371" s="381"/>
      <c r="K371" s="381"/>
      <c r="L371" s="381"/>
      <c r="M371" s="381"/>
      <c r="N371" s="381"/>
      <c r="O371" s="381"/>
      <c r="P371" s="381"/>
    </row>
    <row r="372" spans="3:16" ht="14.25" hidden="1" x14ac:dyDescent="0.2">
      <c r="C372" s="381"/>
      <c r="E372" s="78"/>
      <c r="F372" s="381"/>
      <c r="G372" s="381"/>
      <c r="H372" s="505"/>
      <c r="J372" s="381"/>
      <c r="K372" s="381"/>
      <c r="L372" s="381"/>
      <c r="M372" s="381"/>
      <c r="N372" s="381"/>
      <c r="O372" s="381"/>
      <c r="P372" s="381"/>
    </row>
    <row r="373" spans="3:16" ht="14.25" hidden="1" x14ac:dyDescent="0.2">
      <c r="C373" s="381"/>
      <c r="E373" s="78"/>
      <c r="F373" s="381"/>
      <c r="G373" s="381"/>
      <c r="H373" s="505"/>
      <c r="J373" s="381"/>
      <c r="K373" s="381"/>
      <c r="L373" s="381"/>
      <c r="M373" s="381"/>
      <c r="N373" s="381"/>
      <c r="O373" s="381"/>
      <c r="P373" s="381"/>
    </row>
    <row r="374" spans="3:16" ht="14.25" hidden="1" x14ac:dyDescent="0.2">
      <c r="C374" s="381"/>
      <c r="E374" s="78"/>
      <c r="F374" s="381"/>
      <c r="G374" s="381"/>
      <c r="H374" s="505"/>
      <c r="J374" s="381"/>
      <c r="K374" s="381"/>
      <c r="L374" s="381"/>
      <c r="M374" s="381"/>
      <c r="N374" s="381"/>
      <c r="O374" s="381"/>
      <c r="P374" s="381"/>
    </row>
    <row r="375" spans="3:16" ht="14.25" hidden="1" x14ac:dyDescent="0.2">
      <c r="C375" s="381"/>
      <c r="E375" s="78"/>
      <c r="F375" s="381"/>
      <c r="G375" s="381"/>
      <c r="H375" s="505"/>
      <c r="J375" s="381"/>
      <c r="K375" s="381"/>
      <c r="L375" s="381"/>
      <c r="M375" s="381"/>
      <c r="N375" s="381"/>
      <c r="O375" s="381"/>
      <c r="P375" s="381"/>
    </row>
    <row r="376" spans="3:16" ht="14.25" hidden="1" x14ac:dyDescent="0.2">
      <c r="C376" s="381"/>
      <c r="E376" s="78"/>
      <c r="F376" s="381"/>
      <c r="G376" s="381"/>
      <c r="H376" s="505"/>
      <c r="J376" s="381"/>
      <c r="K376" s="381"/>
      <c r="L376" s="381"/>
      <c r="M376" s="381"/>
      <c r="N376" s="381"/>
      <c r="O376" s="381"/>
      <c r="P376" s="381"/>
    </row>
    <row r="377" spans="3:16" ht="14.25" hidden="1" x14ac:dyDescent="0.2">
      <c r="C377" s="381"/>
      <c r="E377" s="78"/>
      <c r="F377" s="381"/>
      <c r="G377" s="381"/>
      <c r="H377" s="505"/>
      <c r="J377" s="381"/>
      <c r="K377" s="381"/>
      <c r="L377" s="381"/>
      <c r="M377" s="381"/>
      <c r="N377" s="381"/>
      <c r="O377" s="381"/>
      <c r="P377" s="381"/>
    </row>
    <row r="378" spans="3:16" ht="14.25" hidden="1" x14ac:dyDescent="0.2">
      <c r="C378" s="381"/>
      <c r="E378" s="78"/>
      <c r="F378" s="381"/>
      <c r="G378" s="381"/>
      <c r="H378" s="505"/>
      <c r="J378" s="381"/>
      <c r="K378" s="381"/>
      <c r="L378" s="381"/>
      <c r="M378" s="381"/>
      <c r="N378" s="381"/>
      <c r="O378" s="381"/>
      <c r="P378" s="381"/>
    </row>
    <row r="379" spans="3:16" ht="14.25" hidden="1" x14ac:dyDescent="0.2">
      <c r="C379" s="381"/>
      <c r="E379" s="78"/>
      <c r="F379" s="381"/>
      <c r="G379" s="381"/>
      <c r="H379" s="505"/>
      <c r="J379" s="381"/>
      <c r="K379" s="381"/>
      <c r="L379" s="381"/>
      <c r="M379" s="381"/>
      <c r="N379" s="381"/>
      <c r="O379" s="381"/>
      <c r="P379" s="381"/>
    </row>
    <row r="380" spans="3:16" ht="14.25" hidden="1" x14ac:dyDescent="0.2">
      <c r="C380" s="381"/>
      <c r="E380" s="78"/>
      <c r="F380" s="381"/>
      <c r="G380" s="381"/>
      <c r="H380" s="505"/>
      <c r="J380" s="381"/>
      <c r="K380" s="381"/>
      <c r="L380" s="381"/>
      <c r="M380" s="381"/>
      <c r="N380" s="381"/>
      <c r="O380" s="381"/>
      <c r="P380" s="381"/>
    </row>
    <row r="381" spans="3:16" ht="14.25" hidden="1" x14ac:dyDescent="0.2">
      <c r="C381" s="381"/>
      <c r="E381" s="78"/>
      <c r="F381" s="381"/>
      <c r="G381" s="381"/>
      <c r="H381" s="505"/>
      <c r="J381" s="381"/>
      <c r="K381" s="381"/>
      <c r="L381" s="381"/>
      <c r="M381" s="381"/>
      <c r="N381" s="381"/>
      <c r="O381" s="381"/>
      <c r="P381" s="381"/>
    </row>
    <row r="382" spans="3:16" ht="14.25" hidden="1" x14ac:dyDescent="0.2">
      <c r="C382" s="381"/>
      <c r="E382" s="78"/>
      <c r="F382" s="381"/>
      <c r="G382" s="381"/>
      <c r="H382" s="505"/>
      <c r="J382" s="381"/>
      <c r="K382" s="381"/>
      <c r="L382" s="381"/>
      <c r="M382" s="381"/>
      <c r="N382" s="381"/>
      <c r="O382" s="381"/>
      <c r="P382" s="381"/>
    </row>
    <row r="383" spans="3:16" ht="14.25" hidden="1" x14ac:dyDescent="0.2">
      <c r="C383" s="381"/>
      <c r="E383" s="78"/>
      <c r="F383" s="381"/>
      <c r="G383" s="381"/>
      <c r="H383" s="505"/>
      <c r="J383" s="381"/>
      <c r="K383" s="381"/>
      <c r="L383" s="381"/>
      <c r="M383" s="381"/>
      <c r="N383" s="381"/>
      <c r="O383" s="381"/>
      <c r="P383" s="381"/>
    </row>
    <row r="384" spans="3:16" ht="14.25" hidden="1" x14ac:dyDescent="0.2">
      <c r="C384" s="381"/>
      <c r="E384" s="78"/>
      <c r="F384" s="381"/>
      <c r="G384" s="381"/>
      <c r="H384" s="505"/>
      <c r="J384" s="381"/>
      <c r="K384" s="381"/>
      <c r="L384" s="381"/>
      <c r="M384" s="381"/>
      <c r="N384" s="381"/>
      <c r="O384" s="381"/>
      <c r="P384" s="381"/>
    </row>
    <row r="385" spans="3:16" ht="14.25" hidden="1" x14ac:dyDescent="0.2">
      <c r="C385" s="381"/>
      <c r="E385" s="78"/>
      <c r="F385" s="381"/>
      <c r="G385" s="381"/>
      <c r="H385" s="505"/>
      <c r="J385" s="381"/>
      <c r="K385" s="381"/>
      <c r="L385" s="381"/>
      <c r="M385" s="381"/>
      <c r="N385" s="381"/>
      <c r="O385" s="381"/>
      <c r="P385" s="381"/>
    </row>
    <row r="386" spans="3:16" ht="14.25" hidden="1" x14ac:dyDescent="0.2">
      <c r="C386" s="381"/>
      <c r="E386" s="78"/>
      <c r="F386" s="381"/>
      <c r="G386" s="381"/>
      <c r="H386" s="505"/>
      <c r="J386" s="381"/>
      <c r="K386" s="381"/>
      <c r="L386" s="381"/>
      <c r="M386" s="381"/>
      <c r="N386" s="381"/>
      <c r="O386" s="381"/>
      <c r="P386" s="381"/>
    </row>
    <row r="387" spans="3:16" ht="14.25" hidden="1" x14ac:dyDescent="0.2">
      <c r="C387" s="381"/>
      <c r="E387" s="78"/>
      <c r="F387" s="381"/>
      <c r="G387" s="381"/>
      <c r="H387" s="505"/>
      <c r="J387" s="381"/>
      <c r="K387" s="381"/>
      <c r="L387" s="381"/>
      <c r="M387" s="381"/>
      <c r="N387" s="381"/>
      <c r="O387" s="381"/>
      <c r="P387" s="381"/>
    </row>
    <row r="388" spans="3:16" ht="14.25" hidden="1" x14ac:dyDescent="0.2">
      <c r="C388" s="381"/>
      <c r="E388" s="78"/>
      <c r="F388" s="381"/>
      <c r="G388" s="381"/>
      <c r="H388" s="505"/>
      <c r="J388" s="381"/>
      <c r="K388" s="381"/>
      <c r="L388" s="381"/>
      <c r="M388" s="381"/>
      <c r="N388" s="381"/>
      <c r="O388" s="381"/>
      <c r="P388" s="381"/>
    </row>
    <row r="389" spans="3:16" ht="14.25" hidden="1" x14ac:dyDescent="0.2">
      <c r="C389" s="381"/>
      <c r="E389" s="78"/>
      <c r="F389" s="381"/>
      <c r="G389" s="381"/>
      <c r="H389" s="505"/>
      <c r="J389" s="381"/>
      <c r="K389" s="381"/>
      <c r="L389" s="381"/>
      <c r="M389" s="381"/>
      <c r="N389" s="381"/>
      <c r="O389" s="381"/>
      <c r="P389" s="381"/>
    </row>
    <row r="390" spans="3:16" ht="14.25" hidden="1" x14ac:dyDescent="0.2">
      <c r="C390" s="381"/>
      <c r="E390" s="78"/>
      <c r="F390" s="381"/>
      <c r="G390" s="381"/>
      <c r="H390" s="505"/>
      <c r="J390" s="381"/>
      <c r="K390" s="381"/>
      <c r="L390" s="381"/>
      <c r="M390" s="381"/>
      <c r="N390" s="381"/>
      <c r="O390" s="381"/>
      <c r="P390" s="381"/>
    </row>
    <row r="391" spans="3:16" ht="14.25" hidden="1" x14ac:dyDescent="0.2">
      <c r="C391" s="381"/>
      <c r="E391" s="78"/>
      <c r="F391" s="381"/>
      <c r="G391" s="381"/>
      <c r="H391" s="505"/>
      <c r="J391" s="381"/>
      <c r="K391" s="381"/>
      <c r="L391" s="381"/>
      <c r="M391" s="381"/>
      <c r="N391" s="381"/>
      <c r="O391" s="381"/>
      <c r="P391" s="381"/>
    </row>
    <row r="392" spans="3:16" ht="14.25" hidden="1" x14ac:dyDescent="0.2">
      <c r="C392" s="381"/>
      <c r="E392" s="78"/>
      <c r="F392" s="381"/>
      <c r="G392" s="381"/>
      <c r="H392" s="505"/>
      <c r="J392" s="381"/>
      <c r="K392" s="381"/>
      <c r="L392" s="381"/>
      <c r="M392" s="381"/>
      <c r="N392" s="381"/>
      <c r="O392" s="381"/>
      <c r="P392" s="381"/>
    </row>
    <row r="393" spans="3:16" ht="14.25" hidden="1" x14ac:dyDescent="0.2">
      <c r="C393" s="381"/>
      <c r="E393" s="78"/>
      <c r="F393" s="381"/>
      <c r="G393" s="381"/>
      <c r="H393" s="505"/>
      <c r="J393" s="381"/>
      <c r="K393" s="381"/>
      <c r="L393" s="381"/>
      <c r="M393" s="381"/>
      <c r="N393" s="381"/>
      <c r="O393" s="381"/>
      <c r="P393" s="381"/>
    </row>
    <row r="394" spans="3:16" ht="14.25" hidden="1" x14ac:dyDescent="0.2">
      <c r="C394" s="381"/>
      <c r="E394" s="78"/>
      <c r="F394" s="381"/>
      <c r="G394" s="381"/>
      <c r="H394" s="505"/>
      <c r="J394" s="381"/>
      <c r="K394" s="381"/>
      <c r="L394" s="381"/>
      <c r="M394" s="381"/>
      <c r="N394" s="381"/>
      <c r="O394" s="381"/>
      <c r="P394" s="381"/>
    </row>
    <row r="395" spans="3:16" ht="14.25" hidden="1" x14ac:dyDescent="0.2">
      <c r="C395" s="381"/>
      <c r="E395" s="78"/>
      <c r="F395" s="381"/>
      <c r="G395" s="381"/>
      <c r="H395" s="505"/>
      <c r="J395" s="381"/>
      <c r="K395" s="381"/>
      <c r="L395" s="381"/>
      <c r="M395" s="381"/>
      <c r="N395" s="381"/>
      <c r="O395" s="381"/>
      <c r="P395" s="381"/>
    </row>
    <row r="396" spans="3:16" ht="14.25" hidden="1" x14ac:dyDescent="0.2">
      <c r="C396" s="381"/>
      <c r="E396" s="78"/>
      <c r="F396" s="381"/>
      <c r="G396" s="381"/>
      <c r="H396" s="505"/>
      <c r="J396" s="381"/>
      <c r="K396" s="381"/>
      <c r="L396" s="381"/>
      <c r="M396" s="381"/>
      <c r="N396" s="381"/>
      <c r="O396" s="381"/>
      <c r="P396" s="381"/>
    </row>
    <row r="397" spans="3:16" ht="14.25" hidden="1" x14ac:dyDescent="0.2">
      <c r="C397" s="381"/>
      <c r="E397" s="78"/>
      <c r="F397" s="381"/>
      <c r="G397" s="381"/>
      <c r="H397" s="505"/>
      <c r="J397" s="381"/>
      <c r="K397" s="381"/>
      <c r="L397" s="381"/>
      <c r="M397" s="381"/>
      <c r="N397" s="381"/>
      <c r="O397" s="381"/>
      <c r="P397" s="381"/>
    </row>
    <row r="398" spans="3:16" ht="14.25" hidden="1" x14ac:dyDescent="0.2">
      <c r="C398" s="381"/>
      <c r="E398" s="78"/>
      <c r="F398" s="381"/>
      <c r="G398" s="381"/>
      <c r="H398" s="505"/>
      <c r="J398" s="381"/>
      <c r="K398" s="381"/>
      <c r="L398" s="381"/>
      <c r="M398" s="381"/>
      <c r="N398" s="381"/>
      <c r="O398" s="381"/>
      <c r="P398" s="381"/>
    </row>
    <row r="399" spans="3:16" ht="14.25" hidden="1" x14ac:dyDescent="0.2">
      <c r="C399" s="381"/>
      <c r="E399" s="78"/>
      <c r="F399" s="381"/>
      <c r="G399" s="381"/>
      <c r="H399" s="505"/>
      <c r="J399" s="381"/>
      <c r="K399" s="381"/>
      <c r="L399" s="381"/>
      <c r="M399" s="381"/>
      <c r="N399" s="381"/>
      <c r="O399" s="381"/>
      <c r="P399" s="381"/>
    </row>
    <row r="400" spans="3:16" ht="14.25" hidden="1" x14ac:dyDescent="0.2">
      <c r="C400" s="381"/>
      <c r="E400" s="78"/>
      <c r="F400" s="381"/>
      <c r="G400" s="381"/>
      <c r="H400" s="505"/>
      <c r="J400" s="381"/>
      <c r="K400" s="381"/>
      <c r="L400" s="381"/>
      <c r="M400" s="381"/>
      <c r="N400" s="381"/>
      <c r="O400" s="381"/>
      <c r="P400" s="381"/>
    </row>
    <row r="401" spans="3:16" ht="14.25" hidden="1" x14ac:dyDescent="0.2">
      <c r="C401" s="381"/>
      <c r="E401" s="78"/>
      <c r="F401" s="381"/>
      <c r="G401" s="381"/>
      <c r="H401" s="505"/>
      <c r="J401" s="381"/>
      <c r="K401" s="381"/>
      <c r="L401" s="381"/>
      <c r="M401" s="381"/>
      <c r="N401" s="381"/>
      <c r="O401" s="381"/>
      <c r="P401" s="381"/>
    </row>
    <row r="402" spans="3:16" ht="14.25" hidden="1" x14ac:dyDescent="0.2">
      <c r="C402" s="381"/>
      <c r="E402" s="78"/>
      <c r="F402" s="381"/>
      <c r="G402" s="381"/>
      <c r="H402" s="505"/>
      <c r="J402" s="381"/>
      <c r="K402" s="381"/>
      <c r="L402" s="381"/>
      <c r="M402" s="381"/>
      <c r="N402" s="381"/>
      <c r="O402" s="381"/>
      <c r="P402" s="381"/>
    </row>
    <row r="403" spans="3:16" ht="14.25" hidden="1" x14ac:dyDescent="0.2">
      <c r="C403" s="381"/>
      <c r="E403" s="78"/>
      <c r="F403" s="381"/>
      <c r="G403" s="381"/>
      <c r="H403" s="505"/>
      <c r="J403" s="381"/>
      <c r="K403" s="381"/>
      <c r="L403" s="381"/>
      <c r="M403" s="381"/>
      <c r="N403" s="381"/>
      <c r="O403" s="381"/>
      <c r="P403" s="381"/>
    </row>
    <row r="404" spans="3:16" ht="14.25" hidden="1" x14ac:dyDescent="0.2">
      <c r="C404" s="381"/>
      <c r="E404" s="78"/>
      <c r="F404" s="381"/>
      <c r="G404" s="381"/>
      <c r="H404" s="505"/>
      <c r="J404" s="381"/>
      <c r="K404" s="381"/>
      <c r="L404" s="381"/>
      <c r="M404" s="381"/>
      <c r="N404" s="381"/>
      <c r="O404" s="381"/>
      <c r="P404" s="381"/>
    </row>
    <row r="405" spans="3:16" ht="14.25" hidden="1" x14ac:dyDescent="0.2">
      <c r="C405" s="381"/>
      <c r="E405" s="78"/>
      <c r="F405" s="381"/>
      <c r="G405" s="381"/>
      <c r="H405" s="505"/>
      <c r="J405" s="381"/>
      <c r="K405" s="381"/>
      <c r="L405" s="381"/>
      <c r="M405" s="381"/>
      <c r="N405" s="381"/>
      <c r="O405" s="381"/>
      <c r="P405" s="381"/>
    </row>
    <row r="406" spans="3:16" ht="14.25" hidden="1" x14ac:dyDescent="0.2">
      <c r="C406" s="381"/>
      <c r="E406" s="78"/>
      <c r="F406" s="381"/>
      <c r="G406" s="381"/>
      <c r="H406" s="505"/>
      <c r="J406" s="381"/>
      <c r="K406" s="381"/>
      <c r="L406" s="381"/>
      <c r="M406" s="381"/>
      <c r="N406" s="381"/>
      <c r="O406" s="381"/>
      <c r="P406" s="381"/>
    </row>
    <row r="407" spans="3:16" ht="14.25" hidden="1" x14ac:dyDescent="0.2">
      <c r="C407" s="381"/>
      <c r="E407" s="78"/>
      <c r="F407" s="381"/>
      <c r="G407" s="381"/>
      <c r="H407" s="505"/>
      <c r="J407" s="381"/>
      <c r="K407" s="381"/>
      <c r="L407" s="381"/>
      <c r="M407" s="381"/>
      <c r="N407" s="381"/>
      <c r="O407" s="381"/>
      <c r="P407" s="381"/>
    </row>
    <row r="408" spans="3:16" ht="14.25" hidden="1" x14ac:dyDescent="0.2">
      <c r="C408" s="381"/>
      <c r="E408" s="78"/>
      <c r="F408" s="381"/>
      <c r="G408" s="381"/>
      <c r="H408" s="505"/>
      <c r="J408" s="381"/>
      <c r="K408" s="381"/>
      <c r="L408" s="381"/>
      <c r="M408" s="381"/>
      <c r="N408" s="381"/>
      <c r="O408" s="381"/>
      <c r="P408" s="381"/>
    </row>
    <row r="409" spans="3:16" ht="14.25" hidden="1" x14ac:dyDescent="0.2">
      <c r="C409" s="381"/>
      <c r="E409" s="78"/>
      <c r="F409" s="381"/>
      <c r="G409" s="381"/>
      <c r="H409" s="505"/>
      <c r="J409" s="381"/>
      <c r="K409" s="381"/>
      <c r="L409" s="381"/>
      <c r="M409" s="381"/>
      <c r="N409" s="381"/>
      <c r="O409" s="381"/>
      <c r="P409" s="381"/>
    </row>
    <row r="410" spans="3:16" ht="14.25" hidden="1" x14ac:dyDescent="0.2">
      <c r="C410" s="381"/>
      <c r="E410" s="78"/>
      <c r="F410" s="381"/>
      <c r="G410" s="381"/>
      <c r="H410" s="505"/>
      <c r="J410" s="381"/>
      <c r="K410" s="381"/>
      <c r="L410" s="381"/>
      <c r="M410" s="381"/>
      <c r="N410" s="381"/>
      <c r="O410" s="381"/>
      <c r="P410" s="381"/>
    </row>
    <row r="411" spans="3:16" ht="14.25" hidden="1" x14ac:dyDescent="0.2">
      <c r="C411" s="381"/>
      <c r="E411" s="78"/>
      <c r="F411" s="381"/>
      <c r="G411" s="381"/>
      <c r="H411" s="505"/>
      <c r="J411" s="381"/>
      <c r="K411" s="381"/>
      <c r="L411" s="381"/>
      <c r="M411" s="381"/>
      <c r="N411" s="381"/>
      <c r="O411" s="381"/>
      <c r="P411" s="381"/>
    </row>
    <row r="412" spans="3:16" ht="14.25" hidden="1" x14ac:dyDescent="0.2">
      <c r="C412" s="381"/>
      <c r="E412" s="78"/>
      <c r="F412" s="381"/>
      <c r="G412" s="381"/>
      <c r="H412" s="505"/>
      <c r="J412" s="381"/>
      <c r="K412" s="381"/>
      <c r="L412" s="381"/>
      <c r="M412" s="381"/>
      <c r="N412" s="381"/>
      <c r="O412" s="381"/>
      <c r="P412" s="381"/>
    </row>
    <row r="413" spans="3:16" ht="14.25" hidden="1" x14ac:dyDescent="0.2">
      <c r="C413" s="381"/>
      <c r="E413" s="78"/>
      <c r="F413" s="381"/>
      <c r="G413" s="381"/>
      <c r="H413" s="505"/>
      <c r="J413" s="381"/>
      <c r="K413" s="381"/>
      <c r="L413" s="381"/>
      <c r="M413" s="381"/>
      <c r="N413" s="381"/>
      <c r="O413" s="381"/>
      <c r="P413" s="381"/>
    </row>
    <row r="414" spans="3:16" ht="14.25" hidden="1" x14ac:dyDescent="0.2">
      <c r="C414" s="381"/>
      <c r="E414" s="78"/>
      <c r="F414" s="381"/>
      <c r="G414" s="381"/>
      <c r="H414" s="505"/>
      <c r="J414" s="381"/>
      <c r="K414" s="381"/>
      <c r="L414" s="381"/>
      <c r="M414" s="381"/>
      <c r="N414" s="381"/>
      <c r="O414" s="381"/>
      <c r="P414" s="381"/>
    </row>
    <row r="415" spans="3:16" ht="14.25" hidden="1" x14ac:dyDescent="0.2">
      <c r="C415" s="381"/>
      <c r="E415" s="78"/>
      <c r="F415" s="381"/>
      <c r="G415" s="381"/>
      <c r="H415" s="505"/>
      <c r="J415" s="381"/>
      <c r="K415" s="381"/>
      <c r="L415" s="381"/>
      <c r="M415" s="381"/>
      <c r="N415" s="381"/>
      <c r="O415" s="381"/>
      <c r="P415" s="381"/>
    </row>
    <row r="416" spans="3:16" ht="14.25" hidden="1" x14ac:dyDescent="0.2">
      <c r="C416" s="381"/>
      <c r="E416" s="78"/>
      <c r="F416" s="381"/>
      <c r="G416" s="381"/>
      <c r="H416" s="505"/>
      <c r="J416" s="381"/>
      <c r="K416" s="381"/>
      <c r="L416" s="381"/>
      <c r="M416" s="381"/>
      <c r="N416" s="381"/>
      <c r="O416" s="381"/>
      <c r="P416" s="381"/>
    </row>
    <row r="417" spans="3:16" ht="14.25" hidden="1" x14ac:dyDescent="0.2">
      <c r="C417" s="381"/>
      <c r="E417" s="78"/>
      <c r="F417" s="381"/>
      <c r="G417" s="381"/>
      <c r="H417" s="505"/>
      <c r="J417" s="381"/>
      <c r="K417" s="381"/>
      <c r="L417" s="381"/>
      <c r="M417" s="381"/>
      <c r="N417" s="381"/>
      <c r="O417" s="381"/>
      <c r="P417" s="381"/>
    </row>
    <row r="418" spans="3:16" ht="14.25" hidden="1" x14ac:dyDescent="0.2">
      <c r="C418" s="381"/>
      <c r="E418" s="78"/>
      <c r="F418" s="381"/>
      <c r="G418" s="381"/>
      <c r="H418" s="505"/>
      <c r="J418" s="381"/>
      <c r="K418" s="381"/>
      <c r="L418" s="381"/>
      <c r="M418" s="381"/>
      <c r="N418" s="381"/>
      <c r="O418" s="381"/>
      <c r="P418" s="381"/>
    </row>
    <row r="419" spans="3:16" ht="14.25" hidden="1" x14ac:dyDescent="0.2">
      <c r="C419" s="381"/>
      <c r="E419" s="78"/>
      <c r="F419" s="381"/>
      <c r="G419" s="381"/>
      <c r="H419" s="505"/>
      <c r="J419" s="381"/>
      <c r="K419" s="381"/>
      <c r="L419" s="381"/>
      <c r="M419" s="381"/>
      <c r="N419" s="381"/>
      <c r="O419" s="381"/>
      <c r="P419" s="381"/>
    </row>
    <row r="420" spans="3:16" ht="14.25" hidden="1" x14ac:dyDescent="0.2">
      <c r="C420" s="381"/>
      <c r="E420" s="78"/>
      <c r="F420" s="381"/>
      <c r="G420" s="381"/>
      <c r="H420" s="505"/>
      <c r="J420" s="381"/>
      <c r="K420" s="381"/>
      <c r="L420" s="381"/>
      <c r="M420" s="381"/>
      <c r="N420" s="381"/>
      <c r="O420" s="381"/>
      <c r="P420" s="381"/>
    </row>
    <row r="421" spans="3:16" ht="14.25" hidden="1" x14ac:dyDescent="0.2">
      <c r="C421" s="381"/>
      <c r="E421" s="78"/>
      <c r="F421" s="381"/>
      <c r="G421" s="381"/>
      <c r="H421" s="505"/>
      <c r="J421" s="381"/>
      <c r="K421" s="381"/>
      <c r="L421" s="381"/>
      <c r="M421" s="381"/>
      <c r="N421" s="381"/>
      <c r="O421" s="381"/>
      <c r="P421" s="381"/>
    </row>
    <row r="422" spans="3:16" ht="14.25" hidden="1" x14ac:dyDescent="0.2">
      <c r="C422" s="381"/>
      <c r="E422" s="78"/>
      <c r="F422" s="381"/>
      <c r="G422" s="381"/>
      <c r="H422" s="505"/>
      <c r="J422" s="381"/>
      <c r="K422" s="381"/>
      <c r="L422" s="381"/>
      <c r="M422" s="381"/>
      <c r="N422" s="381"/>
      <c r="O422" s="381"/>
      <c r="P422" s="381"/>
    </row>
    <row r="423" spans="3:16" ht="14.25" hidden="1" x14ac:dyDescent="0.2">
      <c r="C423" s="381"/>
      <c r="E423" s="78"/>
      <c r="F423" s="381"/>
      <c r="G423" s="381"/>
      <c r="H423" s="505"/>
      <c r="J423" s="381"/>
      <c r="K423" s="381"/>
      <c r="L423" s="381"/>
      <c r="M423" s="381"/>
      <c r="N423" s="381"/>
      <c r="O423" s="381"/>
      <c r="P423" s="381"/>
    </row>
    <row r="424" spans="3:16" ht="14.25" hidden="1" x14ac:dyDescent="0.2">
      <c r="C424" s="381"/>
      <c r="E424" s="78"/>
      <c r="F424" s="381"/>
      <c r="G424" s="381"/>
      <c r="H424" s="505"/>
      <c r="J424" s="381"/>
      <c r="K424" s="381"/>
      <c r="L424" s="381"/>
      <c r="M424" s="381"/>
      <c r="N424" s="381"/>
      <c r="O424" s="381"/>
      <c r="P424" s="381"/>
    </row>
    <row r="425" spans="3:16" ht="14.25" hidden="1" x14ac:dyDescent="0.2">
      <c r="C425" s="381"/>
      <c r="E425" s="78"/>
      <c r="F425" s="381"/>
      <c r="G425" s="381"/>
      <c r="H425" s="505"/>
      <c r="J425" s="381"/>
      <c r="K425" s="381"/>
      <c r="L425" s="381"/>
      <c r="M425" s="381"/>
      <c r="N425" s="381"/>
      <c r="O425" s="381"/>
      <c r="P425" s="381"/>
    </row>
    <row r="426" spans="3:16" ht="14.25" hidden="1" x14ac:dyDescent="0.2">
      <c r="C426" s="381"/>
      <c r="E426" s="78"/>
      <c r="F426" s="381"/>
      <c r="G426" s="381"/>
      <c r="H426" s="505"/>
      <c r="J426" s="381"/>
      <c r="K426" s="381"/>
      <c r="L426" s="381"/>
      <c r="M426" s="381"/>
      <c r="N426" s="381"/>
      <c r="O426" s="381"/>
      <c r="P426" s="381"/>
    </row>
    <row r="427" spans="3:16" ht="14.25" hidden="1" x14ac:dyDescent="0.2">
      <c r="C427" s="381"/>
      <c r="E427" s="78"/>
      <c r="F427" s="381"/>
      <c r="G427" s="381"/>
      <c r="H427" s="505"/>
      <c r="J427" s="381"/>
      <c r="K427" s="381"/>
      <c r="L427" s="381"/>
      <c r="M427" s="381"/>
      <c r="N427" s="381"/>
      <c r="O427" s="381"/>
      <c r="P427" s="381"/>
    </row>
    <row r="428" spans="3:16" ht="14.25" hidden="1" x14ac:dyDescent="0.2">
      <c r="C428" s="381"/>
      <c r="E428" s="78"/>
      <c r="F428" s="381"/>
      <c r="G428" s="381"/>
      <c r="H428" s="505"/>
      <c r="J428" s="381"/>
      <c r="K428" s="381"/>
      <c r="L428" s="381"/>
      <c r="M428" s="381"/>
      <c r="N428" s="381"/>
      <c r="O428" s="381"/>
      <c r="P428" s="381"/>
    </row>
    <row r="429" spans="3:16" ht="14.25" hidden="1" x14ac:dyDescent="0.2">
      <c r="C429" s="381"/>
      <c r="E429" s="78"/>
      <c r="F429" s="381"/>
      <c r="G429" s="381"/>
      <c r="H429" s="505"/>
      <c r="J429" s="381"/>
      <c r="K429" s="381"/>
      <c r="L429" s="381"/>
      <c r="M429" s="381"/>
      <c r="N429" s="381"/>
      <c r="O429" s="381"/>
      <c r="P429" s="381"/>
    </row>
    <row r="430" spans="3:16" ht="14.25" hidden="1" x14ac:dyDescent="0.2">
      <c r="C430" s="381"/>
      <c r="E430" s="78"/>
      <c r="F430" s="381"/>
      <c r="G430" s="381"/>
      <c r="H430" s="505"/>
      <c r="J430" s="381"/>
      <c r="K430" s="381"/>
      <c r="L430" s="381"/>
      <c r="M430" s="381"/>
      <c r="N430" s="381"/>
      <c r="O430" s="381"/>
      <c r="P430" s="381"/>
    </row>
    <row r="431" spans="3:16" ht="14.25" hidden="1" x14ac:dyDescent="0.2">
      <c r="C431" s="381"/>
      <c r="E431" s="78"/>
      <c r="F431" s="381"/>
      <c r="G431" s="381"/>
      <c r="H431" s="505"/>
      <c r="J431" s="381"/>
      <c r="K431" s="381"/>
      <c r="L431" s="381"/>
      <c r="M431" s="381"/>
      <c r="N431" s="381"/>
      <c r="O431" s="381"/>
      <c r="P431" s="381"/>
    </row>
    <row r="432" spans="3:16" ht="14.25" hidden="1" x14ac:dyDescent="0.2">
      <c r="C432" s="381"/>
      <c r="E432" s="78"/>
      <c r="F432" s="381"/>
      <c r="G432" s="381"/>
      <c r="H432" s="505"/>
      <c r="J432" s="381"/>
      <c r="K432" s="381"/>
      <c r="L432" s="381"/>
      <c r="M432" s="381"/>
      <c r="N432" s="381"/>
      <c r="O432" s="381"/>
      <c r="P432" s="381"/>
    </row>
    <row r="433" spans="3:16" ht="14.25" hidden="1" x14ac:dyDescent="0.2">
      <c r="C433" s="381"/>
      <c r="E433" s="78"/>
      <c r="F433" s="381"/>
      <c r="G433" s="381"/>
      <c r="H433" s="505"/>
      <c r="J433" s="381"/>
      <c r="K433" s="381"/>
      <c r="L433" s="381"/>
      <c r="M433" s="381"/>
      <c r="N433" s="381"/>
      <c r="O433" s="381"/>
      <c r="P433" s="381"/>
    </row>
    <row r="434" spans="3:16" ht="14.25" hidden="1" x14ac:dyDescent="0.2">
      <c r="C434" s="381"/>
      <c r="E434" s="78"/>
      <c r="F434" s="381"/>
      <c r="G434" s="381"/>
      <c r="H434" s="505"/>
      <c r="J434" s="381"/>
      <c r="K434" s="381"/>
      <c r="L434" s="381"/>
      <c r="M434" s="381"/>
      <c r="N434" s="381"/>
      <c r="O434" s="381"/>
      <c r="P434" s="381"/>
    </row>
    <row r="435" spans="3:16" ht="14.25" hidden="1" x14ac:dyDescent="0.2">
      <c r="C435" s="381"/>
      <c r="E435" s="78"/>
      <c r="F435" s="381"/>
      <c r="G435" s="381"/>
      <c r="H435" s="505"/>
      <c r="J435" s="381"/>
      <c r="K435" s="381"/>
      <c r="L435" s="381"/>
      <c r="M435" s="381"/>
      <c r="N435" s="381"/>
      <c r="O435" s="381"/>
      <c r="P435" s="381"/>
    </row>
    <row r="436" spans="3:16" ht="14.25" hidden="1" x14ac:dyDescent="0.2">
      <c r="C436" s="381"/>
      <c r="E436" s="78"/>
      <c r="F436" s="381"/>
      <c r="G436" s="381"/>
      <c r="H436" s="505"/>
      <c r="J436" s="381"/>
      <c r="K436" s="381"/>
      <c r="L436" s="381"/>
      <c r="M436" s="381"/>
      <c r="N436" s="381"/>
      <c r="O436" s="381"/>
      <c r="P436" s="381"/>
    </row>
    <row r="437" spans="3:16" ht="14.25" hidden="1" x14ac:dyDescent="0.2">
      <c r="C437" s="381"/>
      <c r="E437" s="78"/>
      <c r="F437" s="381"/>
      <c r="G437" s="381"/>
      <c r="H437" s="505"/>
      <c r="J437" s="381"/>
      <c r="K437" s="381"/>
      <c r="L437" s="381"/>
      <c r="M437" s="381"/>
      <c r="N437" s="381"/>
      <c r="O437" s="381"/>
      <c r="P437" s="381"/>
    </row>
    <row r="438" spans="3:16" ht="14.25" hidden="1" x14ac:dyDescent="0.2">
      <c r="C438" s="381"/>
      <c r="E438" s="78"/>
      <c r="F438" s="381"/>
      <c r="G438" s="381"/>
      <c r="H438" s="505"/>
      <c r="J438" s="381"/>
      <c r="K438" s="381"/>
      <c r="L438" s="381"/>
      <c r="M438" s="381"/>
      <c r="N438" s="381"/>
      <c r="O438" s="381"/>
      <c r="P438" s="381"/>
    </row>
    <row r="439" spans="3:16" ht="14.25" hidden="1" x14ac:dyDescent="0.2">
      <c r="C439" s="381"/>
      <c r="E439" s="78"/>
      <c r="F439" s="381"/>
      <c r="G439" s="381"/>
      <c r="H439" s="505"/>
      <c r="J439" s="381"/>
      <c r="K439" s="381"/>
      <c r="L439" s="381"/>
      <c r="M439" s="381"/>
      <c r="N439" s="381"/>
      <c r="O439" s="381"/>
      <c r="P439" s="381"/>
    </row>
    <row r="440" spans="3:16" ht="14.25" hidden="1" x14ac:dyDescent="0.2">
      <c r="C440" s="381"/>
      <c r="E440" s="78"/>
      <c r="F440" s="381"/>
      <c r="G440" s="381"/>
      <c r="H440" s="505"/>
      <c r="J440" s="381"/>
      <c r="K440" s="381"/>
      <c r="L440" s="381"/>
      <c r="M440" s="381"/>
      <c r="N440" s="381"/>
      <c r="O440" s="381"/>
      <c r="P440" s="381"/>
    </row>
    <row r="441" spans="3:16" ht="14.25" hidden="1" x14ac:dyDescent="0.2">
      <c r="C441" s="381"/>
      <c r="E441" s="78"/>
      <c r="F441" s="381"/>
      <c r="G441" s="381"/>
      <c r="H441" s="505"/>
      <c r="J441" s="381"/>
      <c r="K441" s="381"/>
      <c r="L441" s="381"/>
      <c r="M441" s="381"/>
      <c r="N441" s="381"/>
      <c r="O441" s="381"/>
      <c r="P441" s="381"/>
    </row>
    <row r="442" spans="3:16" ht="14.25" hidden="1" x14ac:dyDescent="0.2">
      <c r="C442" s="381"/>
      <c r="E442" s="78"/>
      <c r="F442" s="381"/>
      <c r="G442" s="381"/>
      <c r="H442" s="505"/>
      <c r="J442" s="381"/>
      <c r="K442" s="381"/>
      <c r="L442" s="381"/>
      <c r="M442" s="381"/>
      <c r="N442" s="381"/>
      <c r="O442" s="381"/>
      <c r="P442" s="381"/>
    </row>
    <row r="443" spans="3:16" ht="14.25" hidden="1" x14ac:dyDescent="0.2">
      <c r="C443" s="381"/>
      <c r="E443" s="78"/>
      <c r="F443" s="381"/>
      <c r="G443" s="381"/>
      <c r="H443" s="505"/>
      <c r="J443" s="381"/>
      <c r="K443" s="381"/>
      <c r="L443" s="381"/>
      <c r="M443" s="381"/>
      <c r="N443" s="381"/>
      <c r="O443" s="381"/>
      <c r="P443" s="381"/>
    </row>
    <row r="444" spans="3:16" ht="14.25" hidden="1" x14ac:dyDescent="0.2">
      <c r="C444" s="381"/>
      <c r="E444" s="78"/>
      <c r="F444" s="381"/>
      <c r="G444" s="381"/>
      <c r="H444" s="505"/>
      <c r="J444" s="381"/>
      <c r="K444" s="381"/>
      <c r="L444" s="381"/>
      <c r="M444" s="381"/>
      <c r="N444" s="381"/>
      <c r="O444" s="381"/>
      <c r="P444" s="381"/>
    </row>
    <row r="445" spans="3:16" ht="14.25" hidden="1" x14ac:dyDescent="0.2">
      <c r="C445" s="381"/>
      <c r="E445" s="78"/>
      <c r="F445" s="381"/>
      <c r="G445" s="381"/>
      <c r="H445" s="505"/>
      <c r="J445" s="381"/>
      <c r="K445" s="381"/>
      <c r="L445" s="381"/>
      <c r="M445" s="381"/>
      <c r="N445" s="381"/>
      <c r="O445" s="381"/>
      <c r="P445" s="381"/>
    </row>
    <row r="446" spans="3:16" ht="14.25" hidden="1" x14ac:dyDescent="0.2">
      <c r="C446" s="381"/>
      <c r="E446" s="78"/>
      <c r="F446" s="381"/>
      <c r="G446" s="381"/>
      <c r="H446" s="505"/>
      <c r="J446" s="381"/>
      <c r="K446" s="381"/>
      <c r="L446" s="381"/>
      <c r="M446" s="381"/>
      <c r="N446" s="381"/>
      <c r="O446" s="381"/>
      <c r="P446" s="381"/>
    </row>
    <row r="447" spans="3:16" ht="14.25" hidden="1" x14ac:dyDescent="0.2">
      <c r="C447" s="381"/>
      <c r="E447" s="78"/>
      <c r="F447" s="381"/>
      <c r="G447" s="381"/>
      <c r="H447" s="505"/>
      <c r="J447" s="381"/>
      <c r="K447" s="381"/>
      <c r="L447" s="381"/>
      <c r="M447" s="381"/>
      <c r="N447" s="381"/>
      <c r="O447" s="381"/>
      <c r="P447" s="381"/>
    </row>
    <row r="448" spans="3:16" ht="14.25" hidden="1" x14ac:dyDescent="0.2">
      <c r="C448" s="381"/>
      <c r="E448" s="78"/>
      <c r="F448" s="381"/>
      <c r="G448" s="381"/>
      <c r="H448" s="505"/>
      <c r="J448" s="381"/>
      <c r="K448" s="381"/>
      <c r="L448" s="381"/>
      <c r="M448" s="381"/>
      <c r="N448" s="381"/>
      <c r="O448" s="381"/>
      <c r="P448" s="381"/>
    </row>
    <row r="449" spans="3:16" ht="14.25" hidden="1" x14ac:dyDescent="0.2">
      <c r="C449" s="381"/>
      <c r="E449" s="78"/>
      <c r="F449" s="381"/>
      <c r="G449" s="381"/>
      <c r="H449" s="505"/>
      <c r="J449" s="381"/>
      <c r="K449" s="381"/>
      <c r="L449" s="381"/>
      <c r="M449" s="381"/>
      <c r="N449" s="381"/>
      <c r="O449" s="381"/>
      <c r="P449" s="381"/>
    </row>
    <row r="450" spans="3:16" ht="14.25" hidden="1" x14ac:dyDescent="0.2">
      <c r="C450" s="381"/>
      <c r="E450" s="78"/>
      <c r="F450" s="381"/>
      <c r="G450" s="381"/>
      <c r="H450" s="505"/>
      <c r="J450" s="381"/>
      <c r="K450" s="381"/>
      <c r="L450" s="381"/>
      <c r="M450" s="381"/>
      <c r="N450" s="381"/>
      <c r="O450" s="381"/>
      <c r="P450" s="381"/>
    </row>
    <row r="451" spans="3:16" ht="14.25" hidden="1" x14ac:dyDescent="0.2">
      <c r="C451" s="381"/>
      <c r="E451" s="78"/>
      <c r="F451" s="381"/>
      <c r="G451" s="381"/>
      <c r="H451" s="505"/>
      <c r="J451" s="381"/>
      <c r="K451" s="381"/>
      <c r="L451" s="381"/>
      <c r="M451" s="381"/>
      <c r="N451" s="381"/>
      <c r="O451" s="381"/>
      <c r="P451" s="381"/>
    </row>
    <row r="452" spans="3:16" ht="14.25" hidden="1" x14ac:dyDescent="0.2">
      <c r="C452" s="381"/>
      <c r="E452" s="78"/>
      <c r="F452" s="381"/>
      <c r="G452" s="381"/>
      <c r="H452" s="505"/>
      <c r="J452" s="381"/>
      <c r="K452" s="381"/>
      <c r="L452" s="381"/>
      <c r="M452" s="381"/>
      <c r="N452" s="381"/>
      <c r="O452" s="381"/>
      <c r="P452" s="381"/>
    </row>
    <row r="453" spans="3:16" ht="14.25" hidden="1" x14ac:dyDescent="0.2">
      <c r="C453" s="381"/>
      <c r="E453" s="78"/>
      <c r="F453" s="381"/>
      <c r="G453" s="381"/>
      <c r="H453" s="505"/>
      <c r="J453" s="381"/>
      <c r="K453" s="381"/>
      <c r="L453" s="381"/>
      <c r="M453" s="381"/>
      <c r="N453" s="381"/>
      <c r="O453" s="381"/>
      <c r="P453" s="381"/>
    </row>
    <row r="454" spans="3:16" ht="14.25" hidden="1" x14ac:dyDescent="0.2">
      <c r="C454" s="381"/>
      <c r="E454" s="78"/>
      <c r="F454" s="381"/>
      <c r="G454" s="381"/>
      <c r="H454" s="505"/>
      <c r="J454" s="381"/>
      <c r="K454" s="381"/>
      <c r="L454" s="381"/>
      <c r="M454" s="381"/>
      <c r="N454" s="381"/>
      <c r="O454" s="381"/>
      <c r="P454" s="381"/>
    </row>
    <row r="455" spans="3:16" ht="14.25" hidden="1" x14ac:dyDescent="0.2">
      <c r="C455" s="381"/>
      <c r="E455" s="78"/>
      <c r="F455" s="381"/>
      <c r="G455" s="381"/>
      <c r="H455" s="505"/>
      <c r="J455" s="381"/>
      <c r="K455" s="381"/>
      <c r="L455" s="381"/>
      <c r="M455" s="381"/>
      <c r="N455" s="381"/>
      <c r="O455" s="381"/>
      <c r="P455" s="381"/>
    </row>
    <row r="456" spans="3:16" ht="14.25" hidden="1" x14ac:dyDescent="0.2">
      <c r="C456" s="381"/>
      <c r="E456" s="78"/>
      <c r="F456" s="381"/>
      <c r="G456" s="381"/>
      <c r="H456" s="505"/>
      <c r="J456" s="381"/>
      <c r="K456" s="381"/>
      <c r="L456" s="381"/>
      <c r="M456" s="381"/>
      <c r="N456" s="381"/>
      <c r="O456" s="381"/>
      <c r="P456" s="381"/>
    </row>
    <row r="457" spans="3:16" ht="14.25" hidden="1" x14ac:dyDescent="0.2">
      <c r="C457" s="381"/>
      <c r="E457" s="78"/>
      <c r="F457" s="381"/>
      <c r="G457" s="381"/>
      <c r="H457" s="505"/>
      <c r="J457" s="381"/>
      <c r="K457" s="381"/>
      <c r="L457" s="381"/>
      <c r="M457" s="381"/>
      <c r="N457" s="381"/>
      <c r="O457" s="381"/>
      <c r="P457" s="381"/>
    </row>
    <row r="458" spans="3:16" ht="14.25" hidden="1" x14ac:dyDescent="0.2">
      <c r="C458" s="381"/>
      <c r="E458" s="78"/>
      <c r="F458" s="381"/>
      <c r="G458" s="381"/>
      <c r="H458" s="505"/>
      <c r="J458" s="381"/>
      <c r="K458" s="381"/>
      <c r="L458" s="381"/>
      <c r="M458" s="381"/>
      <c r="N458" s="381"/>
      <c r="O458" s="381"/>
      <c r="P458" s="381"/>
    </row>
    <row r="459" spans="3:16" ht="14.25" hidden="1" x14ac:dyDescent="0.2">
      <c r="C459" s="381"/>
      <c r="E459" s="78"/>
      <c r="F459" s="381"/>
      <c r="G459" s="381"/>
      <c r="H459" s="505"/>
      <c r="J459" s="381"/>
      <c r="K459" s="381"/>
      <c r="L459" s="381"/>
      <c r="M459" s="381"/>
      <c r="N459" s="381"/>
      <c r="O459" s="381"/>
      <c r="P459" s="381"/>
    </row>
    <row r="460" spans="3:16" ht="14.25" hidden="1" x14ac:dyDescent="0.2">
      <c r="C460" s="381"/>
      <c r="E460" s="78"/>
      <c r="F460" s="381"/>
      <c r="G460" s="381"/>
      <c r="H460" s="505"/>
      <c r="J460" s="381"/>
      <c r="K460" s="381"/>
      <c r="L460" s="381"/>
      <c r="M460" s="381"/>
      <c r="N460" s="381"/>
      <c r="O460" s="381"/>
      <c r="P460" s="381"/>
    </row>
    <row r="461" spans="3:16" ht="14.25" hidden="1" x14ac:dyDescent="0.2">
      <c r="C461" s="381"/>
      <c r="E461" s="78"/>
      <c r="F461" s="381"/>
      <c r="G461" s="381"/>
      <c r="H461" s="505"/>
      <c r="J461" s="381"/>
      <c r="K461" s="381"/>
      <c r="L461" s="381"/>
      <c r="M461" s="381"/>
      <c r="N461" s="381"/>
      <c r="O461" s="381"/>
      <c r="P461" s="381"/>
    </row>
    <row r="462" spans="3:16" ht="14.25" hidden="1" x14ac:dyDescent="0.2">
      <c r="C462" s="381"/>
      <c r="E462" s="78"/>
      <c r="F462" s="381"/>
      <c r="G462" s="381"/>
      <c r="H462" s="505"/>
      <c r="J462" s="381"/>
      <c r="K462" s="381"/>
      <c r="L462" s="381"/>
      <c r="M462" s="381"/>
      <c r="N462" s="381"/>
      <c r="O462" s="381"/>
      <c r="P462" s="381"/>
    </row>
    <row r="463" spans="3:16" ht="14.25" hidden="1" x14ac:dyDescent="0.2">
      <c r="C463" s="381"/>
      <c r="E463" s="78"/>
      <c r="F463" s="381"/>
      <c r="G463" s="381"/>
      <c r="H463" s="505"/>
      <c r="J463" s="381"/>
      <c r="K463" s="381"/>
      <c r="L463" s="381"/>
      <c r="M463" s="381"/>
      <c r="N463" s="381"/>
      <c r="O463" s="381"/>
      <c r="P463" s="381"/>
    </row>
    <row r="464" spans="3:16" ht="14.25" hidden="1" x14ac:dyDescent="0.2">
      <c r="C464" s="381"/>
      <c r="E464" s="78"/>
      <c r="F464" s="381"/>
      <c r="G464" s="381"/>
      <c r="H464" s="505"/>
      <c r="J464" s="381"/>
      <c r="K464" s="381"/>
      <c r="L464" s="381"/>
      <c r="M464" s="381"/>
      <c r="N464" s="381"/>
      <c r="O464" s="381"/>
      <c r="P464" s="381"/>
    </row>
    <row r="465" spans="3:16" ht="14.25" hidden="1" x14ac:dyDescent="0.2">
      <c r="C465" s="381"/>
      <c r="E465" s="78"/>
      <c r="F465" s="381"/>
      <c r="G465" s="381"/>
      <c r="H465" s="505"/>
      <c r="J465" s="381"/>
      <c r="K465" s="381"/>
      <c r="L465" s="381"/>
      <c r="M465" s="381"/>
      <c r="N465" s="381"/>
      <c r="O465" s="381"/>
      <c r="P465" s="381"/>
    </row>
    <row r="466" spans="3:16" ht="14.25" hidden="1" x14ac:dyDescent="0.2">
      <c r="C466" s="381"/>
      <c r="E466" s="78"/>
      <c r="F466" s="381"/>
      <c r="G466" s="381"/>
      <c r="H466" s="505"/>
      <c r="J466" s="381"/>
      <c r="K466" s="381"/>
      <c r="L466" s="381"/>
      <c r="M466" s="381"/>
      <c r="N466" s="381"/>
      <c r="O466" s="381"/>
      <c r="P466" s="381"/>
    </row>
    <row r="467" spans="3:16" ht="14.25" hidden="1" x14ac:dyDescent="0.2">
      <c r="C467" s="381"/>
      <c r="E467" s="78"/>
      <c r="F467" s="381"/>
      <c r="G467" s="381"/>
      <c r="H467" s="505"/>
      <c r="J467" s="381"/>
      <c r="K467" s="381"/>
      <c r="L467" s="381"/>
      <c r="M467" s="381"/>
      <c r="N467" s="381"/>
      <c r="O467" s="381"/>
      <c r="P467" s="381"/>
    </row>
    <row r="468" spans="3:16" ht="14.25" hidden="1" x14ac:dyDescent="0.2">
      <c r="C468" s="381"/>
      <c r="E468" s="78"/>
      <c r="F468" s="381"/>
      <c r="G468" s="381"/>
      <c r="H468" s="505"/>
      <c r="J468" s="381"/>
      <c r="K468" s="381"/>
      <c r="L468" s="381"/>
      <c r="M468" s="381"/>
      <c r="N468" s="381"/>
      <c r="O468" s="381"/>
      <c r="P468" s="381"/>
    </row>
    <row r="469" spans="3:16" ht="14.25" hidden="1" x14ac:dyDescent="0.2">
      <c r="C469" s="381"/>
      <c r="E469" s="78"/>
      <c r="F469" s="381"/>
      <c r="G469" s="381"/>
      <c r="H469" s="505"/>
      <c r="J469" s="381"/>
      <c r="K469" s="381"/>
      <c r="L469" s="381"/>
      <c r="M469" s="381"/>
      <c r="N469" s="381"/>
      <c r="O469" s="381"/>
      <c r="P469" s="381"/>
    </row>
    <row r="470" spans="3:16" ht="14.25" hidden="1" x14ac:dyDescent="0.2">
      <c r="C470" s="381"/>
      <c r="E470" s="78"/>
      <c r="F470" s="381"/>
      <c r="G470" s="381"/>
      <c r="H470" s="505"/>
      <c r="J470" s="381"/>
      <c r="K470" s="381"/>
      <c r="L470" s="381"/>
      <c r="M470" s="381"/>
      <c r="N470" s="381"/>
      <c r="O470" s="381"/>
      <c r="P470" s="381"/>
    </row>
    <row r="471" spans="3:16" ht="14.25" hidden="1" x14ac:dyDescent="0.2">
      <c r="C471" s="381"/>
      <c r="E471" s="78"/>
      <c r="F471" s="381"/>
      <c r="G471" s="381"/>
      <c r="H471" s="505"/>
      <c r="J471" s="381"/>
      <c r="K471" s="381"/>
      <c r="L471" s="381"/>
      <c r="M471" s="381"/>
      <c r="N471" s="381"/>
      <c r="O471" s="381"/>
      <c r="P471" s="381"/>
    </row>
    <row r="472" spans="3:16" ht="14.25" hidden="1" x14ac:dyDescent="0.2">
      <c r="C472" s="381"/>
      <c r="E472" s="78"/>
      <c r="F472" s="381"/>
      <c r="G472" s="381"/>
      <c r="H472" s="505"/>
      <c r="J472" s="381"/>
      <c r="K472" s="381"/>
      <c r="L472" s="381"/>
      <c r="M472" s="381"/>
      <c r="N472" s="381"/>
      <c r="O472" s="381"/>
      <c r="P472" s="381"/>
    </row>
    <row r="473" spans="3:16" ht="14.25" hidden="1" x14ac:dyDescent="0.2">
      <c r="C473" s="381"/>
      <c r="E473" s="78"/>
      <c r="F473" s="381"/>
      <c r="G473" s="381"/>
      <c r="H473" s="505"/>
      <c r="J473" s="381"/>
      <c r="K473" s="381"/>
      <c r="L473" s="381"/>
      <c r="M473" s="381"/>
      <c r="N473" s="381"/>
      <c r="O473" s="381"/>
      <c r="P473" s="381"/>
    </row>
    <row r="474" spans="3:16" ht="14.25" hidden="1" x14ac:dyDescent="0.2">
      <c r="C474" s="381"/>
      <c r="E474" s="78"/>
      <c r="F474" s="381"/>
      <c r="G474" s="381"/>
      <c r="H474" s="505"/>
      <c r="J474" s="381"/>
      <c r="K474" s="381"/>
      <c r="L474" s="381"/>
      <c r="M474" s="381"/>
      <c r="N474" s="381"/>
      <c r="O474" s="381"/>
      <c r="P474" s="381"/>
    </row>
    <row r="475" spans="3:16" ht="14.25" hidden="1" x14ac:dyDescent="0.2">
      <c r="C475" s="381"/>
      <c r="E475" s="78"/>
      <c r="F475" s="381"/>
      <c r="G475" s="381"/>
      <c r="H475" s="505"/>
      <c r="J475" s="381"/>
      <c r="K475" s="381"/>
      <c r="L475" s="381"/>
      <c r="M475" s="381"/>
      <c r="N475" s="381"/>
      <c r="O475" s="381"/>
      <c r="P475" s="381"/>
    </row>
    <row r="476" spans="3:16" ht="14.25" hidden="1" x14ac:dyDescent="0.2">
      <c r="C476" s="381"/>
      <c r="E476" s="78"/>
      <c r="F476" s="381"/>
      <c r="G476" s="381"/>
      <c r="H476" s="505"/>
      <c r="J476" s="381"/>
      <c r="K476" s="381"/>
      <c r="L476" s="381"/>
      <c r="M476" s="381"/>
      <c r="N476" s="381"/>
      <c r="O476" s="381"/>
      <c r="P476" s="381"/>
    </row>
    <row r="477" spans="3:16" ht="14.25" hidden="1" x14ac:dyDescent="0.2">
      <c r="C477" s="381"/>
      <c r="E477" s="78"/>
      <c r="F477" s="381"/>
      <c r="G477" s="381"/>
      <c r="H477" s="505"/>
      <c r="J477" s="381"/>
      <c r="K477" s="381"/>
      <c r="L477" s="381"/>
      <c r="M477" s="381"/>
      <c r="N477" s="381"/>
      <c r="O477" s="381"/>
      <c r="P477" s="381"/>
    </row>
    <row r="478" spans="3:16" ht="14.25" hidden="1" x14ac:dyDescent="0.2">
      <c r="C478" s="381"/>
      <c r="E478" s="78"/>
      <c r="F478" s="381"/>
      <c r="G478" s="381"/>
      <c r="H478" s="505"/>
      <c r="J478" s="381"/>
      <c r="K478" s="381"/>
      <c r="L478" s="381"/>
      <c r="M478" s="381"/>
      <c r="N478" s="381"/>
      <c r="O478" s="381"/>
      <c r="P478" s="381"/>
    </row>
    <row r="479" spans="3:16" ht="14.25" hidden="1" x14ac:dyDescent="0.2">
      <c r="C479" s="381"/>
      <c r="E479" s="78"/>
      <c r="F479" s="381"/>
      <c r="G479" s="381"/>
      <c r="H479" s="505"/>
      <c r="J479" s="381"/>
      <c r="K479" s="381"/>
      <c r="L479" s="381"/>
      <c r="M479" s="381"/>
      <c r="N479" s="381"/>
      <c r="O479" s="381"/>
      <c r="P479" s="381"/>
    </row>
    <row r="480" spans="3:16" ht="14.25" hidden="1" x14ac:dyDescent="0.2">
      <c r="C480" s="381"/>
      <c r="E480" s="78"/>
      <c r="F480" s="381"/>
      <c r="G480" s="381"/>
      <c r="H480" s="505"/>
      <c r="J480" s="381"/>
      <c r="K480" s="381"/>
      <c r="L480" s="381"/>
      <c r="M480" s="381"/>
      <c r="N480" s="381"/>
      <c r="O480" s="381"/>
      <c r="P480" s="381"/>
    </row>
    <row r="481" spans="3:16" ht="14.25" hidden="1" x14ac:dyDescent="0.2">
      <c r="C481" s="381"/>
      <c r="E481" s="78"/>
      <c r="F481" s="381"/>
      <c r="G481" s="381"/>
      <c r="H481" s="505"/>
      <c r="J481" s="381"/>
      <c r="K481" s="381"/>
      <c r="L481" s="381"/>
      <c r="M481" s="381"/>
      <c r="N481" s="381"/>
      <c r="O481" s="381"/>
      <c r="P481" s="381"/>
    </row>
    <row r="482" spans="3:16" ht="14.25" hidden="1" x14ac:dyDescent="0.2">
      <c r="C482" s="381"/>
      <c r="E482" s="78"/>
      <c r="F482" s="381"/>
      <c r="G482" s="381"/>
      <c r="H482" s="505"/>
      <c r="J482" s="381"/>
      <c r="K482" s="381"/>
      <c r="L482" s="381"/>
      <c r="M482" s="381"/>
      <c r="N482" s="381"/>
      <c r="O482" s="381"/>
      <c r="P482" s="381"/>
    </row>
    <row r="483" spans="3:16" ht="14.25" hidden="1" x14ac:dyDescent="0.2">
      <c r="C483" s="381"/>
      <c r="E483" s="78"/>
      <c r="F483" s="381"/>
      <c r="G483" s="381"/>
      <c r="H483" s="505"/>
      <c r="J483" s="381"/>
      <c r="K483" s="381"/>
      <c r="L483" s="381"/>
      <c r="M483" s="381"/>
      <c r="N483" s="381"/>
      <c r="O483" s="381"/>
      <c r="P483" s="381"/>
    </row>
    <row r="484" spans="3:16" ht="14.25" hidden="1" x14ac:dyDescent="0.2">
      <c r="C484" s="381"/>
      <c r="E484" s="78"/>
      <c r="F484" s="381"/>
      <c r="G484" s="381"/>
      <c r="H484" s="505"/>
      <c r="J484" s="381"/>
      <c r="K484" s="381"/>
      <c r="L484" s="381"/>
      <c r="M484" s="381"/>
      <c r="N484" s="381"/>
      <c r="O484" s="381"/>
      <c r="P484" s="381"/>
    </row>
    <row r="485" spans="3:16" ht="14.25" hidden="1" x14ac:dyDescent="0.2">
      <c r="C485" s="381"/>
      <c r="E485" s="78"/>
      <c r="F485" s="381"/>
      <c r="G485" s="381"/>
      <c r="H485" s="505"/>
      <c r="J485" s="381"/>
      <c r="K485" s="381"/>
      <c r="L485" s="381"/>
      <c r="M485" s="381"/>
      <c r="N485" s="381"/>
      <c r="O485" s="381"/>
      <c r="P485" s="381"/>
    </row>
    <row r="486" spans="3:16" ht="14.25" hidden="1" x14ac:dyDescent="0.2">
      <c r="C486" s="381"/>
      <c r="E486" s="78"/>
      <c r="F486" s="381"/>
      <c r="G486" s="381"/>
      <c r="H486" s="505"/>
      <c r="J486" s="381"/>
      <c r="K486" s="381"/>
      <c r="L486" s="381"/>
      <c r="M486" s="381"/>
      <c r="N486" s="381"/>
      <c r="O486" s="381"/>
      <c r="P486" s="381"/>
    </row>
    <row r="487" spans="3:16" ht="14.25" hidden="1" x14ac:dyDescent="0.2">
      <c r="C487" s="381"/>
      <c r="E487" s="78"/>
      <c r="F487" s="381"/>
      <c r="G487" s="381"/>
      <c r="H487" s="505"/>
      <c r="J487" s="381"/>
      <c r="K487" s="381"/>
      <c r="L487" s="381"/>
      <c r="M487" s="381"/>
      <c r="N487" s="381"/>
      <c r="O487" s="381"/>
      <c r="P487" s="381"/>
    </row>
    <row r="488" spans="3:16" ht="14.25" hidden="1" x14ac:dyDescent="0.2">
      <c r="C488" s="381"/>
      <c r="E488" s="78"/>
      <c r="F488" s="381"/>
      <c r="G488" s="381"/>
      <c r="H488" s="505"/>
      <c r="J488" s="381"/>
      <c r="K488" s="381"/>
      <c r="L488" s="381"/>
      <c r="M488" s="381"/>
      <c r="N488" s="381"/>
      <c r="O488" s="381"/>
      <c r="P488" s="381"/>
    </row>
    <row r="489" spans="3:16" ht="14.25" hidden="1" x14ac:dyDescent="0.2">
      <c r="C489" s="381"/>
      <c r="E489" s="78"/>
      <c r="F489" s="381"/>
      <c r="G489" s="381"/>
      <c r="H489" s="505"/>
      <c r="J489" s="381"/>
      <c r="K489" s="381"/>
      <c r="L489" s="381"/>
      <c r="M489" s="381"/>
      <c r="N489" s="381"/>
      <c r="O489" s="381"/>
      <c r="P489" s="381"/>
    </row>
    <row r="490" spans="3:16" ht="14.25" hidden="1" x14ac:dyDescent="0.2">
      <c r="C490" s="381"/>
      <c r="E490" s="78"/>
      <c r="F490" s="381"/>
      <c r="G490" s="381"/>
      <c r="H490" s="505"/>
      <c r="J490" s="381"/>
      <c r="K490" s="381"/>
      <c r="L490" s="381"/>
      <c r="M490" s="381"/>
      <c r="N490" s="381"/>
      <c r="O490" s="381"/>
      <c r="P490" s="381"/>
    </row>
    <row r="491" spans="3:16" ht="14.25" hidden="1" x14ac:dyDescent="0.2">
      <c r="C491" s="381"/>
      <c r="E491" s="78"/>
      <c r="F491" s="381"/>
      <c r="G491" s="381"/>
      <c r="H491" s="505"/>
      <c r="J491" s="381"/>
      <c r="K491" s="381"/>
      <c r="L491" s="381"/>
      <c r="M491" s="381"/>
      <c r="N491" s="381"/>
      <c r="O491" s="381"/>
      <c r="P491" s="381"/>
    </row>
    <row r="492" spans="3:16" ht="14.25" hidden="1" x14ac:dyDescent="0.2">
      <c r="C492" s="381"/>
      <c r="E492" s="78"/>
      <c r="F492" s="381"/>
      <c r="G492" s="381"/>
      <c r="H492" s="505"/>
      <c r="J492" s="381"/>
      <c r="K492" s="381"/>
      <c r="L492" s="381"/>
      <c r="M492" s="381"/>
      <c r="N492" s="381"/>
      <c r="O492" s="381"/>
      <c r="P492" s="381"/>
    </row>
    <row r="493" spans="3:16" ht="14.25" hidden="1" x14ac:dyDescent="0.2">
      <c r="C493" s="381"/>
      <c r="E493" s="78"/>
      <c r="F493" s="381"/>
      <c r="G493" s="381"/>
      <c r="H493" s="505"/>
      <c r="J493" s="381"/>
      <c r="K493" s="381"/>
      <c r="L493" s="381"/>
      <c r="M493" s="381"/>
      <c r="N493" s="381"/>
      <c r="O493" s="381"/>
      <c r="P493" s="381"/>
    </row>
    <row r="494" spans="3:16" ht="14.25" hidden="1" x14ac:dyDescent="0.2">
      <c r="C494" s="381"/>
      <c r="E494" s="78"/>
      <c r="F494" s="381"/>
      <c r="G494" s="381"/>
      <c r="H494" s="505"/>
      <c r="J494" s="381"/>
      <c r="K494" s="381"/>
      <c r="L494" s="381"/>
      <c r="M494" s="381"/>
      <c r="N494" s="381"/>
      <c r="O494" s="381"/>
      <c r="P494" s="381"/>
    </row>
    <row r="495" spans="3:16" ht="14.25" hidden="1" x14ac:dyDescent="0.2">
      <c r="C495" s="381"/>
      <c r="E495" s="78"/>
      <c r="F495" s="381"/>
      <c r="G495" s="381"/>
      <c r="H495" s="505"/>
      <c r="J495" s="381"/>
      <c r="K495" s="381"/>
      <c r="L495" s="381"/>
      <c r="M495" s="381"/>
      <c r="N495" s="381"/>
      <c r="O495" s="381"/>
      <c r="P495" s="381"/>
    </row>
    <row r="496" spans="3:16" ht="14.25" hidden="1" x14ac:dyDescent="0.2">
      <c r="C496" s="381"/>
      <c r="E496" s="78"/>
      <c r="F496" s="381"/>
      <c r="G496" s="381"/>
      <c r="H496" s="505"/>
      <c r="J496" s="381"/>
      <c r="K496" s="381"/>
      <c r="L496" s="381"/>
      <c r="M496" s="381"/>
      <c r="N496" s="381"/>
      <c r="O496" s="381"/>
      <c r="P496" s="381"/>
    </row>
    <row r="497" spans="3:16" ht="14.25" hidden="1" x14ac:dyDescent="0.2">
      <c r="C497" s="381"/>
      <c r="E497" s="78"/>
      <c r="F497" s="381"/>
      <c r="G497" s="381"/>
      <c r="H497" s="505"/>
      <c r="J497" s="381"/>
      <c r="K497" s="381"/>
      <c r="L497" s="381"/>
      <c r="M497" s="381"/>
      <c r="N497" s="381"/>
      <c r="O497" s="381"/>
      <c r="P497" s="381"/>
    </row>
    <row r="498" spans="3:16" ht="14.25" hidden="1" x14ac:dyDescent="0.2">
      <c r="C498" s="381"/>
      <c r="E498" s="78"/>
      <c r="F498" s="381"/>
      <c r="G498" s="381"/>
      <c r="H498" s="505"/>
      <c r="J498" s="381"/>
      <c r="K498" s="381"/>
      <c r="L498" s="381"/>
      <c r="M498" s="381"/>
      <c r="N498" s="381"/>
      <c r="O498" s="381"/>
      <c r="P498" s="381"/>
    </row>
    <row r="499" spans="3:16" ht="14.25" hidden="1" x14ac:dyDescent="0.2">
      <c r="C499" s="381"/>
      <c r="E499" s="78"/>
      <c r="F499" s="381"/>
      <c r="G499" s="381"/>
      <c r="H499" s="505"/>
      <c r="J499" s="381"/>
      <c r="K499" s="381"/>
      <c r="L499" s="381"/>
      <c r="M499" s="381"/>
      <c r="N499" s="381"/>
      <c r="O499" s="381"/>
      <c r="P499" s="381"/>
    </row>
    <row r="500" spans="3:16" ht="14.25" hidden="1" x14ac:dyDescent="0.2">
      <c r="C500" s="381"/>
      <c r="E500" s="78"/>
      <c r="F500" s="381"/>
      <c r="G500" s="381"/>
      <c r="H500" s="505"/>
      <c r="J500" s="381"/>
      <c r="K500" s="381"/>
      <c r="L500" s="381"/>
      <c r="M500" s="381"/>
      <c r="N500" s="381"/>
      <c r="O500" s="381"/>
      <c r="P500" s="381"/>
    </row>
    <row r="501" spans="3:16" ht="14.25" hidden="1" x14ac:dyDescent="0.2">
      <c r="C501" s="381"/>
      <c r="E501" s="78"/>
      <c r="F501" s="381"/>
      <c r="G501" s="381"/>
      <c r="H501" s="505"/>
      <c r="J501" s="381"/>
      <c r="K501" s="381"/>
      <c r="L501" s="381"/>
      <c r="M501" s="381"/>
      <c r="N501" s="381"/>
      <c r="O501" s="381"/>
      <c r="P501" s="381"/>
    </row>
    <row r="502" spans="3:16" ht="14.25" hidden="1" x14ac:dyDescent="0.2">
      <c r="C502" s="381"/>
      <c r="E502" s="78"/>
      <c r="F502" s="381"/>
      <c r="G502" s="381"/>
      <c r="H502" s="505"/>
      <c r="J502" s="381"/>
      <c r="K502" s="381"/>
      <c r="L502" s="381"/>
      <c r="M502" s="381"/>
      <c r="N502" s="381"/>
      <c r="O502" s="381"/>
      <c r="P502" s="381"/>
    </row>
    <row r="503" spans="3:16" ht="14.25" hidden="1" x14ac:dyDescent="0.2">
      <c r="C503" s="381"/>
      <c r="E503" s="78"/>
      <c r="F503" s="381"/>
      <c r="G503" s="381"/>
      <c r="H503" s="505"/>
      <c r="J503" s="381"/>
      <c r="K503" s="381"/>
      <c r="L503" s="381"/>
      <c r="M503" s="381"/>
      <c r="N503" s="381"/>
      <c r="O503" s="381"/>
      <c r="P503" s="381"/>
    </row>
    <row r="504" spans="3:16" ht="14.25" hidden="1" x14ac:dyDescent="0.2">
      <c r="C504" s="381"/>
      <c r="E504" s="78"/>
      <c r="F504" s="381"/>
      <c r="G504" s="381"/>
      <c r="H504" s="505"/>
      <c r="J504" s="381"/>
      <c r="K504" s="381"/>
      <c r="L504" s="381"/>
      <c r="M504" s="381"/>
      <c r="N504" s="381"/>
      <c r="O504" s="381"/>
      <c r="P504" s="381"/>
    </row>
    <row r="505" spans="3:16" ht="14.25" hidden="1" x14ac:dyDescent="0.2">
      <c r="C505" s="381"/>
      <c r="E505" s="78"/>
      <c r="F505" s="381"/>
      <c r="G505" s="381"/>
      <c r="H505" s="505"/>
      <c r="J505" s="381"/>
      <c r="K505" s="381"/>
      <c r="L505" s="381"/>
      <c r="M505" s="381"/>
      <c r="N505" s="381"/>
      <c r="O505" s="381"/>
      <c r="P505" s="381"/>
    </row>
    <row r="506" spans="3:16" ht="14.25" hidden="1" x14ac:dyDescent="0.2">
      <c r="C506" s="381"/>
      <c r="E506" s="78"/>
      <c r="F506" s="381"/>
      <c r="G506" s="381"/>
      <c r="H506" s="505"/>
      <c r="J506" s="381"/>
      <c r="K506" s="381"/>
      <c r="L506" s="381"/>
      <c r="M506" s="381"/>
      <c r="N506" s="381"/>
      <c r="O506" s="381"/>
      <c r="P506" s="381"/>
    </row>
    <row r="507" spans="3:16" ht="14.25" hidden="1" x14ac:dyDescent="0.2">
      <c r="C507" s="381"/>
      <c r="E507" s="78"/>
      <c r="F507" s="381"/>
      <c r="G507" s="381"/>
      <c r="H507" s="505"/>
      <c r="J507" s="381"/>
      <c r="K507" s="381"/>
      <c r="L507" s="381"/>
      <c r="M507" s="381"/>
      <c r="N507" s="381"/>
      <c r="O507" s="381"/>
      <c r="P507" s="381"/>
    </row>
    <row r="508" spans="3:16" ht="14.25" hidden="1" x14ac:dyDescent="0.2">
      <c r="C508" s="381"/>
      <c r="E508" s="78"/>
      <c r="F508" s="381"/>
      <c r="G508" s="381"/>
      <c r="H508" s="505"/>
      <c r="J508" s="381"/>
      <c r="K508" s="381"/>
      <c r="L508" s="381"/>
      <c r="M508" s="381"/>
      <c r="N508" s="381"/>
      <c r="O508" s="381"/>
      <c r="P508" s="381"/>
    </row>
    <row r="509" spans="3:16" ht="14.25" hidden="1" x14ac:dyDescent="0.2">
      <c r="C509" s="381"/>
      <c r="E509" s="78"/>
      <c r="F509" s="381"/>
      <c r="G509" s="381"/>
      <c r="H509" s="505"/>
      <c r="J509" s="381"/>
      <c r="K509" s="381"/>
      <c r="L509" s="381"/>
      <c r="M509" s="381"/>
      <c r="N509" s="381"/>
      <c r="O509" s="381"/>
      <c r="P509" s="381"/>
    </row>
    <row r="510" spans="3:16" ht="14.25" hidden="1" x14ac:dyDescent="0.2">
      <c r="C510" s="381"/>
      <c r="E510" s="78"/>
      <c r="F510" s="381"/>
      <c r="G510" s="381"/>
      <c r="H510" s="505"/>
      <c r="J510" s="381"/>
      <c r="K510" s="381"/>
      <c r="L510" s="381"/>
      <c r="M510" s="381"/>
      <c r="N510" s="381"/>
      <c r="O510" s="381"/>
      <c r="P510" s="381"/>
    </row>
    <row r="511" spans="3:16" ht="14.25" hidden="1" x14ac:dyDescent="0.2">
      <c r="C511" s="381"/>
      <c r="E511" s="78"/>
      <c r="F511" s="381"/>
      <c r="G511" s="381"/>
      <c r="H511" s="505"/>
      <c r="J511" s="381"/>
      <c r="K511" s="381"/>
      <c r="L511" s="381"/>
      <c r="M511" s="381"/>
      <c r="N511" s="381"/>
      <c r="O511" s="381"/>
      <c r="P511" s="381"/>
    </row>
    <row r="512" spans="3:16" ht="14.25" hidden="1" x14ac:dyDescent="0.2">
      <c r="C512" s="381"/>
      <c r="E512" s="78"/>
      <c r="F512" s="381"/>
      <c r="G512" s="381"/>
      <c r="H512" s="505"/>
      <c r="J512" s="381"/>
      <c r="K512" s="381"/>
      <c r="L512" s="381"/>
      <c r="M512" s="381"/>
      <c r="N512" s="381"/>
      <c r="O512" s="381"/>
      <c r="P512" s="381"/>
    </row>
    <row r="513" spans="3:16" ht="14.25" hidden="1" x14ac:dyDescent="0.2">
      <c r="C513" s="381"/>
      <c r="E513" s="78"/>
      <c r="F513" s="381"/>
      <c r="G513" s="381"/>
      <c r="H513" s="505"/>
      <c r="J513" s="381"/>
      <c r="K513" s="381"/>
      <c r="L513" s="381"/>
      <c r="M513" s="381"/>
      <c r="N513" s="381"/>
      <c r="O513" s="381"/>
      <c r="P513" s="381"/>
    </row>
    <row r="514" spans="3:16" ht="14.25" hidden="1" x14ac:dyDescent="0.2">
      <c r="C514" s="381"/>
      <c r="E514" s="78"/>
      <c r="F514" s="381"/>
      <c r="G514" s="381"/>
      <c r="H514" s="505"/>
      <c r="J514" s="381"/>
      <c r="K514" s="381"/>
      <c r="L514" s="381"/>
      <c r="M514" s="381"/>
      <c r="N514" s="381"/>
      <c r="O514" s="381"/>
      <c r="P514" s="381"/>
    </row>
    <row r="515" spans="3:16" ht="14.25" hidden="1" x14ac:dyDescent="0.2">
      <c r="C515" s="381"/>
      <c r="E515" s="78"/>
      <c r="F515" s="381"/>
      <c r="G515" s="381"/>
      <c r="H515" s="505"/>
      <c r="J515" s="381"/>
      <c r="K515" s="381"/>
      <c r="L515" s="381"/>
      <c r="M515" s="381"/>
      <c r="N515" s="381"/>
      <c r="O515" s="381"/>
      <c r="P515" s="381"/>
    </row>
    <row r="516" spans="3:16" ht="14.25" hidden="1" x14ac:dyDescent="0.2">
      <c r="C516" s="381"/>
      <c r="E516" s="78"/>
      <c r="F516" s="381"/>
      <c r="G516" s="381"/>
      <c r="H516" s="505"/>
      <c r="J516" s="381"/>
      <c r="K516" s="381"/>
      <c r="L516" s="381"/>
      <c r="M516" s="381"/>
      <c r="N516" s="381"/>
      <c r="O516" s="381"/>
      <c r="P516" s="381"/>
    </row>
    <row r="517" spans="3:16" ht="14.25" hidden="1" x14ac:dyDescent="0.2">
      <c r="C517" s="381"/>
      <c r="E517" s="78"/>
      <c r="F517" s="381"/>
      <c r="G517" s="381"/>
      <c r="H517" s="505"/>
      <c r="J517" s="381"/>
      <c r="K517" s="381"/>
      <c r="L517" s="381"/>
      <c r="M517" s="381"/>
      <c r="N517" s="381"/>
      <c r="O517" s="381"/>
      <c r="P517" s="381"/>
    </row>
    <row r="518" spans="3:16" ht="14.25" hidden="1" x14ac:dyDescent="0.2">
      <c r="C518" s="381"/>
      <c r="E518" s="78"/>
      <c r="F518" s="381"/>
      <c r="G518" s="381"/>
      <c r="H518" s="505"/>
      <c r="J518" s="381"/>
      <c r="K518" s="381"/>
      <c r="L518" s="381"/>
      <c r="M518" s="381"/>
      <c r="N518" s="381"/>
      <c r="O518" s="381"/>
      <c r="P518" s="381"/>
    </row>
    <row r="519" spans="3:16" ht="14.25" hidden="1" x14ac:dyDescent="0.2">
      <c r="C519" s="381"/>
      <c r="E519" s="78"/>
      <c r="F519" s="381"/>
      <c r="G519" s="381"/>
      <c r="H519" s="505"/>
      <c r="J519" s="381"/>
      <c r="K519" s="381"/>
      <c r="L519" s="381"/>
      <c r="M519" s="381"/>
      <c r="N519" s="381"/>
      <c r="O519" s="381"/>
      <c r="P519" s="381"/>
    </row>
    <row r="520" spans="3:16" ht="14.25" hidden="1" x14ac:dyDescent="0.2">
      <c r="C520" s="381"/>
      <c r="E520" s="78"/>
      <c r="F520" s="381"/>
      <c r="G520" s="381"/>
      <c r="H520" s="505"/>
      <c r="J520" s="381"/>
      <c r="K520" s="381"/>
      <c r="L520" s="381"/>
      <c r="M520" s="381"/>
      <c r="N520" s="381"/>
      <c r="O520" s="381"/>
      <c r="P520" s="381"/>
    </row>
    <row r="521" spans="3:16" ht="14.25" hidden="1" x14ac:dyDescent="0.2">
      <c r="C521" s="381"/>
      <c r="E521" s="78"/>
      <c r="F521" s="381"/>
      <c r="G521" s="381"/>
      <c r="H521" s="505"/>
      <c r="J521" s="381"/>
      <c r="K521" s="381"/>
      <c r="L521" s="381"/>
      <c r="M521" s="381"/>
      <c r="N521" s="381"/>
      <c r="O521" s="381"/>
      <c r="P521" s="381"/>
    </row>
    <row r="522" spans="3:16" ht="14.25" hidden="1" x14ac:dyDescent="0.2">
      <c r="C522" s="381"/>
      <c r="E522" s="78"/>
      <c r="F522" s="381"/>
      <c r="G522" s="381"/>
      <c r="H522" s="505"/>
      <c r="J522" s="381"/>
      <c r="K522" s="381"/>
      <c r="L522" s="381"/>
      <c r="M522" s="381"/>
      <c r="N522" s="381"/>
      <c r="O522" s="381"/>
      <c r="P522" s="381"/>
    </row>
    <row r="523" spans="3:16" ht="14.25" hidden="1" x14ac:dyDescent="0.2">
      <c r="C523" s="381"/>
      <c r="E523" s="78"/>
      <c r="F523" s="381"/>
      <c r="G523" s="381"/>
      <c r="H523" s="505"/>
      <c r="J523" s="381"/>
      <c r="K523" s="381"/>
      <c r="L523" s="381"/>
      <c r="M523" s="381"/>
      <c r="N523" s="381"/>
      <c r="O523" s="381"/>
      <c r="P523" s="381"/>
    </row>
    <row r="524" spans="3:16" ht="14.25" hidden="1" x14ac:dyDescent="0.2">
      <c r="C524" s="381"/>
      <c r="E524" s="78"/>
      <c r="F524" s="381"/>
      <c r="G524" s="381"/>
      <c r="H524" s="505"/>
      <c r="J524" s="381"/>
      <c r="K524" s="381"/>
      <c r="L524" s="381"/>
      <c r="M524" s="381"/>
      <c r="N524" s="381"/>
      <c r="O524" s="381"/>
      <c r="P524" s="381"/>
    </row>
    <row r="525" spans="3:16" ht="14.25" hidden="1" x14ac:dyDescent="0.2">
      <c r="C525" s="381"/>
      <c r="E525" s="78"/>
      <c r="F525" s="381"/>
      <c r="G525" s="381"/>
      <c r="H525" s="505"/>
      <c r="J525" s="381"/>
      <c r="K525" s="381"/>
      <c r="L525" s="381"/>
      <c r="M525" s="381"/>
      <c r="N525" s="381"/>
      <c r="O525" s="381"/>
      <c r="P525" s="381"/>
    </row>
    <row r="526" spans="3:16" ht="14.25" hidden="1" x14ac:dyDescent="0.2">
      <c r="C526" s="381"/>
      <c r="E526" s="78"/>
      <c r="F526" s="381"/>
      <c r="G526" s="381"/>
      <c r="H526" s="505"/>
      <c r="J526" s="381"/>
      <c r="K526" s="381"/>
      <c r="L526" s="381"/>
      <c r="M526" s="381"/>
      <c r="N526" s="381"/>
      <c r="O526" s="381"/>
      <c r="P526" s="381"/>
    </row>
    <row r="527" spans="3:16" ht="14.25" hidden="1" x14ac:dyDescent="0.2">
      <c r="C527" s="381"/>
      <c r="E527" s="78"/>
      <c r="F527" s="381"/>
      <c r="G527" s="381"/>
      <c r="H527" s="505"/>
      <c r="J527" s="381"/>
      <c r="K527" s="381"/>
      <c r="L527" s="381"/>
      <c r="M527" s="381"/>
      <c r="N527" s="381"/>
      <c r="O527" s="381"/>
      <c r="P527" s="381"/>
    </row>
    <row r="528" spans="3:16" ht="14.25" hidden="1" x14ac:dyDescent="0.2">
      <c r="C528" s="381"/>
      <c r="E528" s="78"/>
      <c r="F528" s="381"/>
      <c r="G528" s="381"/>
      <c r="H528" s="505"/>
      <c r="J528" s="381"/>
      <c r="K528" s="381"/>
      <c r="L528" s="381"/>
      <c r="M528" s="381"/>
      <c r="N528" s="381"/>
      <c r="O528" s="381"/>
      <c r="P528" s="381"/>
    </row>
    <row r="529" spans="3:16" ht="14.25" hidden="1" x14ac:dyDescent="0.2">
      <c r="C529" s="381"/>
      <c r="E529" s="78"/>
      <c r="F529" s="381"/>
      <c r="G529" s="381"/>
      <c r="H529" s="505"/>
      <c r="J529" s="381"/>
      <c r="K529" s="381"/>
      <c r="L529" s="381"/>
      <c r="M529" s="381"/>
      <c r="N529" s="381"/>
      <c r="O529" s="381"/>
      <c r="P529" s="381"/>
    </row>
    <row r="530" spans="3:16" ht="14.25" hidden="1" x14ac:dyDescent="0.2">
      <c r="C530" s="381"/>
      <c r="E530" s="78"/>
      <c r="F530" s="381"/>
      <c r="G530" s="381"/>
      <c r="H530" s="505"/>
      <c r="J530" s="381"/>
      <c r="K530" s="381"/>
      <c r="L530" s="381"/>
      <c r="M530" s="381"/>
      <c r="N530" s="381"/>
      <c r="O530" s="381"/>
      <c r="P530" s="381"/>
    </row>
    <row r="531" spans="3:16" ht="14.25" hidden="1" x14ac:dyDescent="0.2">
      <c r="C531" s="381"/>
      <c r="E531" s="78"/>
      <c r="F531" s="381"/>
      <c r="G531" s="381"/>
      <c r="H531" s="505"/>
      <c r="J531" s="381"/>
      <c r="K531" s="381"/>
      <c r="L531" s="381"/>
      <c r="M531" s="381"/>
      <c r="N531" s="381"/>
      <c r="O531" s="381"/>
      <c r="P531" s="381"/>
    </row>
    <row r="532" spans="3:16" ht="14.25" hidden="1" x14ac:dyDescent="0.2">
      <c r="C532" s="381"/>
      <c r="E532" s="78"/>
      <c r="F532" s="381"/>
      <c r="G532" s="381"/>
      <c r="H532" s="505"/>
      <c r="J532" s="381"/>
      <c r="K532" s="381"/>
      <c r="L532" s="381"/>
      <c r="M532" s="381"/>
      <c r="N532" s="381"/>
      <c r="O532" s="381"/>
      <c r="P532" s="381"/>
    </row>
    <row r="533" spans="3:16" ht="14.25" hidden="1" x14ac:dyDescent="0.2">
      <c r="C533" s="381"/>
      <c r="E533" s="78"/>
      <c r="F533" s="381"/>
      <c r="G533" s="381"/>
      <c r="H533" s="505"/>
      <c r="J533" s="381"/>
      <c r="K533" s="381"/>
      <c r="L533" s="381"/>
      <c r="M533" s="381"/>
      <c r="N533" s="381"/>
      <c r="O533" s="381"/>
      <c r="P533" s="381"/>
    </row>
    <row r="534" spans="3:16" ht="14.25" hidden="1" x14ac:dyDescent="0.2">
      <c r="C534" s="381"/>
      <c r="E534" s="78"/>
      <c r="F534" s="381"/>
      <c r="G534" s="381"/>
      <c r="H534" s="505"/>
      <c r="J534" s="381"/>
      <c r="K534" s="381"/>
      <c r="L534" s="381"/>
      <c r="M534" s="381"/>
      <c r="N534" s="381"/>
      <c r="O534" s="381"/>
      <c r="P534" s="381"/>
    </row>
    <row r="535" spans="3:16" ht="14.25" hidden="1" x14ac:dyDescent="0.2">
      <c r="C535" s="381"/>
      <c r="E535" s="78"/>
      <c r="F535" s="381"/>
      <c r="G535" s="381"/>
      <c r="H535" s="505"/>
      <c r="J535" s="381"/>
      <c r="K535" s="381"/>
      <c r="L535" s="381"/>
      <c r="M535" s="381"/>
      <c r="N535" s="381"/>
      <c r="O535" s="381"/>
      <c r="P535" s="381"/>
    </row>
    <row r="536" spans="3:16" ht="14.25" hidden="1" x14ac:dyDescent="0.2">
      <c r="C536" s="381"/>
      <c r="E536" s="78"/>
      <c r="F536" s="381"/>
      <c r="G536" s="381"/>
      <c r="H536" s="505"/>
      <c r="J536" s="381"/>
      <c r="K536" s="381"/>
      <c r="L536" s="381"/>
      <c r="M536" s="381"/>
      <c r="N536" s="381"/>
      <c r="O536" s="381"/>
      <c r="P536" s="381"/>
    </row>
    <row r="537" spans="3:16" ht="14.25" hidden="1" x14ac:dyDescent="0.2">
      <c r="C537" s="381"/>
      <c r="E537" s="78"/>
      <c r="F537" s="381"/>
      <c r="G537" s="381"/>
      <c r="H537" s="505"/>
      <c r="J537" s="381"/>
      <c r="K537" s="381"/>
      <c r="L537" s="381"/>
      <c r="M537" s="381"/>
      <c r="N537" s="381"/>
      <c r="O537" s="381"/>
      <c r="P537" s="381"/>
    </row>
    <row r="538" spans="3:16" ht="14.25" hidden="1" x14ac:dyDescent="0.2">
      <c r="C538" s="381"/>
      <c r="E538" s="78"/>
      <c r="F538" s="381"/>
      <c r="G538" s="381"/>
      <c r="H538" s="505"/>
      <c r="J538" s="381"/>
      <c r="K538" s="381"/>
      <c r="L538" s="381"/>
      <c r="M538" s="381"/>
      <c r="N538" s="381"/>
      <c r="O538" s="381"/>
      <c r="P538" s="381"/>
    </row>
    <row r="539" spans="3:16" ht="14.25" hidden="1" x14ac:dyDescent="0.2">
      <c r="C539" s="381"/>
      <c r="E539" s="78"/>
      <c r="F539" s="381"/>
      <c r="G539" s="381"/>
      <c r="H539" s="505"/>
      <c r="J539" s="381"/>
      <c r="K539" s="381"/>
      <c r="L539" s="381"/>
      <c r="M539" s="381"/>
      <c r="N539" s="381"/>
      <c r="O539" s="381"/>
      <c r="P539" s="381"/>
    </row>
    <row r="540" spans="3:16" ht="14.25" hidden="1" x14ac:dyDescent="0.2">
      <c r="C540" s="381"/>
      <c r="E540" s="78"/>
      <c r="F540" s="381"/>
      <c r="G540" s="381"/>
      <c r="H540" s="505"/>
      <c r="J540" s="381"/>
      <c r="K540" s="381"/>
      <c r="L540" s="381"/>
      <c r="M540" s="381"/>
      <c r="N540" s="381"/>
      <c r="O540" s="381"/>
      <c r="P540" s="381"/>
    </row>
    <row r="541" spans="3:16" ht="14.25" hidden="1" x14ac:dyDescent="0.2">
      <c r="C541" s="381"/>
      <c r="E541" s="78"/>
      <c r="F541" s="381"/>
      <c r="G541" s="381"/>
      <c r="H541" s="505"/>
      <c r="J541" s="381"/>
      <c r="K541" s="381"/>
      <c r="L541" s="381"/>
      <c r="M541" s="381"/>
      <c r="N541" s="381"/>
      <c r="O541" s="381"/>
      <c r="P541" s="381"/>
    </row>
    <row r="542" spans="3:16" ht="14.25" hidden="1" x14ac:dyDescent="0.2">
      <c r="C542" s="381"/>
      <c r="E542" s="78"/>
      <c r="F542" s="381"/>
      <c r="G542" s="381"/>
      <c r="H542" s="505"/>
      <c r="J542" s="381"/>
      <c r="K542" s="381"/>
      <c r="L542" s="381"/>
      <c r="M542" s="381"/>
      <c r="N542" s="381"/>
      <c r="O542" s="381"/>
      <c r="P542" s="381"/>
    </row>
    <row r="543" spans="3:16" ht="14.25" hidden="1" x14ac:dyDescent="0.2">
      <c r="C543" s="381"/>
      <c r="E543" s="78"/>
      <c r="F543" s="381"/>
      <c r="G543" s="381"/>
      <c r="H543" s="505"/>
      <c r="J543" s="381"/>
      <c r="K543" s="381"/>
      <c r="L543" s="381"/>
      <c r="M543" s="381"/>
      <c r="N543" s="381"/>
      <c r="O543" s="381"/>
      <c r="P543" s="381"/>
    </row>
    <row r="544" spans="3:16" ht="14.25" hidden="1" x14ac:dyDescent="0.2">
      <c r="C544" s="381"/>
      <c r="E544" s="78"/>
      <c r="F544" s="381"/>
      <c r="G544" s="381"/>
      <c r="H544" s="505"/>
      <c r="J544" s="381"/>
      <c r="K544" s="381"/>
      <c r="L544" s="381"/>
      <c r="M544" s="381"/>
      <c r="N544" s="381"/>
      <c r="O544" s="381"/>
      <c r="P544" s="381"/>
    </row>
    <row r="545" spans="3:16" ht="14.25" hidden="1" x14ac:dyDescent="0.2">
      <c r="C545" s="381"/>
      <c r="E545" s="78"/>
      <c r="F545" s="381"/>
      <c r="G545" s="381"/>
      <c r="H545" s="505"/>
      <c r="J545" s="381"/>
      <c r="K545" s="381"/>
      <c r="L545" s="381"/>
      <c r="M545" s="381"/>
      <c r="N545" s="381"/>
      <c r="O545" s="381"/>
      <c r="P545" s="381"/>
    </row>
    <row r="546" spans="3:16" ht="14.25" hidden="1" x14ac:dyDescent="0.2">
      <c r="C546" s="381"/>
      <c r="E546" s="78"/>
      <c r="F546" s="381"/>
      <c r="G546" s="381"/>
      <c r="H546" s="505"/>
      <c r="J546" s="381"/>
      <c r="K546" s="381"/>
      <c r="L546" s="381"/>
      <c r="M546" s="381"/>
      <c r="N546" s="381"/>
      <c r="O546" s="381"/>
      <c r="P546" s="381"/>
    </row>
    <row r="547" spans="3:16" ht="14.25" hidden="1" x14ac:dyDescent="0.2">
      <c r="C547" s="381"/>
      <c r="E547" s="78"/>
      <c r="F547" s="381"/>
      <c r="G547" s="381"/>
      <c r="H547" s="505"/>
      <c r="J547" s="381"/>
      <c r="K547" s="381"/>
      <c r="L547" s="381"/>
      <c r="M547" s="381"/>
      <c r="N547" s="381"/>
      <c r="O547" s="381"/>
      <c r="P547" s="381"/>
    </row>
    <row r="548" spans="3:16" ht="14.25" hidden="1" x14ac:dyDescent="0.2">
      <c r="C548" s="381"/>
      <c r="E548" s="78"/>
      <c r="F548" s="381"/>
      <c r="G548" s="381"/>
      <c r="H548" s="505"/>
      <c r="J548" s="381"/>
      <c r="K548" s="381"/>
      <c r="L548" s="381"/>
      <c r="M548" s="381"/>
      <c r="N548" s="381"/>
      <c r="O548" s="381"/>
      <c r="P548" s="381"/>
    </row>
    <row r="549" spans="3:16" ht="14.25" hidden="1" x14ac:dyDescent="0.2">
      <c r="C549" s="381"/>
      <c r="E549" s="78"/>
      <c r="F549" s="381"/>
      <c r="G549" s="381"/>
      <c r="H549" s="505"/>
      <c r="J549" s="381"/>
      <c r="K549" s="381"/>
      <c r="L549" s="381"/>
      <c r="M549" s="381"/>
      <c r="N549" s="381"/>
      <c r="O549" s="381"/>
      <c r="P549" s="381"/>
    </row>
    <row r="550" spans="3:16" ht="14.25" hidden="1" x14ac:dyDescent="0.2">
      <c r="C550" s="381"/>
      <c r="E550" s="78"/>
      <c r="F550" s="381"/>
      <c r="G550" s="381"/>
      <c r="H550" s="505"/>
      <c r="J550" s="381"/>
      <c r="K550" s="381"/>
      <c r="L550" s="381"/>
      <c r="M550" s="381"/>
      <c r="N550" s="381"/>
      <c r="O550" s="381"/>
      <c r="P550" s="381"/>
    </row>
    <row r="551" spans="3:16" ht="14.25" hidden="1" x14ac:dyDescent="0.2">
      <c r="C551" s="381"/>
      <c r="E551" s="78"/>
      <c r="F551" s="381"/>
      <c r="G551" s="381"/>
      <c r="H551" s="505"/>
      <c r="J551" s="381"/>
      <c r="K551" s="381"/>
      <c r="L551" s="381"/>
      <c r="M551" s="381"/>
      <c r="N551" s="381"/>
      <c r="O551" s="381"/>
      <c r="P551" s="381"/>
    </row>
    <row r="552" spans="3:16" ht="14.25" hidden="1" x14ac:dyDescent="0.2">
      <c r="C552" s="381"/>
      <c r="E552" s="78"/>
      <c r="F552" s="381"/>
      <c r="G552" s="381"/>
      <c r="H552" s="505"/>
      <c r="J552" s="381"/>
      <c r="K552" s="381"/>
      <c r="L552" s="381"/>
      <c r="M552" s="381"/>
      <c r="N552" s="381"/>
      <c r="O552" s="381"/>
      <c r="P552" s="381"/>
    </row>
    <row r="553" spans="3:16" ht="14.25" hidden="1" x14ac:dyDescent="0.2">
      <c r="C553" s="381"/>
      <c r="E553" s="78"/>
      <c r="F553" s="381"/>
      <c r="G553" s="381"/>
      <c r="H553" s="505"/>
      <c r="J553" s="381"/>
      <c r="K553" s="381"/>
      <c r="L553" s="381"/>
      <c r="M553" s="381"/>
      <c r="N553" s="381"/>
      <c r="O553" s="381"/>
      <c r="P553" s="381"/>
    </row>
    <row r="554" spans="3:16" ht="14.25" hidden="1" x14ac:dyDescent="0.2">
      <c r="C554" s="381"/>
      <c r="E554" s="78"/>
      <c r="F554" s="381"/>
      <c r="G554" s="381"/>
      <c r="H554" s="505"/>
      <c r="J554" s="381"/>
      <c r="K554" s="381"/>
      <c r="L554" s="381"/>
      <c r="M554" s="381"/>
      <c r="N554" s="381"/>
      <c r="O554" s="381"/>
      <c r="P554" s="381"/>
    </row>
    <row r="555" spans="3:16" ht="14.25" hidden="1" x14ac:dyDescent="0.2">
      <c r="C555" s="381"/>
      <c r="E555" s="78"/>
      <c r="F555" s="381"/>
      <c r="G555" s="381"/>
      <c r="H555" s="505"/>
      <c r="J555" s="381"/>
      <c r="K555" s="381"/>
      <c r="L555" s="381"/>
      <c r="M555" s="381"/>
      <c r="N555" s="381"/>
      <c r="O555" s="381"/>
      <c r="P555" s="381"/>
    </row>
    <row r="556" spans="3:16" ht="14.25" hidden="1" x14ac:dyDescent="0.2">
      <c r="C556" s="381"/>
      <c r="E556" s="78"/>
      <c r="F556" s="381"/>
      <c r="G556" s="381"/>
      <c r="H556" s="505"/>
      <c r="J556" s="381"/>
      <c r="K556" s="381"/>
      <c r="L556" s="381"/>
      <c r="M556" s="381"/>
      <c r="N556" s="381"/>
      <c r="O556" s="381"/>
      <c r="P556" s="381"/>
    </row>
    <row r="557" spans="3:16" ht="14.25" hidden="1" x14ac:dyDescent="0.2">
      <c r="C557" s="381"/>
      <c r="E557" s="78"/>
      <c r="F557" s="381"/>
      <c r="G557" s="381"/>
      <c r="H557" s="505"/>
      <c r="J557" s="381"/>
      <c r="K557" s="381"/>
      <c r="L557" s="381"/>
      <c r="M557" s="381"/>
      <c r="N557" s="381"/>
      <c r="O557" s="381"/>
      <c r="P557" s="381"/>
    </row>
    <row r="558" spans="3:16" ht="14.25" hidden="1" x14ac:dyDescent="0.2">
      <c r="C558" s="381"/>
      <c r="E558" s="78"/>
      <c r="F558" s="381"/>
      <c r="G558" s="381"/>
      <c r="H558" s="505"/>
      <c r="J558" s="381"/>
      <c r="K558" s="381"/>
      <c r="L558" s="381"/>
      <c r="M558" s="381"/>
      <c r="N558" s="381"/>
      <c r="O558" s="381"/>
      <c r="P558" s="381"/>
    </row>
    <row r="559" spans="3:16" ht="14.25" hidden="1" x14ac:dyDescent="0.2">
      <c r="C559" s="381"/>
      <c r="E559" s="78"/>
      <c r="F559" s="381"/>
      <c r="G559" s="381"/>
      <c r="H559" s="505"/>
      <c r="J559" s="381"/>
      <c r="K559" s="381"/>
      <c r="L559" s="381"/>
      <c r="M559" s="381"/>
      <c r="N559" s="381"/>
      <c r="O559" s="381"/>
      <c r="P559" s="381"/>
    </row>
    <row r="560" spans="3:16" ht="14.25" hidden="1" x14ac:dyDescent="0.2">
      <c r="C560" s="381"/>
      <c r="E560" s="78"/>
      <c r="F560" s="381"/>
      <c r="G560" s="381"/>
      <c r="H560" s="505"/>
      <c r="J560" s="381"/>
      <c r="K560" s="381"/>
      <c r="L560" s="381"/>
      <c r="M560" s="381"/>
      <c r="N560" s="381"/>
      <c r="O560" s="381"/>
      <c r="P560" s="381"/>
    </row>
    <row r="561" spans="3:16" ht="14.25" hidden="1" x14ac:dyDescent="0.2">
      <c r="C561" s="381"/>
      <c r="E561" s="78"/>
      <c r="F561" s="381"/>
      <c r="G561" s="381"/>
      <c r="H561" s="505"/>
      <c r="J561" s="381"/>
      <c r="K561" s="381"/>
      <c r="L561" s="381"/>
      <c r="M561" s="381"/>
      <c r="N561" s="381"/>
      <c r="O561" s="381"/>
      <c r="P561" s="381"/>
    </row>
    <row r="562" spans="3:16" ht="14.25" hidden="1" x14ac:dyDescent="0.2">
      <c r="C562" s="381"/>
      <c r="E562" s="78"/>
      <c r="F562" s="381"/>
      <c r="G562" s="381"/>
      <c r="H562" s="505"/>
      <c r="J562" s="381"/>
      <c r="K562" s="381"/>
      <c r="L562" s="381"/>
      <c r="M562" s="381"/>
      <c r="N562" s="381"/>
      <c r="O562" s="381"/>
      <c r="P562" s="381"/>
    </row>
    <row r="563" spans="3:16" ht="14.25" hidden="1" x14ac:dyDescent="0.2">
      <c r="C563" s="381"/>
      <c r="E563" s="78"/>
      <c r="F563" s="381"/>
      <c r="G563" s="381"/>
      <c r="H563" s="505"/>
      <c r="J563" s="381"/>
      <c r="K563" s="381"/>
      <c r="L563" s="381"/>
      <c r="M563" s="381"/>
      <c r="N563" s="381"/>
      <c r="O563" s="381"/>
      <c r="P563" s="381"/>
    </row>
    <row r="564" spans="3:16" ht="14.25" hidden="1" x14ac:dyDescent="0.2">
      <c r="C564" s="381"/>
      <c r="E564" s="78"/>
      <c r="F564" s="381"/>
      <c r="G564" s="381"/>
      <c r="H564" s="505"/>
      <c r="J564" s="381"/>
      <c r="K564" s="381"/>
      <c r="L564" s="381"/>
      <c r="M564" s="381"/>
      <c r="N564" s="381"/>
      <c r="O564" s="381"/>
      <c r="P564" s="381"/>
    </row>
    <row r="565" spans="3:16" ht="14.25" hidden="1" x14ac:dyDescent="0.2">
      <c r="C565" s="381"/>
      <c r="E565" s="78"/>
      <c r="F565" s="381"/>
      <c r="G565" s="381"/>
      <c r="H565" s="505"/>
      <c r="J565" s="381"/>
      <c r="K565" s="381"/>
      <c r="L565" s="381"/>
      <c r="M565" s="381"/>
      <c r="N565" s="381"/>
      <c r="O565" s="381"/>
      <c r="P565" s="381"/>
    </row>
    <row r="566" spans="3:16" ht="14.25" hidden="1" x14ac:dyDescent="0.2">
      <c r="C566" s="381"/>
      <c r="E566" s="78"/>
      <c r="F566" s="381"/>
      <c r="G566" s="381"/>
      <c r="H566" s="505"/>
      <c r="J566" s="381"/>
      <c r="K566" s="381"/>
      <c r="L566" s="381"/>
      <c r="M566" s="381"/>
      <c r="N566" s="381"/>
      <c r="O566" s="381"/>
      <c r="P566" s="381"/>
    </row>
    <row r="567" spans="3:16" ht="14.25" hidden="1" x14ac:dyDescent="0.2">
      <c r="C567" s="381"/>
      <c r="E567" s="78"/>
      <c r="F567" s="381"/>
      <c r="G567" s="381"/>
      <c r="H567" s="505"/>
      <c r="J567" s="381"/>
      <c r="K567" s="381"/>
      <c r="L567" s="381"/>
      <c r="M567" s="381"/>
      <c r="N567" s="381"/>
      <c r="O567" s="381"/>
      <c r="P567" s="381"/>
    </row>
    <row r="568" spans="3:16" ht="14.25" hidden="1" x14ac:dyDescent="0.2">
      <c r="C568" s="381"/>
      <c r="E568" s="78"/>
      <c r="F568" s="381"/>
      <c r="G568" s="381"/>
      <c r="H568" s="505"/>
      <c r="J568" s="381"/>
      <c r="K568" s="381"/>
      <c r="L568" s="381"/>
      <c r="M568" s="381"/>
      <c r="N568" s="381"/>
      <c r="O568" s="381"/>
      <c r="P568" s="381"/>
    </row>
    <row r="569" spans="3:16" ht="14.25" hidden="1" x14ac:dyDescent="0.2">
      <c r="C569" s="381"/>
      <c r="E569" s="78"/>
      <c r="F569" s="381"/>
      <c r="G569" s="381"/>
      <c r="H569" s="505"/>
      <c r="J569" s="381"/>
      <c r="K569" s="381"/>
      <c r="L569" s="381"/>
      <c r="M569" s="381"/>
      <c r="N569" s="381"/>
      <c r="O569" s="381"/>
      <c r="P569" s="381"/>
    </row>
    <row r="570" spans="3:16" ht="14.25" hidden="1" x14ac:dyDescent="0.2">
      <c r="C570" s="381"/>
      <c r="E570" s="78"/>
      <c r="F570" s="381"/>
      <c r="G570" s="381"/>
      <c r="H570" s="505"/>
      <c r="J570" s="381"/>
      <c r="K570" s="381"/>
      <c r="L570" s="381"/>
      <c r="M570" s="381"/>
      <c r="N570" s="381"/>
      <c r="O570" s="381"/>
      <c r="P570" s="381"/>
    </row>
    <row r="571" spans="3:16" ht="14.25" hidden="1" x14ac:dyDescent="0.2">
      <c r="C571" s="381"/>
      <c r="E571" s="78"/>
      <c r="F571" s="381"/>
      <c r="G571" s="381"/>
      <c r="H571" s="505"/>
      <c r="J571" s="381"/>
      <c r="K571" s="381"/>
      <c r="L571" s="381"/>
      <c r="M571" s="381"/>
      <c r="N571" s="381"/>
      <c r="O571" s="381"/>
      <c r="P571" s="381"/>
    </row>
    <row r="572" spans="3:16" ht="14.25" hidden="1" x14ac:dyDescent="0.2">
      <c r="C572" s="381"/>
      <c r="E572" s="78"/>
      <c r="F572" s="381"/>
      <c r="G572" s="381"/>
      <c r="H572" s="505"/>
      <c r="J572" s="381"/>
      <c r="K572" s="381"/>
      <c r="L572" s="381"/>
      <c r="M572" s="381"/>
      <c r="N572" s="381"/>
      <c r="O572" s="381"/>
      <c r="P572" s="381"/>
    </row>
    <row r="573" spans="3:16" ht="14.25" hidden="1" x14ac:dyDescent="0.2">
      <c r="C573" s="381"/>
      <c r="E573" s="78"/>
      <c r="F573" s="381"/>
      <c r="G573" s="381"/>
      <c r="H573" s="505"/>
      <c r="J573" s="381"/>
      <c r="K573" s="381"/>
      <c r="L573" s="381"/>
      <c r="M573" s="381"/>
      <c r="N573" s="381"/>
      <c r="O573" s="381"/>
      <c r="P573" s="381"/>
    </row>
    <row r="574" spans="3:16" ht="14.25" hidden="1" x14ac:dyDescent="0.2">
      <c r="C574" s="381"/>
      <c r="E574" s="78"/>
      <c r="F574" s="381"/>
      <c r="G574" s="381"/>
      <c r="H574" s="505"/>
      <c r="J574" s="381"/>
      <c r="K574" s="381"/>
      <c r="L574" s="381"/>
      <c r="M574" s="381"/>
      <c r="N574" s="381"/>
      <c r="O574" s="381"/>
      <c r="P574" s="381"/>
    </row>
    <row r="575" spans="3:16" ht="14.25" hidden="1" x14ac:dyDescent="0.2">
      <c r="C575" s="381"/>
      <c r="E575" s="78"/>
      <c r="F575" s="381"/>
      <c r="G575" s="381"/>
      <c r="H575" s="505"/>
      <c r="J575" s="381"/>
      <c r="K575" s="381"/>
      <c r="L575" s="381"/>
      <c r="M575" s="381"/>
      <c r="N575" s="381"/>
      <c r="O575" s="381"/>
      <c r="P575" s="381"/>
    </row>
    <row r="576" spans="3:16" ht="14.25" hidden="1" x14ac:dyDescent="0.2">
      <c r="C576" s="381"/>
      <c r="E576" s="78"/>
      <c r="F576" s="381"/>
      <c r="G576" s="381"/>
      <c r="H576" s="505"/>
      <c r="J576" s="381"/>
      <c r="K576" s="381"/>
      <c r="L576" s="381"/>
      <c r="M576" s="381"/>
      <c r="N576" s="381"/>
      <c r="O576" s="381"/>
      <c r="P576" s="381"/>
    </row>
    <row r="577" spans="3:16" ht="14.25" hidden="1" x14ac:dyDescent="0.2">
      <c r="C577" s="381"/>
      <c r="E577" s="78"/>
      <c r="F577" s="381"/>
      <c r="G577" s="381"/>
      <c r="H577" s="505"/>
      <c r="J577" s="381"/>
      <c r="K577" s="381"/>
      <c r="L577" s="381"/>
      <c r="M577" s="381"/>
      <c r="N577" s="381"/>
      <c r="O577" s="381"/>
      <c r="P577" s="381"/>
    </row>
    <row r="578" spans="3:16" ht="14.25" hidden="1" x14ac:dyDescent="0.2">
      <c r="C578" s="381"/>
      <c r="E578" s="78"/>
      <c r="F578" s="381"/>
      <c r="G578" s="381"/>
      <c r="H578" s="505"/>
      <c r="J578" s="381"/>
      <c r="K578" s="381"/>
      <c r="L578" s="381"/>
      <c r="M578" s="381"/>
      <c r="N578" s="381"/>
      <c r="O578" s="381"/>
      <c r="P578" s="381"/>
    </row>
    <row r="579" spans="3:16" ht="14.25" hidden="1" x14ac:dyDescent="0.2">
      <c r="C579" s="381"/>
      <c r="E579" s="78"/>
      <c r="F579" s="381"/>
      <c r="G579" s="381"/>
      <c r="H579" s="505"/>
      <c r="J579" s="381"/>
      <c r="K579" s="381"/>
      <c r="L579" s="381"/>
      <c r="M579" s="381"/>
      <c r="N579" s="381"/>
      <c r="O579" s="381"/>
      <c r="P579" s="381"/>
    </row>
    <row r="580" spans="3:16" ht="14.25" hidden="1" x14ac:dyDescent="0.2">
      <c r="C580" s="381"/>
      <c r="E580" s="78"/>
      <c r="F580" s="381"/>
      <c r="G580" s="381"/>
      <c r="H580" s="505"/>
      <c r="J580" s="381"/>
      <c r="K580" s="381"/>
      <c r="L580" s="381"/>
      <c r="M580" s="381"/>
      <c r="N580" s="381"/>
      <c r="O580" s="381"/>
      <c r="P580" s="381"/>
    </row>
    <row r="581" spans="3:16" ht="14.25" hidden="1" x14ac:dyDescent="0.2">
      <c r="C581" s="381"/>
      <c r="E581" s="78"/>
      <c r="F581" s="381"/>
      <c r="G581" s="381"/>
      <c r="H581" s="505"/>
      <c r="J581" s="381"/>
      <c r="K581" s="381"/>
      <c r="L581" s="381"/>
      <c r="M581" s="381"/>
      <c r="N581" s="381"/>
      <c r="O581" s="381"/>
      <c r="P581" s="381"/>
    </row>
    <row r="582" spans="3:16" ht="14.25" hidden="1" x14ac:dyDescent="0.2">
      <c r="C582" s="381"/>
      <c r="E582" s="78"/>
      <c r="F582" s="381"/>
      <c r="G582" s="381"/>
      <c r="H582" s="505"/>
      <c r="J582" s="381"/>
      <c r="K582" s="381"/>
      <c r="L582" s="381"/>
      <c r="M582" s="381"/>
      <c r="N582" s="381"/>
      <c r="O582" s="381"/>
      <c r="P582" s="381"/>
    </row>
    <row r="583" spans="3:16" ht="14.25" hidden="1" x14ac:dyDescent="0.2">
      <c r="C583" s="381"/>
      <c r="E583" s="78"/>
      <c r="F583" s="381"/>
      <c r="G583" s="381"/>
      <c r="H583" s="505"/>
      <c r="J583" s="381"/>
      <c r="K583" s="381"/>
      <c r="L583" s="381"/>
      <c r="M583" s="381"/>
      <c r="N583" s="381"/>
      <c r="O583" s="381"/>
      <c r="P583" s="381"/>
    </row>
    <row r="584" spans="3:16" ht="14.25" hidden="1" x14ac:dyDescent="0.2">
      <c r="C584" s="381"/>
      <c r="E584" s="78"/>
      <c r="F584" s="381"/>
      <c r="G584" s="381"/>
      <c r="H584" s="505"/>
      <c r="J584" s="381"/>
      <c r="K584" s="381"/>
      <c r="L584" s="381"/>
      <c r="M584" s="381"/>
      <c r="N584" s="381"/>
      <c r="O584" s="381"/>
      <c r="P584" s="381"/>
    </row>
    <row r="585" spans="3:16" ht="14.25" hidden="1" x14ac:dyDescent="0.2">
      <c r="C585" s="381"/>
      <c r="E585" s="78"/>
      <c r="F585" s="381"/>
      <c r="G585" s="381"/>
      <c r="H585" s="505"/>
      <c r="J585" s="381"/>
      <c r="K585" s="381"/>
      <c r="L585" s="381"/>
      <c r="M585" s="381"/>
      <c r="N585" s="381"/>
      <c r="O585" s="381"/>
      <c r="P585" s="381"/>
    </row>
    <row r="586" spans="3:16" ht="14.25" hidden="1" x14ac:dyDescent="0.2">
      <c r="C586" s="381"/>
      <c r="E586" s="78"/>
      <c r="F586" s="381"/>
      <c r="G586" s="381"/>
      <c r="H586" s="505"/>
      <c r="J586" s="381"/>
      <c r="K586" s="381"/>
      <c r="L586" s="381"/>
      <c r="M586" s="381"/>
      <c r="N586" s="381"/>
      <c r="O586" s="381"/>
      <c r="P586" s="381"/>
    </row>
    <row r="587" spans="3:16" ht="14.25" hidden="1" x14ac:dyDescent="0.2">
      <c r="C587" s="381"/>
      <c r="E587" s="78"/>
      <c r="F587" s="381"/>
      <c r="G587" s="381"/>
      <c r="H587" s="505"/>
      <c r="J587" s="381"/>
      <c r="K587" s="381"/>
      <c r="L587" s="381"/>
      <c r="M587" s="381"/>
      <c r="N587" s="381"/>
      <c r="O587" s="381"/>
      <c r="P587" s="381"/>
    </row>
    <row r="588" spans="3:16" ht="14.25" hidden="1" x14ac:dyDescent="0.2">
      <c r="C588" s="381"/>
      <c r="E588" s="78"/>
      <c r="F588" s="381"/>
      <c r="G588" s="381"/>
      <c r="H588" s="505"/>
      <c r="J588" s="381"/>
      <c r="K588" s="381"/>
      <c r="L588" s="381"/>
      <c r="M588" s="381"/>
      <c r="N588" s="381"/>
      <c r="O588" s="381"/>
      <c r="P588" s="381"/>
    </row>
    <row r="589" spans="3:16" ht="14.25" hidden="1" x14ac:dyDescent="0.2">
      <c r="C589" s="381"/>
      <c r="E589" s="78"/>
      <c r="F589" s="381"/>
      <c r="G589" s="381"/>
      <c r="H589" s="505"/>
      <c r="J589" s="381"/>
      <c r="K589" s="381"/>
      <c r="L589" s="381"/>
      <c r="M589" s="381"/>
      <c r="N589" s="381"/>
      <c r="O589" s="381"/>
      <c r="P589" s="381"/>
    </row>
    <row r="590" spans="3:16" ht="14.25" hidden="1" x14ac:dyDescent="0.2">
      <c r="C590" s="381"/>
      <c r="E590" s="78"/>
      <c r="F590" s="381"/>
      <c r="G590" s="381"/>
      <c r="H590" s="505"/>
      <c r="J590" s="381"/>
      <c r="K590" s="381"/>
      <c r="L590" s="381"/>
      <c r="M590" s="381"/>
      <c r="N590" s="381"/>
      <c r="O590" s="381"/>
      <c r="P590" s="381"/>
    </row>
    <row r="591" spans="3:16" ht="14.25" hidden="1" x14ac:dyDescent="0.2">
      <c r="C591" s="381"/>
      <c r="E591" s="78"/>
      <c r="F591" s="381"/>
      <c r="G591" s="381"/>
      <c r="H591" s="505"/>
      <c r="J591" s="381"/>
      <c r="K591" s="381"/>
      <c r="L591" s="381"/>
      <c r="M591" s="381"/>
      <c r="N591" s="381"/>
      <c r="O591" s="381"/>
      <c r="P591" s="381"/>
    </row>
    <row r="592" spans="3:16" ht="14.25" hidden="1" x14ac:dyDescent="0.2">
      <c r="C592" s="381"/>
      <c r="E592" s="78"/>
      <c r="F592" s="381"/>
      <c r="G592" s="381"/>
      <c r="H592" s="505"/>
      <c r="J592" s="381"/>
      <c r="K592" s="381"/>
      <c r="L592" s="381"/>
      <c r="M592" s="381"/>
      <c r="N592" s="381"/>
      <c r="O592" s="381"/>
      <c r="P592" s="381"/>
    </row>
    <row r="593" spans="3:16" ht="14.25" hidden="1" x14ac:dyDescent="0.2">
      <c r="C593" s="381"/>
      <c r="E593" s="78"/>
      <c r="F593" s="381"/>
      <c r="G593" s="381"/>
      <c r="H593" s="505"/>
      <c r="J593" s="381"/>
      <c r="K593" s="381"/>
      <c r="L593" s="381"/>
      <c r="M593" s="381"/>
      <c r="N593" s="381"/>
      <c r="O593" s="381"/>
      <c r="P593" s="381"/>
    </row>
    <row r="594" spans="3:16" ht="14.25" hidden="1" x14ac:dyDescent="0.2">
      <c r="C594" s="381"/>
      <c r="E594" s="78"/>
      <c r="F594" s="381"/>
      <c r="G594" s="381"/>
      <c r="H594" s="505"/>
      <c r="J594" s="381"/>
      <c r="K594" s="381"/>
      <c r="L594" s="381"/>
      <c r="M594" s="381"/>
      <c r="N594" s="381"/>
      <c r="O594" s="381"/>
      <c r="P594" s="381"/>
    </row>
    <row r="595" spans="3:16" ht="14.25" hidden="1" x14ac:dyDescent="0.2">
      <c r="C595" s="381"/>
      <c r="E595" s="78"/>
      <c r="F595" s="381"/>
      <c r="G595" s="381"/>
      <c r="H595" s="505"/>
      <c r="J595" s="381"/>
      <c r="K595" s="381"/>
      <c r="L595" s="381"/>
      <c r="M595" s="381"/>
      <c r="N595" s="381"/>
      <c r="O595" s="381"/>
      <c r="P595" s="381"/>
    </row>
    <row r="596" spans="3:16" ht="14.25" hidden="1" x14ac:dyDescent="0.2">
      <c r="C596" s="381"/>
      <c r="E596" s="78"/>
      <c r="F596" s="381"/>
      <c r="G596" s="381"/>
      <c r="H596" s="505"/>
      <c r="J596" s="381"/>
      <c r="K596" s="381"/>
      <c r="L596" s="381"/>
      <c r="M596" s="381"/>
      <c r="N596" s="381"/>
      <c r="O596" s="381"/>
      <c r="P596" s="381"/>
    </row>
    <row r="597" spans="3:16" ht="14.25" hidden="1" x14ac:dyDescent="0.2">
      <c r="C597" s="381"/>
      <c r="E597" s="78"/>
      <c r="F597" s="381"/>
      <c r="G597" s="381"/>
      <c r="H597" s="505"/>
      <c r="J597" s="381"/>
      <c r="K597" s="381"/>
      <c r="L597" s="381"/>
      <c r="M597" s="381"/>
      <c r="N597" s="381"/>
      <c r="O597" s="381"/>
      <c r="P597" s="381"/>
    </row>
    <row r="598" spans="3:16" ht="14.25" hidden="1" x14ac:dyDescent="0.2">
      <c r="C598" s="381"/>
      <c r="E598" s="78"/>
      <c r="F598" s="381"/>
      <c r="G598" s="381"/>
      <c r="H598" s="505"/>
      <c r="J598" s="381"/>
      <c r="K598" s="381"/>
      <c r="L598" s="381"/>
      <c r="M598" s="381"/>
      <c r="N598" s="381"/>
      <c r="O598" s="381"/>
      <c r="P598" s="381"/>
    </row>
    <row r="599" spans="3:16" ht="14.25" hidden="1" x14ac:dyDescent="0.2">
      <c r="C599" s="381"/>
      <c r="E599" s="78"/>
      <c r="F599" s="381"/>
      <c r="G599" s="381"/>
      <c r="H599" s="505"/>
      <c r="J599" s="381"/>
      <c r="K599" s="381"/>
      <c r="L599" s="381"/>
      <c r="M599" s="381"/>
      <c r="N599" s="381"/>
      <c r="O599" s="381"/>
      <c r="P599" s="381"/>
    </row>
    <row r="600" spans="3:16" ht="14.25" hidden="1" x14ac:dyDescent="0.2">
      <c r="C600" s="381"/>
      <c r="E600" s="78"/>
      <c r="F600" s="381"/>
      <c r="G600" s="381"/>
      <c r="H600" s="505"/>
      <c r="J600" s="381"/>
      <c r="K600" s="381"/>
      <c r="L600" s="381"/>
      <c r="M600" s="381"/>
      <c r="N600" s="381"/>
      <c r="O600" s="381"/>
      <c r="P600" s="381"/>
    </row>
    <row r="601" spans="3:16" ht="14.25" hidden="1" x14ac:dyDescent="0.2">
      <c r="C601" s="381"/>
      <c r="E601" s="78"/>
      <c r="F601" s="381"/>
      <c r="G601" s="381"/>
      <c r="H601" s="505"/>
      <c r="J601" s="381"/>
      <c r="K601" s="381"/>
      <c r="L601" s="381"/>
      <c r="M601" s="381"/>
      <c r="N601" s="381"/>
      <c r="O601" s="381"/>
      <c r="P601" s="381"/>
    </row>
    <row r="602" spans="3:16" ht="14.25" hidden="1" x14ac:dyDescent="0.2">
      <c r="C602" s="381"/>
      <c r="E602" s="78"/>
      <c r="F602" s="381"/>
      <c r="G602" s="381"/>
      <c r="H602" s="505"/>
      <c r="J602" s="381"/>
      <c r="K602" s="381"/>
      <c r="L602" s="381"/>
      <c r="M602" s="381"/>
      <c r="N602" s="381"/>
      <c r="O602" s="381"/>
      <c r="P602" s="381"/>
    </row>
    <row r="603" spans="3:16" ht="14.25" hidden="1" x14ac:dyDescent="0.2">
      <c r="C603" s="381"/>
      <c r="E603" s="78"/>
      <c r="F603" s="381"/>
      <c r="G603" s="381"/>
      <c r="H603" s="505"/>
      <c r="J603" s="381"/>
      <c r="K603" s="381"/>
      <c r="L603" s="381"/>
      <c r="M603" s="381"/>
      <c r="N603" s="381"/>
      <c r="O603" s="381"/>
      <c r="P603" s="381"/>
    </row>
    <row r="604" spans="3:16" ht="14.25" hidden="1" x14ac:dyDescent="0.2">
      <c r="C604" s="381"/>
      <c r="E604" s="78"/>
      <c r="F604" s="381"/>
      <c r="G604" s="381"/>
      <c r="H604" s="505"/>
      <c r="J604" s="381"/>
      <c r="K604" s="381"/>
      <c r="L604" s="381"/>
      <c r="M604" s="381"/>
      <c r="N604" s="381"/>
      <c r="O604" s="381"/>
      <c r="P604" s="381"/>
    </row>
    <row r="605" spans="3:16" ht="14.25" hidden="1" x14ac:dyDescent="0.2">
      <c r="C605" s="381"/>
      <c r="E605" s="78"/>
      <c r="F605" s="381"/>
      <c r="G605" s="381"/>
      <c r="H605" s="505"/>
      <c r="J605" s="381"/>
      <c r="K605" s="381"/>
      <c r="L605" s="381"/>
      <c r="M605" s="381"/>
      <c r="N605" s="381"/>
      <c r="O605" s="381"/>
      <c r="P605" s="381"/>
    </row>
    <row r="606" spans="3:16" ht="14.25" hidden="1" x14ac:dyDescent="0.2">
      <c r="C606" s="381"/>
      <c r="E606" s="78"/>
      <c r="F606" s="381"/>
      <c r="G606" s="381"/>
      <c r="H606" s="505"/>
      <c r="J606" s="381"/>
      <c r="K606" s="381"/>
      <c r="L606" s="381"/>
      <c r="M606" s="381"/>
      <c r="N606" s="381"/>
      <c r="O606" s="381"/>
      <c r="P606" s="381"/>
    </row>
    <row r="607" spans="3:16" ht="14.25" hidden="1" x14ac:dyDescent="0.2">
      <c r="C607" s="381"/>
      <c r="E607" s="78"/>
      <c r="F607" s="381"/>
      <c r="G607" s="381"/>
      <c r="H607" s="505"/>
      <c r="J607" s="381"/>
      <c r="K607" s="381"/>
      <c r="L607" s="381"/>
      <c r="M607" s="381"/>
      <c r="N607" s="381"/>
      <c r="O607" s="381"/>
      <c r="P607" s="381"/>
    </row>
    <row r="608" spans="3:16" ht="14.25" hidden="1" x14ac:dyDescent="0.2">
      <c r="C608" s="381"/>
      <c r="E608" s="78"/>
      <c r="F608" s="381"/>
      <c r="G608" s="381"/>
      <c r="H608" s="505"/>
      <c r="J608" s="381"/>
      <c r="K608" s="381"/>
      <c r="L608" s="381"/>
      <c r="M608" s="381"/>
      <c r="N608" s="381"/>
      <c r="O608" s="381"/>
      <c r="P608" s="381"/>
    </row>
    <row r="609" spans="3:16" ht="14.25" hidden="1" x14ac:dyDescent="0.2">
      <c r="C609" s="381"/>
      <c r="E609" s="78"/>
      <c r="F609" s="381"/>
      <c r="G609" s="381"/>
      <c r="H609" s="505"/>
      <c r="J609" s="381"/>
      <c r="K609" s="381"/>
      <c r="L609" s="381"/>
      <c r="M609" s="381"/>
      <c r="N609" s="381"/>
      <c r="O609" s="381"/>
      <c r="P609" s="381"/>
    </row>
    <row r="610" spans="3:16" ht="14.25" hidden="1" x14ac:dyDescent="0.2">
      <c r="C610" s="381"/>
      <c r="E610" s="78"/>
      <c r="F610" s="381"/>
      <c r="G610" s="381"/>
      <c r="H610" s="505"/>
      <c r="J610" s="381"/>
      <c r="K610" s="381"/>
      <c r="L610" s="381"/>
      <c r="M610" s="381"/>
      <c r="N610" s="381"/>
      <c r="O610" s="381"/>
      <c r="P610" s="381"/>
    </row>
    <row r="611" spans="3:16" ht="14.25" hidden="1" x14ac:dyDescent="0.2">
      <c r="C611" s="381"/>
      <c r="E611" s="78"/>
      <c r="F611" s="381"/>
      <c r="G611" s="381"/>
      <c r="H611" s="505"/>
      <c r="J611" s="381"/>
      <c r="K611" s="381"/>
      <c r="L611" s="381"/>
      <c r="M611" s="381"/>
      <c r="N611" s="381"/>
      <c r="O611" s="381"/>
      <c r="P611" s="381"/>
    </row>
    <row r="612" spans="3:16" ht="14.25" hidden="1" x14ac:dyDescent="0.2">
      <c r="C612" s="381"/>
      <c r="E612" s="78"/>
      <c r="F612" s="381"/>
      <c r="G612" s="381"/>
      <c r="H612" s="505"/>
      <c r="J612" s="381"/>
      <c r="K612" s="381"/>
      <c r="L612" s="381"/>
      <c r="M612" s="381"/>
      <c r="N612" s="381"/>
      <c r="O612" s="381"/>
      <c r="P612" s="381"/>
    </row>
    <row r="613" spans="3:16" ht="14.25" hidden="1" x14ac:dyDescent="0.2">
      <c r="C613" s="381"/>
      <c r="E613" s="78"/>
      <c r="F613" s="381"/>
      <c r="G613" s="381"/>
      <c r="H613" s="505"/>
      <c r="J613" s="381"/>
      <c r="K613" s="381"/>
      <c r="L613" s="381"/>
      <c r="M613" s="381"/>
      <c r="N613" s="381"/>
      <c r="O613" s="381"/>
      <c r="P613" s="381"/>
    </row>
    <row r="614" spans="3:16" ht="14.25" hidden="1" x14ac:dyDescent="0.2">
      <c r="C614" s="381"/>
      <c r="E614" s="78"/>
      <c r="F614" s="381"/>
      <c r="G614" s="381"/>
      <c r="H614" s="505"/>
      <c r="J614" s="381"/>
      <c r="K614" s="381"/>
      <c r="L614" s="381"/>
      <c r="M614" s="381"/>
      <c r="N614" s="381"/>
      <c r="O614" s="381"/>
      <c r="P614" s="381"/>
    </row>
    <row r="615" spans="3:16" ht="14.25" hidden="1" x14ac:dyDescent="0.2">
      <c r="C615" s="381"/>
      <c r="E615" s="78"/>
      <c r="F615" s="381"/>
      <c r="G615" s="381"/>
      <c r="H615" s="505"/>
      <c r="J615" s="381"/>
      <c r="K615" s="381"/>
      <c r="L615" s="381"/>
      <c r="M615" s="381"/>
      <c r="N615" s="381"/>
      <c r="O615" s="381"/>
      <c r="P615" s="381"/>
    </row>
    <row r="616" spans="3:16" ht="14.25" hidden="1" x14ac:dyDescent="0.2">
      <c r="C616" s="381"/>
      <c r="E616" s="78"/>
      <c r="F616" s="381"/>
      <c r="G616" s="381"/>
      <c r="H616" s="505"/>
      <c r="J616" s="381"/>
      <c r="K616" s="381"/>
      <c r="L616" s="381"/>
      <c r="M616" s="381"/>
      <c r="N616" s="381"/>
      <c r="O616" s="381"/>
      <c r="P616" s="381"/>
    </row>
    <row r="617" spans="3:16" ht="14.25" hidden="1" x14ac:dyDescent="0.2">
      <c r="C617" s="381"/>
      <c r="E617" s="78"/>
      <c r="F617" s="381"/>
      <c r="G617" s="381"/>
      <c r="H617" s="505"/>
      <c r="J617" s="381"/>
      <c r="K617" s="381"/>
      <c r="L617" s="381"/>
      <c r="M617" s="381"/>
      <c r="N617" s="381"/>
      <c r="O617" s="381"/>
      <c r="P617" s="381"/>
    </row>
    <row r="618" spans="3:16" ht="14.25" hidden="1" x14ac:dyDescent="0.2">
      <c r="C618" s="381"/>
      <c r="E618" s="78"/>
      <c r="F618" s="381"/>
      <c r="G618" s="381"/>
      <c r="H618" s="505"/>
      <c r="J618" s="381"/>
      <c r="K618" s="381"/>
      <c r="L618" s="381"/>
      <c r="M618" s="381"/>
      <c r="N618" s="381"/>
      <c r="O618" s="381"/>
      <c r="P618" s="381"/>
    </row>
    <row r="619" spans="3:16" ht="14.25" hidden="1" x14ac:dyDescent="0.2">
      <c r="C619" s="381"/>
      <c r="E619" s="78"/>
      <c r="F619" s="381"/>
      <c r="G619" s="381"/>
      <c r="H619" s="505"/>
      <c r="J619" s="381"/>
      <c r="K619" s="381"/>
      <c r="L619" s="381"/>
      <c r="M619" s="381"/>
      <c r="N619" s="381"/>
      <c r="O619" s="381"/>
      <c r="P619" s="381"/>
    </row>
    <row r="620" spans="3:16" ht="14.25" hidden="1" x14ac:dyDescent="0.2">
      <c r="C620" s="381"/>
      <c r="E620" s="78"/>
      <c r="F620" s="381"/>
      <c r="G620" s="381"/>
      <c r="H620" s="505"/>
      <c r="J620" s="381"/>
      <c r="K620" s="381"/>
      <c r="L620" s="381"/>
      <c r="M620" s="381"/>
      <c r="N620" s="381"/>
      <c r="O620" s="381"/>
      <c r="P620" s="381"/>
    </row>
    <row r="621" spans="3:16" ht="14.25" hidden="1" x14ac:dyDescent="0.2">
      <c r="C621" s="381"/>
      <c r="E621" s="78"/>
      <c r="F621" s="381"/>
      <c r="G621" s="381"/>
      <c r="H621" s="505"/>
      <c r="J621" s="381"/>
      <c r="K621" s="381"/>
      <c r="L621" s="381"/>
      <c r="M621" s="381"/>
      <c r="N621" s="381"/>
      <c r="O621" s="381"/>
      <c r="P621" s="381"/>
    </row>
    <row r="622" spans="3:16" ht="14.25" hidden="1" x14ac:dyDescent="0.2">
      <c r="C622" s="381"/>
      <c r="E622" s="78"/>
      <c r="F622" s="381"/>
      <c r="G622" s="381"/>
      <c r="H622" s="505"/>
      <c r="J622" s="381"/>
      <c r="K622" s="381"/>
      <c r="L622" s="381"/>
      <c r="M622" s="381"/>
      <c r="N622" s="381"/>
      <c r="O622" s="381"/>
      <c r="P622" s="381"/>
    </row>
    <row r="623" spans="3:16" ht="14.25" hidden="1" x14ac:dyDescent="0.2">
      <c r="C623" s="381"/>
      <c r="E623" s="78"/>
      <c r="F623" s="381"/>
      <c r="G623" s="381"/>
      <c r="H623" s="505"/>
      <c r="J623" s="381"/>
      <c r="K623" s="381"/>
      <c r="L623" s="381"/>
      <c r="M623" s="381"/>
      <c r="N623" s="381"/>
      <c r="O623" s="381"/>
      <c r="P623" s="381"/>
    </row>
    <row r="624" spans="3:16" ht="14.25" hidden="1" x14ac:dyDescent="0.2">
      <c r="C624" s="381"/>
      <c r="E624" s="78"/>
      <c r="F624" s="381"/>
      <c r="G624" s="381"/>
      <c r="H624" s="505"/>
      <c r="J624" s="381"/>
      <c r="K624" s="381"/>
      <c r="L624" s="381"/>
      <c r="M624" s="381"/>
      <c r="N624" s="381"/>
      <c r="O624" s="381"/>
      <c r="P624" s="381"/>
    </row>
    <row r="625" spans="3:16" ht="14.25" hidden="1" x14ac:dyDescent="0.2">
      <c r="C625" s="381"/>
      <c r="E625" s="78"/>
      <c r="F625" s="381"/>
      <c r="G625" s="381"/>
      <c r="H625" s="505"/>
      <c r="J625" s="381"/>
      <c r="K625" s="381"/>
      <c r="L625" s="381"/>
      <c r="M625" s="381"/>
      <c r="N625" s="381"/>
      <c r="O625" s="381"/>
      <c r="P625" s="381"/>
    </row>
    <row r="626" spans="3:16" ht="14.25" hidden="1" x14ac:dyDescent="0.2">
      <c r="C626" s="381"/>
      <c r="E626" s="78"/>
      <c r="F626" s="381"/>
      <c r="G626" s="381"/>
      <c r="H626" s="505"/>
      <c r="J626" s="381"/>
      <c r="K626" s="381"/>
      <c r="L626" s="381"/>
      <c r="M626" s="381"/>
      <c r="N626" s="381"/>
      <c r="O626" s="381"/>
      <c r="P626" s="381"/>
    </row>
    <row r="627" spans="3:16" ht="14.25" hidden="1" x14ac:dyDescent="0.2">
      <c r="C627" s="381"/>
      <c r="E627" s="78"/>
      <c r="F627" s="381"/>
      <c r="G627" s="381"/>
      <c r="H627" s="505"/>
      <c r="J627" s="381"/>
      <c r="K627" s="381"/>
      <c r="L627" s="381"/>
      <c r="M627" s="381"/>
      <c r="N627" s="381"/>
      <c r="O627" s="381"/>
      <c r="P627" s="381"/>
    </row>
    <row r="628" spans="3:16" ht="14.25" hidden="1" x14ac:dyDescent="0.2">
      <c r="C628" s="381"/>
      <c r="E628" s="78"/>
      <c r="F628" s="381"/>
      <c r="G628" s="381"/>
      <c r="H628" s="505"/>
      <c r="J628" s="381"/>
      <c r="K628" s="381"/>
      <c r="L628" s="381"/>
      <c r="M628" s="381"/>
      <c r="N628" s="381"/>
      <c r="O628" s="381"/>
      <c r="P628" s="381"/>
    </row>
    <row r="629" spans="3:16" ht="14.25" hidden="1" x14ac:dyDescent="0.2">
      <c r="C629" s="381"/>
      <c r="E629" s="78"/>
      <c r="F629" s="381"/>
      <c r="G629" s="381"/>
      <c r="H629" s="505"/>
      <c r="J629" s="381"/>
      <c r="K629" s="381"/>
      <c r="L629" s="381"/>
      <c r="M629" s="381"/>
      <c r="N629" s="381"/>
      <c r="O629" s="381"/>
      <c r="P629" s="381"/>
    </row>
    <row r="630" spans="3:16" ht="14.25" hidden="1" x14ac:dyDescent="0.2">
      <c r="C630" s="381"/>
      <c r="E630" s="78"/>
      <c r="F630" s="381"/>
      <c r="G630" s="381"/>
      <c r="H630" s="505"/>
      <c r="J630" s="381"/>
      <c r="K630" s="381"/>
      <c r="L630" s="381"/>
      <c r="M630" s="381"/>
      <c r="N630" s="381"/>
      <c r="O630" s="381"/>
      <c r="P630" s="381"/>
    </row>
    <row r="631" spans="3:16" ht="14.25" hidden="1" x14ac:dyDescent="0.2">
      <c r="C631" s="381"/>
      <c r="E631" s="78"/>
      <c r="F631" s="381"/>
      <c r="G631" s="381"/>
      <c r="H631" s="505"/>
      <c r="J631" s="381"/>
      <c r="K631" s="381"/>
      <c r="L631" s="381"/>
      <c r="M631" s="381"/>
      <c r="N631" s="381"/>
      <c r="O631" s="381"/>
      <c r="P631" s="381"/>
    </row>
    <row r="632" spans="3:16" ht="14.25" hidden="1" x14ac:dyDescent="0.2">
      <c r="C632" s="381"/>
      <c r="E632" s="78"/>
      <c r="F632" s="381"/>
      <c r="G632" s="381"/>
      <c r="H632" s="505"/>
      <c r="J632" s="381"/>
      <c r="K632" s="381"/>
      <c r="L632" s="381"/>
      <c r="M632" s="381"/>
      <c r="N632" s="381"/>
      <c r="O632" s="381"/>
      <c r="P632" s="381"/>
    </row>
    <row r="633" spans="3:16" ht="14.25" hidden="1" x14ac:dyDescent="0.2">
      <c r="C633" s="381"/>
      <c r="E633" s="78"/>
      <c r="F633" s="381"/>
      <c r="G633" s="381"/>
      <c r="H633" s="505"/>
      <c r="J633" s="381"/>
      <c r="K633" s="381"/>
      <c r="L633" s="381"/>
      <c r="M633" s="381"/>
      <c r="N633" s="381"/>
      <c r="O633" s="381"/>
      <c r="P633" s="381"/>
    </row>
    <row r="634" spans="3:16" ht="14.25" hidden="1" x14ac:dyDescent="0.2">
      <c r="C634" s="381"/>
      <c r="E634" s="78"/>
      <c r="F634" s="381"/>
      <c r="G634" s="381"/>
      <c r="H634" s="505"/>
      <c r="J634" s="381"/>
      <c r="K634" s="381"/>
      <c r="L634" s="381"/>
      <c r="M634" s="381"/>
      <c r="N634" s="381"/>
      <c r="O634" s="381"/>
      <c r="P634" s="381"/>
    </row>
    <row r="635" spans="3:16" ht="14.25" hidden="1" x14ac:dyDescent="0.2">
      <c r="C635" s="381"/>
      <c r="E635" s="78"/>
      <c r="F635" s="381"/>
      <c r="G635" s="381"/>
      <c r="H635" s="505"/>
      <c r="J635" s="381"/>
      <c r="K635" s="381"/>
      <c r="L635" s="381"/>
      <c r="M635" s="381"/>
      <c r="N635" s="381"/>
      <c r="O635" s="381"/>
      <c r="P635" s="381"/>
    </row>
    <row r="636" spans="3:16" ht="14.25" hidden="1" x14ac:dyDescent="0.2">
      <c r="C636" s="381"/>
      <c r="E636" s="78"/>
      <c r="F636" s="381"/>
      <c r="G636" s="381"/>
      <c r="H636" s="505"/>
      <c r="J636" s="381"/>
      <c r="K636" s="381"/>
      <c r="L636" s="381"/>
      <c r="M636" s="381"/>
      <c r="N636" s="381"/>
      <c r="O636" s="381"/>
      <c r="P636" s="381"/>
    </row>
    <row r="637" spans="3:16" ht="14.25" hidden="1" x14ac:dyDescent="0.2">
      <c r="C637" s="381"/>
      <c r="E637" s="78"/>
      <c r="F637" s="381"/>
      <c r="G637" s="381"/>
      <c r="H637" s="505"/>
      <c r="J637" s="381"/>
      <c r="K637" s="381"/>
      <c r="L637" s="381"/>
      <c r="M637" s="381"/>
      <c r="N637" s="381"/>
      <c r="O637" s="381"/>
      <c r="P637" s="381"/>
    </row>
    <row r="638" spans="3:16" ht="14.25" hidden="1" x14ac:dyDescent="0.2">
      <c r="C638" s="381"/>
      <c r="E638" s="78"/>
      <c r="F638" s="381"/>
      <c r="G638" s="381"/>
      <c r="H638" s="505"/>
      <c r="J638" s="381"/>
      <c r="K638" s="381"/>
      <c r="L638" s="381"/>
      <c r="M638" s="381"/>
      <c r="N638" s="381"/>
      <c r="O638" s="381"/>
      <c r="P638" s="381"/>
    </row>
    <row r="639" spans="3:16" ht="14.25" hidden="1" x14ac:dyDescent="0.2">
      <c r="C639" s="381"/>
      <c r="E639" s="78"/>
      <c r="F639" s="381"/>
      <c r="G639" s="381"/>
      <c r="H639" s="505"/>
      <c r="J639" s="381"/>
      <c r="K639" s="381"/>
      <c r="L639" s="381"/>
      <c r="M639" s="381"/>
      <c r="N639" s="381"/>
      <c r="O639" s="381"/>
      <c r="P639" s="381"/>
    </row>
    <row r="640" spans="3:16" ht="14.25" hidden="1" x14ac:dyDescent="0.2">
      <c r="C640" s="381"/>
      <c r="E640" s="78"/>
      <c r="F640" s="381"/>
      <c r="G640" s="381"/>
      <c r="H640" s="505"/>
      <c r="J640" s="381"/>
      <c r="K640" s="381"/>
      <c r="L640" s="381"/>
      <c r="M640" s="381"/>
      <c r="N640" s="381"/>
      <c r="O640" s="381"/>
      <c r="P640" s="381"/>
    </row>
    <row r="641" spans="3:16" ht="14.25" hidden="1" x14ac:dyDescent="0.2">
      <c r="C641" s="381"/>
      <c r="E641" s="78"/>
      <c r="F641" s="381"/>
      <c r="G641" s="381"/>
      <c r="H641" s="505"/>
      <c r="J641" s="381"/>
      <c r="K641" s="381"/>
      <c r="L641" s="381"/>
      <c r="M641" s="381"/>
      <c r="N641" s="381"/>
      <c r="O641" s="381"/>
      <c r="P641" s="381"/>
    </row>
    <row r="642" spans="3:16" ht="14.25" hidden="1" x14ac:dyDescent="0.2">
      <c r="C642" s="381"/>
      <c r="E642" s="78"/>
      <c r="F642" s="381"/>
      <c r="G642" s="381"/>
      <c r="H642" s="505"/>
      <c r="J642" s="381"/>
      <c r="K642" s="381"/>
      <c r="L642" s="381"/>
      <c r="M642" s="381"/>
      <c r="N642" s="381"/>
      <c r="O642" s="381"/>
      <c r="P642" s="381"/>
    </row>
    <row r="643" spans="3:16" ht="14.25" hidden="1" x14ac:dyDescent="0.2">
      <c r="C643" s="381"/>
      <c r="E643" s="78"/>
      <c r="F643" s="381"/>
      <c r="G643" s="381"/>
      <c r="H643" s="505"/>
      <c r="J643" s="381"/>
      <c r="K643" s="381"/>
      <c r="L643" s="381"/>
      <c r="M643" s="381"/>
      <c r="N643" s="381"/>
      <c r="O643" s="381"/>
      <c r="P643" s="381"/>
    </row>
    <row r="644" spans="3:16" ht="14.25" hidden="1" x14ac:dyDescent="0.2">
      <c r="C644" s="381"/>
      <c r="E644" s="78"/>
      <c r="F644" s="381"/>
      <c r="G644" s="381"/>
      <c r="H644" s="505"/>
      <c r="J644" s="381"/>
      <c r="K644" s="381"/>
      <c r="L644" s="381"/>
      <c r="M644" s="381"/>
      <c r="N644" s="381"/>
      <c r="O644" s="381"/>
      <c r="P644" s="381"/>
    </row>
    <row r="645" spans="3:16" ht="14.25" hidden="1" x14ac:dyDescent="0.2">
      <c r="C645" s="381"/>
      <c r="E645" s="78"/>
      <c r="F645" s="381"/>
      <c r="G645" s="381"/>
      <c r="H645" s="505"/>
      <c r="J645" s="381"/>
      <c r="K645" s="381"/>
      <c r="L645" s="381"/>
      <c r="M645" s="381"/>
      <c r="N645" s="381"/>
      <c r="O645" s="381"/>
      <c r="P645" s="381"/>
    </row>
    <row r="646" spans="3:16" ht="14.25" hidden="1" x14ac:dyDescent="0.2">
      <c r="C646" s="381"/>
      <c r="E646" s="78"/>
      <c r="F646" s="381"/>
      <c r="G646" s="381"/>
      <c r="H646" s="505"/>
      <c r="J646" s="381"/>
      <c r="K646" s="381"/>
      <c r="L646" s="381"/>
      <c r="M646" s="381"/>
      <c r="N646" s="381"/>
      <c r="O646" s="381"/>
      <c r="P646" s="381"/>
    </row>
    <row r="647" spans="3:16" ht="14.25" hidden="1" x14ac:dyDescent="0.2">
      <c r="C647" s="381"/>
      <c r="E647" s="78"/>
      <c r="F647" s="381"/>
      <c r="G647" s="381"/>
      <c r="H647" s="505"/>
      <c r="J647" s="381"/>
      <c r="K647" s="381"/>
      <c r="L647" s="381"/>
      <c r="M647" s="381"/>
      <c r="N647" s="381"/>
      <c r="O647" s="381"/>
      <c r="P647" s="381"/>
    </row>
    <row r="648" spans="3:16" ht="14.25" hidden="1" x14ac:dyDescent="0.2">
      <c r="C648" s="381"/>
      <c r="E648" s="78"/>
      <c r="F648" s="381"/>
      <c r="G648" s="381"/>
      <c r="H648" s="505"/>
      <c r="J648" s="381"/>
      <c r="K648" s="381"/>
      <c r="L648" s="381"/>
      <c r="M648" s="381"/>
      <c r="N648" s="381"/>
      <c r="O648" s="381"/>
      <c r="P648" s="381"/>
    </row>
    <row r="649" spans="3:16" ht="14.25" hidden="1" x14ac:dyDescent="0.2">
      <c r="C649" s="381"/>
      <c r="E649" s="78"/>
      <c r="F649" s="381"/>
      <c r="G649" s="381"/>
      <c r="H649" s="505"/>
      <c r="J649" s="381"/>
      <c r="K649" s="381"/>
      <c r="L649" s="381"/>
      <c r="M649" s="381"/>
      <c r="N649" s="381"/>
      <c r="O649" s="381"/>
      <c r="P649" s="381"/>
    </row>
    <row r="650" spans="3:16" ht="14.25" hidden="1" x14ac:dyDescent="0.2">
      <c r="C650" s="381"/>
      <c r="E650" s="78"/>
      <c r="F650" s="381"/>
      <c r="G650" s="381"/>
      <c r="H650" s="505"/>
      <c r="J650" s="381"/>
      <c r="K650" s="381"/>
      <c r="L650" s="381"/>
      <c r="M650" s="381"/>
      <c r="N650" s="381"/>
      <c r="O650" s="381"/>
      <c r="P650" s="381"/>
    </row>
    <row r="651" spans="3:16" ht="14.25" hidden="1" x14ac:dyDescent="0.2">
      <c r="C651" s="381"/>
      <c r="E651" s="78"/>
      <c r="F651" s="381"/>
      <c r="G651" s="381"/>
      <c r="H651" s="505"/>
      <c r="J651" s="381"/>
      <c r="K651" s="381"/>
      <c r="L651" s="381"/>
      <c r="M651" s="381"/>
      <c r="N651" s="381"/>
      <c r="O651" s="381"/>
      <c r="P651" s="381"/>
    </row>
    <row r="652" spans="3:16" ht="14.25" hidden="1" x14ac:dyDescent="0.2">
      <c r="C652" s="381"/>
      <c r="E652" s="78"/>
      <c r="F652" s="381"/>
      <c r="G652" s="381"/>
      <c r="H652" s="505"/>
      <c r="J652" s="381"/>
      <c r="K652" s="381"/>
      <c r="L652" s="381"/>
      <c r="M652" s="381"/>
      <c r="N652" s="381"/>
      <c r="O652" s="381"/>
      <c r="P652" s="381"/>
    </row>
    <row r="653" spans="3:16" ht="14.25" hidden="1" x14ac:dyDescent="0.2">
      <c r="C653" s="381"/>
      <c r="E653" s="78"/>
      <c r="F653" s="381"/>
      <c r="G653" s="381"/>
      <c r="H653" s="505"/>
      <c r="J653" s="381"/>
      <c r="K653" s="381"/>
      <c r="L653" s="381"/>
      <c r="M653" s="381"/>
      <c r="N653" s="381"/>
      <c r="O653" s="381"/>
      <c r="P653" s="381"/>
    </row>
    <row r="654" spans="3:16" ht="14.25" hidden="1" x14ac:dyDescent="0.2">
      <c r="C654" s="381"/>
      <c r="E654" s="78"/>
      <c r="F654" s="381"/>
      <c r="G654" s="381"/>
      <c r="H654" s="505"/>
      <c r="J654" s="381"/>
      <c r="K654" s="381"/>
      <c r="L654" s="381"/>
      <c r="M654" s="381"/>
      <c r="N654" s="381"/>
      <c r="O654" s="381"/>
      <c r="P654" s="381"/>
    </row>
    <row r="655" spans="3:16" ht="14.25" hidden="1" x14ac:dyDescent="0.2">
      <c r="C655" s="381"/>
      <c r="E655" s="78"/>
      <c r="F655" s="381"/>
      <c r="G655" s="381"/>
      <c r="H655" s="505"/>
      <c r="J655" s="381"/>
      <c r="K655" s="381"/>
      <c r="L655" s="381"/>
      <c r="M655" s="381"/>
      <c r="N655" s="381"/>
      <c r="O655" s="381"/>
      <c r="P655" s="381"/>
    </row>
    <row r="656" spans="3:16" ht="14.25" hidden="1" x14ac:dyDescent="0.2">
      <c r="C656" s="381"/>
      <c r="E656" s="78"/>
      <c r="F656" s="381"/>
      <c r="G656" s="381"/>
      <c r="H656" s="505"/>
      <c r="J656" s="381"/>
      <c r="K656" s="381"/>
      <c r="L656" s="381"/>
      <c r="M656" s="381"/>
      <c r="N656" s="381"/>
      <c r="O656" s="381"/>
      <c r="P656" s="381"/>
    </row>
    <row r="657" spans="3:16" ht="14.25" hidden="1" x14ac:dyDescent="0.2">
      <c r="C657" s="381"/>
      <c r="E657" s="78"/>
      <c r="F657" s="381"/>
      <c r="G657" s="381"/>
      <c r="H657" s="505"/>
      <c r="J657" s="381"/>
      <c r="K657" s="381"/>
      <c r="L657" s="381"/>
      <c r="M657" s="381"/>
      <c r="N657" s="381"/>
      <c r="O657" s="381"/>
      <c r="P657" s="381"/>
    </row>
    <row r="658" spans="3:16" ht="14.25" hidden="1" x14ac:dyDescent="0.2">
      <c r="C658" s="381"/>
      <c r="E658" s="78"/>
      <c r="F658" s="381"/>
      <c r="G658" s="381"/>
      <c r="H658" s="505"/>
      <c r="J658" s="381"/>
      <c r="K658" s="381"/>
      <c r="L658" s="381"/>
      <c r="M658" s="381"/>
      <c r="N658" s="381"/>
      <c r="O658" s="381"/>
      <c r="P658" s="381"/>
    </row>
    <row r="659" spans="3:16" ht="14.25" hidden="1" x14ac:dyDescent="0.2">
      <c r="C659" s="381"/>
      <c r="E659" s="78"/>
      <c r="F659" s="381"/>
      <c r="G659" s="381"/>
      <c r="H659" s="505"/>
      <c r="J659" s="381"/>
      <c r="K659" s="381"/>
      <c r="L659" s="381"/>
      <c r="M659" s="381"/>
      <c r="N659" s="381"/>
      <c r="O659" s="381"/>
      <c r="P659" s="381"/>
    </row>
    <row r="660" spans="3:16" ht="14.25" hidden="1" x14ac:dyDescent="0.2">
      <c r="C660" s="381"/>
      <c r="E660" s="78"/>
      <c r="F660" s="381"/>
      <c r="G660" s="381"/>
      <c r="H660" s="505"/>
      <c r="J660" s="381"/>
      <c r="K660" s="381"/>
      <c r="L660" s="381"/>
      <c r="M660" s="381"/>
      <c r="N660" s="381"/>
      <c r="O660" s="381"/>
      <c r="P660" s="381"/>
    </row>
    <row r="661" spans="3:16" ht="14.25" hidden="1" x14ac:dyDescent="0.2">
      <c r="C661" s="381"/>
      <c r="E661" s="78"/>
      <c r="F661" s="381"/>
      <c r="G661" s="381"/>
      <c r="H661" s="505"/>
      <c r="J661" s="381"/>
      <c r="K661" s="381"/>
      <c r="L661" s="381"/>
      <c r="M661" s="381"/>
      <c r="N661" s="381"/>
      <c r="O661" s="381"/>
      <c r="P661" s="381"/>
    </row>
    <row r="662" spans="3:16" ht="14.25" hidden="1" x14ac:dyDescent="0.2">
      <c r="C662" s="381"/>
      <c r="E662" s="78"/>
      <c r="F662" s="381"/>
      <c r="G662" s="381"/>
      <c r="H662" s="505"/>
      <c r="J662" s="381"/>
      <c r="K662" s="381"/>
      <c r="L662" s="381"/>
      <c r="M662" s="381"/>
      <c r="N662" s="381"/>
      <c r="O662" s="381"/>
      <c r="P662" s="381"/>
    </row>
    <row r="663" spans="3:16" ht="14.25" hidden="1" x14ac:dyDescent="0.2">
      <c r="C663" s="381"/>
      <c r="E663" s="78"/>
      <c r="F663" s="381"/>
      <c r="G663" s="381"/>
      <c r="H663" s="505"/>
      <c r="J663" s="381"/>
      <c r="K663" s="381"/>
      <c r="L663" s="381"/>
      <c r="M663" s="381"/>
      <c r="N663" s="381"/>
      <c r="O663" s="381"/>
      <c r="P663" s="381"/>
    </row>
    <row r="664" spans="3:16" ht="14.25" hidden="1" x14ac:dyDescent="0.2">
      <c r="C664" s="381"/>
      <c r="E664" s="78"/>
      <c r="F664" s="381"/>
      <c r="G664" s="381"/>
      <c r="H664" s="505"/>
      <c r="J664" s="381"/>
      <c r="K664" s="381"/>
      <c r="L664" s="381"/>
      <c r="M664" s="381"/>
      <c r="N664" s="381"/>
      <c r="O664" s="381"/>
      <c r="P664" s="381"/>
    </row>
    <row r="665" spans="3:16" ht="14.25" hidden="1" x14ac:dyDescent="0.2">
      <c r="C665" s="381"/>
      <c r="E665" s="78"/>
      <c r="F665" s="381"/>
      <c r="G665" s="381"/>
      <c r="H665" s="505"/>
      <c r="J665" s="381"/>
      <c r="K665" s="381"/>
      <c r="L665" s="381"/>
      <c r="M665" s="381"/>
      <c r="N665" s="381"/>
      <c r="O665" s="381"/>
      <c r="P665" s="381"/>
    </row>
    <row r="666" spans="3:16" ht="14.25" hidden="1" x14ac:dyDescent="0.2">
      <c r="C666" s="381"/>
      <c r="E666" s="78"/>
      <c r="F666" s="381"/>
      <c r="G666" s="381"/>
      <c r="H666" s="505"/>
      <c r="J666" s="381"/>
      <c r="K666" s="381"/>
      <c r="L666" s="381"/>
      <c r="M666" s="381"/>
      <c r="N666" s="381"/>
      <c r="O666" s="381"/>
      <c r="P666" s="381"/>
    </row>
    <row r="667" spans="3:16" ht="14.25" hidden="1" x14ac:dyDescent="0.2">
      <c r="C667" s="381"/>
      <c r="E667" s="78"/>
      <c r="F667" s="381"/>
      <c r="G667" s="381"/>
      <c r="H667" s="505"/>
      <c r="J667" s="381"/>
      <c r="K667" s="381"/>
      <c r="L667" s="381"/>
      <c r="M667" s="381"/>
      <c r="N667" s="381"/>
      <c r="O667" s="381"/>
      <c r="P667" s="381"/>
    </row>
    <row r="668" spans="3:16" ht="14.25" hidden="1" x14ac:dyDescent="0.2">
      <c r="C668" s="381"/>
      <c r="E668" s="78"/>
      <c r="F668" s="381"/>
      <c r="G668" s="381"/>
      <c r="H668" s="505"/>
      <c r="J668" s="381"/>
      <c r="K668" s="381"/>
      <c r="L668" s="381"/>
      <c r="M668" s="381"/>
      <c r="N668" s="381"/>
      <c r="O668" s="381"/>
      <c r="P668" s="381"/>
    </row>
    <row r="669" spans="3:16" ht="14.25" hidden="1" x14ac:dyDescent="0.2">
      <c r="C669" s="381"/>
      <c r="E669" s="78"/>
      <c r="F669" s="381"/>
      <c r="G669" s="381"/>
      <c r="H669" s="505"/>
      <c r="J669" s="381"/>
      <c r="K669" s="381"/>
      <c r="L669" s="381"/>
      <c r="M669" s="381"/>
      <c r="N669" s="381"/>
      <c r="O669" s="381"/>
      <c r="P669" s="381"/>
    </row>
    <row r="670" spans="3:16" ht="14.25" hidden="1" x14ac:dyDescent="0.2">
      <c r="C670" s="381"/>
      <c r="E670" s="78"/>
      <c r="F670" s="381"/>
      <c r="G670" s="381"/>
      <c r="H670" s="505"/>
      <c r="J670" s="381"/>
      <c r="K670" s="381"/>
      <c r="L670" s="381"/>
      <c r="M670" s="381"/>
      <c r="N670" s="381"/>
      <c r="O670" s="381"/>
      <c r="P670" s="381"/>
    </row>
    <row r="671" spans="3:16" ht="14.25" hidden="1" x14ac:dyDescent="0.2">
      <c r="C671" s="381"/>
      <c r="E671" s="78"/>
      <c r="F671" s="381"/>
      <c r="G671" s="381"/>
      <c r="H671" s="505"/>
      <c r="J671" s="381"/>
      <c r="K671" s="381"/>
      <c r="L671" s="381"/>
      <c r="M671" s="381"/>
      <c r="N671" s="381"/>
      <c r="O671" s="381"/>
      <c r="P671" s="381"/>
    </row>
    <row r="672" spans="3:16" ht="14.25" hidden="1" x14ac:dyDescent="0.2">
      <c r="C672" s="381"/>
      <c r="E672" s="78"/>
      <c r="F672" s="381"/>
      <c r="G672" s="381"/>
      <c r="H672" s="505"/>
      <c r="J672" s="381"/>
      <c r="K672" s="381"/>
      <c r="L672" s="381"/>
      <c r="M672" s="381"/>
      <c r="N672" s="381"/>
      <c r="O672" s="381"/>
      <c r="P672" s="381"/>
    </row>
    <row r="673" spans="3:16" ht="14.25" hidden="1" x14ac:dyDescent="0.2">
      <c r="C673" s="381"/>
      <c r="E673" s="78"/>
      <c r="F673" s="381"/>
      <c r="G673" s="381"/>
      <c r="H673" s="505"/>
      <c r="J673" s="381"/>
      <c r="K673" s="381"/>
      <c r="L673" s="381"/>
      <c r="M673" s="381"/>
      <c r="N673" s="381"/>
      <c r="O673" s="381"/>
      <c r="P673" s="381"/>
    </row>
    <row r="674" spans="3:16" ht="14.25" hidden="1" x14ac:dyDescent="0.2">
      <c r="C674" s="381"/>
      <c r="E674" s="78"/>
      <c r="F674" s="381"/>
      <c r="G674" s="381"/>
      <c r="H674" s="505"/>
      <c r="J674" s="381"/>
      <c r="K674" s="381"/>
      <c r="L674" s="381"/>
      <c r="M674" s="381"/>
      <c r="N674" s="381"/>
      <c r="O674" s="381"/>
      <c r="P674" s="381"/>
    </row>
    <row r="675" spans="3:16" ht="14.25" hidden="1" x14ac:dyDescent="0.2">
      <c r="C675" s="381"/>
      <c r="E675" s="78"/>
      <c r="F675" s="381"/>
      <c r="G675" s="381"/>
      <c r="H675" s="505"/>
      <c r="J675" s="381"/>
      <c r="K675" s="381"/>
      <c r="L675" s="381"/>
      <c r="M675" s="381"/>
      <c r="N675" s="381"/>
      <c r="O675" s="381"/>
      <c r="P675" s="381"/>
    </row>
    <row r="676" spans="3:16" ht="14.25" hidden="1" x14ac:dyDescent="0.2">
      <c r="C676" s="381"/>
      <c r="E676" s="78"/>
      <c r="F676" s="381"/>
      <c r="G676" s="381"/>
      <c r="H676" s="505"/>
      <c r="J676" s="381"/>
      <c r="K676" s="381"/>
      <c r="L676" s="381"/>
      <c r="M676" s="381"/>
      <c r="N676" s="381"/>
      <c r="O676" s="381"/>
      <c r="P676" s="381"/>
    </row>
    <row r="677" spans="3:16" ht="14.25" hidden="1" x14ac:dyDescent="0.2">
      <c r="C677" s="381"/>
      <c r="E677" s="78"/>
      <c r="F677" s="381"/>
      <c r="G677" s="381"/>
      <c r="H677" s="505"/>
      <c r="J677" s="381"/>
      <c r="K677" s="381"/>
      <c r="L677" s="381"/>
      <c r="M677" s="381"/>
      <c r="N677" s="381"/>
      <c r="O677" s="381"/>
      <c r="P677" s="381"/>
    </row>
    <row r="678" spans="3:16" ht="14.25" hidden="1" x14ac:dyDescent="0.2">
      <c r="C678" s="381"/>
      <c r="E678" s="78"/>
      <c r="F678" s="381"/>
      <c r="G678" s="381"/>
      <c r="H678" s="505"/>
      <c r="J678" s="381"/>
      <c r="K678" s="381"/>
      <c r="L678" s="381"/>
      <c r="M678" s="381"/>
      <c r="N678" s="381"/>
      <c r="O678" s="381"/>
      <c r="P678" s="381"/>
    </row>
    <row r="679" spans="3:16" ht="14.25" hidden="1" x14ac:dyDescent="0.2">
      <c r="C679" s="381"/>
      <c r="E679" s="78"/>
      <c r="F679" s="381"/>
      <c r="G679" s="381"/>
      <c r="H679" s="505"/>
      <c r="J679" s="381"/>
      <c r="K679" s="381"/>
      <c r="L679" s="381"/>
      <c r="M679" s="381"/>
      <c r="N679" s="381"/>
      <c r="O679" s="381"/>
      <c r="P679" s="381"/>
    </row>
    <row r="680" spans="3:16" ht="14.25" hidden="1" x14ac:dyDescent="0.2">
      <c r="C680" s="381"/>
      <c r="E680" s="78"/>
      <c r="F680" s="381"/>
      <c r="G680" s="381"/>
      <c r="H680" s="505"/>
      <c r="J680" s="381"/>
      <c r="K680" s="381"/>
      <c r="L680" s="381"/>
      <c r="M680" s="381"/>
      <c r="N680" s="381"/>
      <c r="O680" s="381"/>
      <c r="P680" s="381"/>
    </row>
    <row r="681" spans="3:16" ht="14.25" hidden="1" x14ac:dyDescent="0.2">
      <c r="C681" s="381"/>
      <c r="E681" s="78"/>
      <c r="F681" s="381"/>
      <c r="G681" s="381"/>
      <c r="H681" s="505"/>
      <c r="J681" s="381"/>
      <c r="K681" s="381"/>
      <c r="L681" s="381"/>
      <c r="M681" s="381"/>
      <c r="N681" s="381"/>
      <c r="O681" s="381"/>
      <c r="P681" s="381"/>
    </row>
    <row r="682" spans="3:16" ht="14.25" hidden="1" x14ac:dyDescent="0.2">
      <c r="C682" s="381"/>
      <c r="E682" s="78"/>
      <c r="F682" s="381"/>
      <c r="G682" s="381"/>
      <c r="H682" s="505"/>
      <c r="J682" s="381"/>
      <c r="K682" s="381"/>
      <c r="L682" s="381"/>
      <c r="M682" s="381"/>
      <c r="N682" s="381"/>
      <c r="O682" s="381"/>
      <c r="P682" s="381"/>
    </row>
    <row r="683" spans="3:16" ht="14.25" hidden="1" x14ac:dyDescent="0.2">
      <c r="C683" s="381"/>
      <c r="E683" s="78"/>
      <c r="F683" s="381"/>
      <c r="G683" s="381"/>
      <c r="H683" s="505"/>
      <c r="J683" s="381"/>
      <c r="K683" s="381"/>
      <c r="L683" s="381"/>
      <c r="M683" s="381"/>
      <c r="N683" s="381"/>
      <c r="O683" s="381"/>
      <c r="P683" s="381"/>
    </row>
    <row r="684" spans="3:16" ht="14.25" hidden="1" x14ac:dyDescent="0.2">
      <c r="C684" s="381"/>
      <c r="E684" s="78"/>
      <c r="F684" s="381"/>
      <c r="G684" s="381"/>
      <c r="H684" s="505"/>
      <c r="J684" s="381"/>
      <c r="K684" s="381"/>
      <c r="L684" s="381"/>
      <c r="M684" s="381"/>
      <c r="N684" s="381"/>
      <c r="O684" s="381"/>
      <c r="P684" s="381"/>
    </row>
    <row r="685" spans="3:16" ht="14.25" hidden="1" x14ac:dyDescent="0.2">
      <c r="C685" s="381"/>
      <c r="E685" s="78"/>
      <c r="F685" s="381"/>
      <c r="G685" s="381"/>
      <c r="H685" s="505"/>
      <c r="J685" s="381"/>
      <c r="K685" s="381"/>
      <c r="L685" s="381"/>
      <c r="M685" s="381"/>
      <c r="N685" s="381"/>
      <c r="O685" s="381"/>
      <c r="P685" s="381"/>
    </row>
    <row r="686" spans="3:16" ht="14.25" hidden="1" x14ac:dyDescent="0.2">
      <c r="C686" s="381"/>
      <c r="E686" s="78"/>
      <c r="F686" s="381"/>
      <c r="G686" s="381"/>
      <c r="H686" s="505"/>
      <c r="J686" s="381"/>
      <c r="K686" s="381"/>
      <c r="L686" s="381"/>
      <c r="M686" s="381"/>
      <c r="N686" s="381"/>
      <c r="O686" s="381"/>
      <c r="P686" s="381"/>
    </row>
    <row r="687" spans="3:16" ht="14.25" hidden="1" x14ac:dyDescent="0.2">
      <c r="C687" s="381"/>
      <c r="E687" s="78"/>
      <c r="F687" s="381"/>
      <c r="G687" s="381"/>
      <c r="H687" s="505"/>
      <c r="J687" s="381"/>
      <c r="K687" s="381"/>
      <c r="L687" s="381"/>
      <c r="M687" s="381"/>
      <c r="N687" s="381"/>
      <c r="O687" s="381"/>
      <c r="P687" s="381"/>
    </row>
    <row r="688" spans="3:16" ht="14.25" hidden="1" x14ac:dyDescent="0.2">
      <c r="C688" s="381"/>
      <c r="E688" s="78"/>
      <c r="F688" s="381"/>
      <c r="G688" s="381"/>
      <c r="H688" s="505"/>
      <c r="J688" s="381"/>
      <c r="K688" s="381"/>
      <c r="L688" s="381"/>
      <c r="M688" s="381"/>
      <c r="N688" s="381"/>
      <c r="O688" s="381"/>
      <c r="P688" s="381"/>
    </row>
    <row r="689" spans="3:16" ht="14.25" hidden="1" x14ac:dyDescent="0.2">
      <c r="C689" s="381"/>
      <c r="E689" s="78"/>
      <c r="F689" s="381"/>
      <c r="G689" s="381"/>
      <c r="H689" s="505"/>
      <c r="J689" s="381"/>
      <c r="K689" s="381"/>
      <c r="L689" s="381"/>
      <c r="M689" s="381"/>
      <c r="N689" s="381"/>
      <c r="O689" s="381"/>
      <c r="P689" s="381"/>
    </row>
    <row r="690" spans="3:16" ht="14.25" hidden="1" x14ac:dyDescent="0.2">
      <c r="C690" s="381"/>
      <c r="E690" s="78"/>
      <c r="F690" s="381"/>
      <c r="G690" s="381"/>
      <c r="H690" s="505"/>
      <c r="J690" s="381"/>
      <c r="K690" s="381"/>
      <c r="L690" s="381"/>
      <c r="M690" s="381"/>
      <c r="N690" s="381"/>
      <c r="O690" s="381"/>
      <c r="P690" s="381"/>
    </row>
    <row r="691" spans="3:16" ht="14.25" hidden="1" x14ac:dyDescent="0.2">
      <c r="C691" s="381"/>
      <c r="E691" s="78"/>
      <c r="F691" s="381"/>
      <c r="G691" s="381"/>
      <c r="H691" s="505"/>
      <c r="J691" s="381"/>
      <c r="K691" s="381"/>
      <c r="L691" s="381"/>
      <c r="M691" s="381"/>
      <c r="N691" s="381"/>
      <c r="O691" s="381"/>
      <c r="P691" s="381"/>
    </row>
    <row r="692" spans="3:16" ht="14.25" hidden="1" x14ac:dyDescent="0.2">
      <c r="C692" s="381"/>
      <c r="E692" s="78"/>
      <c r="F692" s="381"/>
      <c r="G692" s="381"/>
      <c r="H692" s="505"/>
      <c r="J692" s="381"/>
      <c r="K692" s="381"/>
      <c r="L692" s="381"/>
      <c r="M692" s="381"/>
      <c r="N692" s="381"/>
      <c r="O692" s="381"/>
      <c r="P692" s="381"/>
    </row>
    <row r="693" spans="3:16" ht="14.25" hidden="1" x14ac:dyDescent="0.2">
      <c r="C693" s="381"/>
      <c r="E693" s="78"/>
      <c r="F693" s="381"/>
      <c r="G693" s="381"/>
      <c r="H693" s="505"/>
      <c r="J693" s="381"/>
      <c r="K693" s="381"/>
      <c r="L693" s="381"/>
      <c r="M693" s="381"/>
      <c r="N693" s="381"/>
      <c r="O693" s="381"/>
      <c r="P693" s="381"/>
    </row>
    <row r="694" spans="3:16" ht="14.25" hidden="1" x14ac:dyDescent="0.2">
      <c r="C694" s="381"/>
      <c r="E694" s="78"/>
      <c r="F694" s="381"/>
      <c r="G694" s="381"/>
      <c r="H694" s="505"/>
      <c r="J694" s="381"/>
      <c r="K694" s="381"/>
      <c r="L694" s="381"/>
      <c r="M694" s="381"/>
      <c r="N694" s="381"/>
      <c r="O694" s="381"/>
      <c r="P694" s="381"/>
    </row>
    <row r="695" spans="3:16" ht="14.25" hidden="1" x14ac:dyDescent="0.2">
      <c r="C695" s="381"/>
      <c r="E695" s="78"/>
      <c r="F695" s="381"/>
      <c r="G695" s="381"/>
      <c r="H695" s="505"/>
      <c r="J695" s="381"/>
      <c r="K695" s="381"/>
      <c r="L695" s="381"/>
      <c r="M695" s="381"/>
      <c r="N695" s="381"/>
      <c r="O695" s="381"/>
      <c r="P695" s="381"/>
    </row>
    <row r="696" spans="3:16" ht="14.25" hidden="1" x14ac:dyDescent="0.2">
      <c r="C696" s="381"/>
      <c r="E696" s="78"/>
      <c r="F696" s="381"/>
      <c r="G696" s="381"/>
      <c r="H696" s="505"/>
      <c r="J696" s="381"/>
      <c r="K696" s="381"/>
      <c r="L696" s="381"/>
      <c r="M696" s="381"/>
      <c r="N696" s="381"/>
      <c r="O696" s="381"/>
      <c r="P696" s="381"/>
    </row>
    <row r="697" spans="3:16" ht="14.25" hidden="1" x14ac:dyDescent="0.2">
      <c r="C697" s="381"/>
      <c r="E697" s="78"/>
      <c r="F697" s="381"/>
      <c r="G697" s="381"/>
      <c r="H697" s="505"/>
      <c r="J697" s="381"/>
      <c r="K697" s="381"/>
      <c r="L697" s="381"/>
      <c r="M697" s="381"/>
      <c r="N697" s="381"/>
      <c r="O697" s="381"/>
      <c r="P697" s="381"/>
    </row>
    <row r="698" spans="3:16" ht="14.25" hidden="1" x14ac:dyDescent="0.2">
      <c r="C698" s="381"/>
      <c r="E698" s="78"/>
      <c r="F698" s="381"/>
      <c r="G698" s="381"/>
      <c r="H698" s="505"/>
      <c r="J698" s="381"/>
      <c r="K698" s="381"/>
      <c r="L698" s="381"/>
      <c r="M698" s="381"/>
      <c r="N698" s="381"/>
      <c r="O698" s="381"/>
      <c r="P698" s="381"/>
    </row>
    <row r="699" spans="3:16" ht="14.25" hidden="1" x14ac:dyDescent="0.2">
      <c r="C699" s="381"/>
      <c r="E699" s="78"/>
      <c r="F699" s="381"/>
      <c r="G699" s="381"/>
      <c r="H699" s="505"/>
      <c r="J699" s="381"/>
      <c r="K699" s="381"/>
      <c r="L699" s="381"/>
      <c r="M699" s="381"/>
      <c r="N699" s="381"/>
      <c r="O699" s="381"/>
      <c r="P699" s="381"/>
    </row>
    <row r="700" spans="3:16" ht="14.25" hidden="1" x14ac:dyDescent="0.2">
      <c r="C700" s="381"/>
      <c r="E700" s="78"/>
      <c r="F700" s="381"/>
      <c r="G700" s="381"/>
      <c r="H700" s="505"/>
      <c r="J700" s="381"/>
      <c r="K700" s="381"/>
      <c r="L700" s="381"/>
      <c r="M700" s="381"/>
      <c r="N700" s="381"/>
      <c r="O700" s="381"/>
      <c r="P700" s="381"/>
    </row>
    <row r="701" spans="3:16" ht="14.25" hidden="1" x14ac:dyDescent="0.2">
      <c r="C701" s="381"/>
      <c r="E701" s="78"/>
      <c r="F701" s="381"/>
      <c r="G701" s="381"/>
      <c r="H701" s="505"/>
      <c r="J701" s="381"/>
      <c r="K701" s="381"/>
      <c r="L701" s="381"/>
      <c r="M701" s="381"/>
      <c r="N701" s="381"/>
      <c r="O701" s="381"/>
      <c r="P701" s="381"/>
    </row>
    <row r="702" spans="3:16" ht="14.25" hidden="1" x14ac:dyDescent="0.2">
      <c r="C702" s="381"/>
      <c r="E702" s="78"/>
      <c r="F702" s="381"/>
      <c r="G702" s="381"/>
      <c r="H702" s="505"/>
      <c r="J702" s="381"/>
      <c r="K702" s="381"/>
      <c r="L702" s="381"/>
      <c r="M702" s="381"/>
      <c r="N702" s="381"/>
      <c r="O702" s="381"/>
      <c r="P702" s="381"/>
    </row>
    <row r="703" spans="3:16" ht="14.25" hidden="1" x14ac:dyDescent="0.2">
      <c r="C703" s="381"/>
      <c r="E703" s="78"/>
      <c r="F703" s="381"/>
      <c r="G703" s="381"/>
      <c r="H703" s="505"/>
      <c r="J703" s="381"/>
      <c r="K703" s="381"/>
      <c r="L703" s="381"/>
      <c r="M703" s="381"/>
      <c r="N703" s="381"/>
      <c r="O703" s="381"/>
      <c r="P703" s="381"/>
    </row>
    <row r="704" spans="3:16" ht="14.25" hidden="1" x14ac:dyDescent="0.2">
      <c r="C704" s="381"/>
      <c r="E704" s="78"/>
      <c r="F704" s="381"/>
      <c r="G704" s="381"/>
      <c r="H704" s="505"/>
      <c r="J704" s="381"/>
      <c r="K704" s="381"/>
      <c r="L704" s="381"/>
      <c r="M704" s="381"/>
      <c r="N704" s="381"/>
      <c r="O704" s="381"/>
      <c r="P704" s="381"/>
    </row>
    <row r="705" spans="3:16" ht="14.25" hidden="1" x14ac:dyDescent="0.2">
      <c r="C705" s="381"/>
      <c r="E705" s="78"/>
      <c r="F705" s="381"/>
      <c r="G705" s="381"/>
      <c r="H705" s="505"/>
      <c r="J705" s="381"/>
      <c r="K705" s="381"/>
      <c r="L705" s="381"/>
      <c r="M705" s="381"/>
      <c r="N705" s="381"/>
      <c r="O705" s="381"/>
      <c r="P705" s="381"/>
    </row>
    <row r="706" spans="3:16" ht="14.25" hidden="1" x14ac:dyDescent="0.2">
      <c r="C706" s="381"/>
      <c r="E706" s="78"/>
      <c r="F706" s="381"/>
      <c r="G706" s="381"/>
      <c r="H706" s="505"/>
      <c r="J706" s="381"/>
      <c r="K706" s="381"/>
      <c r="L706" s="381"/>
      <c r="M706" s="381"/>
      <c r="N706" s="381"/>
      <c r="O706" s="381"/>
      <c r="P706" s="381"/>
    </row>
    <row r="707" spans="3:16" ht="14.25" hidden="1" x14ac:dyDescent="0.2">
      <c r="C707" s="381"/>
      <c r="E707" s="78"/>
      <c r="F707" s="381"/>
      <c r="G707" s="381"/>
      <c r="H707" s="505"/>
      <c r="J707" s="381"/>
      <c r="K707" s="381"/>
      <c r="L707" s="381"/>
      <c r="M707" s="381"/>
      <c r="N707" s="381"/>
      <c r="O707" s="381"/>
      <c r="P707" s="381"/>
    </row>
    <row r="708" spans="3:16" ht="14.25" hidden="1" x14ac:dyDescent="0.2">
      <c r="C708" s="381"/>
      <c r="E708" s="78"/>
      <c r="F708" s="381"/>
      <c r="G708" s="381"/>
      <c r="H708" s="505"/>
      <c r="J708" s="381"/>
      <c r="K708" s="381"/>
      <c r="L708" s="381"/>
      <c r="M708" s="381"/>
      <c r="N708" s="381"/>
      <c r="O708" s="381"/>
      <c r="P708" s="381"/>
    </row>
    <row r="709" spans="3:16" ht="14.25" hidden="1" x14ac:dyDescent="0.2">
      <c r="C709" s="381"/>
      <c r="E709" s="78"/>
      <c r="F709" s="381"/>
      <c r="G709" s="381"/>
      <c r="H709" s="505"/>
      <c r="J709" s="381"/>
      <c r="K709" s="381"/>
      <c r="L709" s="381"/>
      <c r="M709" s="381"/>
      <c r="N709" s="381"/>
      <c r="O709" s="381"/>
      <c r="P709" s="381"/>
    </row>
    <row r="710" spans="3:16" ht="14.25" hidden="1" x14ac:dyDescent="0.2">
      <c r="C710" s="381"/>
      <c r="E710" s="78"/>
      <c r="F710" s="381"/>
      <c r="G710" s="381"/>
      <c r="H710" s="505"/>
      <c r="J710" s="381"/>
      <c r="K710" s="381"/>
      <c r="L710" s="381"/>
      <c r="M710" s="381"/>
      <c r="N710" s="381"/>
      <c r="O710" s="381"/>
      <c r="P710" s="381"/>
    </row>
    <row r="711" spans="3:16" ht="14.25" hidden="1" x14ac:dyDescent="0.2">
      <c r="C711" s="381"/>
      <c r="E711" s="78"/>
      <c r="F711" s="381"/>
      <c r="G711" s="381"/>
      <c r="H711" s="505"/>
      <c r="J711" s="381"/>
      <c r="K711" s="381"/>
      <c r="L711" s="381"/>
      <c r="M711" s="381"/>
      <c r="N711" s="381"/>
      <c r="O711" s="381"/>
      <c r="P711" s="381"/>
    </row>
    <row r="712" spans="3:16" ht="14.25" hidden="1" x14ac:dyDescent="0.2">
      <c r="C712" s="381"/>
      <c r="E712" s="78"/>
      <c r="F712" s="381"/>
      <c r="G712" s="381"/>
      <c r="H712" s="505"/>
      <c r="J712" s="381"/>
      <c r="K712" s="381"/>
      <c r="L712" s="381"/>
      <c r="M712" s="381"/>
      <c r="N712" s="381"/>
      <c r="O712" s="381"/>
      <c r="P712" s="381"/>
    </row>
    <row r="713" spans="3:16" ht="14.25" hidden="1" x14ac:dyDescent="0.2">
      <c r="C713" s="381"/>
      <c r="E713" s="78"/>
      <c r="F713" s="381"/>
      <c r="G713" s="381"/>
      <c r="H713" s="505"/>
      <c r="J713" s="381"/>
      <c r="K713" s="381"/>
      <c r="L713" s="381"/>
      <c r="M713" s="381"/>
      <c r="N713" s="381"/>
      <c r="O713" s="381"/>
      <c r="P713" s="381"/>
    </row>
    <row r="714" spans="3:16" ht="14.25" hidden="1" x14ac:dyDescent="0.2">
      <c r="C714" s="381"/>
      <c r="E714" s="78"/>
      <c r="F714" s="381"/>
      <c r="G714" s="381"/>
      <c r="H714" s="505"/>
      <c r="J714" s="381"/>
      <c r="K714" s="381"/>
      <c r="L714" s="381"/>
      <c r="M714" s="381"/>
      <c r="N714" s="381"/>
      <c r="O714" s="381"/>
      <c r="P714" s="381"/>
    </row>
    <row r="715" spans="3:16" ht="14.25" hidden="1" x14ac:dyDescent="0.2">
      <c r="C715" s="381"/>
      <c r="E715" s="78"/>
      <c r="F715" s="381"/>
      <c r="G715" s="381"/>
      <c r="H715" s="505"/>
      <c r="J715" s="381"/>
      <c r="K715" s="381"/>
      <c r="L715" s="381"/>
      <c r="M715" s="381"/>
      <c r="N715" s="381"/>
      <c r="O715" s="381"/>
      <c r="P715" s="381"/>
    </row>
    <row r="716" spans="3:16" ht="14.25" hidden="1" x14ac:dyDescent="0.2">
      <c r="C716" s="381"/>
      <c r="E716" s="78"/>
      <c r="F716" s="381"/>
      <c r="G716" s="381"/>
      <c r="H716" s="505"/>
      <c r="J716" s="381"/>
      <c r="K716" s="381"/>
      <c r="L716" s="381"/>
      <c r="M716" s="381"/>
      <c r="N716" s="381"/>
      <c r="O716" s="381"/>
      <c r="P716" s="381"/>
    </row>
    <row r="717" spans="3:16" ht="14.25" hidden="1" x14ac:dyDescent="0.2">
      <c r="C717" s="381"/>
      <c r="E717" s="78"/>
      <c r="F717" s="381"/>
      <c r="G717" s="381"/>
      <c r="H717" s="505"/>
      <c r="J717" s="381"/>
      <c r="K717" s="381"/>
      <c r="L717" s="381"/>
      <c r="M717" s="381"/>
      <c r="N717" s="381"/>
      <c r="O717" s="381"/>
      <c r="P717" s="381"/>
    </row>
    <row r="718" spans="3:16" ht="14.25" hidden="1" x14ac:dyDescent="0.2">
      <c r="C718" s="381"/>
      <c r="E718" s="78"/>
      <c r="F718" s="381"/>
      <c r="G718" s="381"/>
      <c r="H718" s="505"/>
      <c r="J718" s="381"/>
      <c r="K718" s="381"/>
      <c r="L718" s="381"/>
      <c r="M718" s="381"/>
      <c r="N718" s="381"/>
      <c r="O718" s="381"/>
      <c r="P718" s="381"/>
    </row>
    <row r="719" spans="3:16" ht="14.25" hidden="1" x14ac:dyDescent="0.2">
      <c r="C719" s="381"/>
      <c r="E719" s="78"/>
      <c r="F719" s="381"/>
      <c r="G719" s="381"/>
      <c r="H719" s="505"/>
      <c r="J719" s="381"/>
      <c r="K719" s="381"/>
      <c r="L719" s="381"/>
      <c r="M719" s="381"/>
      <c r="N719" s="381"/>
      <c r="O719" s="381"/>
      <c r="P719" s="381"/>
    </row>
    <row r="720" spans="3:16" ht="14.25" hidden="1" x14ac:dyDescent="0.2">
      <c r="C720" s="381"/>
      <c r="E720" s="78"/>
      <c r="F720" s="381"/>
      <c r="G720" s="381"/>
      <c r="H720" s="505"/>
      <c r="J720" s="381"/>
      <c r="K720" s="381"/>
      <c r="L720" s="381"/>
      <c r="M720" s="381"/>
      <c r="N720" s="381"/>
      <c r="O720" s="381"/>
      <c r="P720" s="381"/>
    </row>
    <row r="721" spans="3:16" ht="14.25" hidden="1" x14ac:dyDescent="0.2">
      <c r="C721" s="381"/>
      <c r="E721" s="78"/>
      <c r="F721" s="381"/>
      <c r="G721" s="381"/>
      <c r="H721" s="505"/>
      <c r="J721" s="381"/>
      <c r="K721" s="381"/>
      <c r="L721" s="381"/>
      <c r="M721" s="381"/>
      <c r="N721" s="381"/>
      <c r="O721" s="381"/>
      <c r="P721" s="381"/>
    </row>
    <row r="722" spans="3:16" ht="14.25" hidden="1" x14ac:dyDescent="0.2">
      <c r="C722" s="381"/>
      <c r="E722" s="78"/>
      <c r="F722" s="381"/>
      <c r="G722" s="381"/>
      <c r="H722" s="505"/>
      <c r="J722" s="381"/>
      <c r="K722" s="381"/>
      <c r="L722" s="381"/>
      <c r="M722" s="381"/>
      <c r="N722" s="381"/>
      <c r="O722" s="381"/>
      <c r="P722" s="381"/>
    </row>
    <row r="723" spans="3:16" ht="14.25" hidden="1" x14ac:dyDescent="0.2">
      <c r="C723" s="381"/>
      <c r="E723" s="78"/>
      <c r="F723" s="381"/>
      <c r="G723" s="381"/>
      <c r="H723" s="505"/>
      <c r="J723" s="381"/>
      <c r="K723" s="381"/>
      <c r="L723" s="381"/>
      <c r="M723" s="381"/>
      <c r="N723" s="381"/>
      <c r="O723" s="381"/>
      <c r="P723" s="381"/>
    </row>
    <row r="724" spans="3:16" ht="14.25" hidden="1" x14ac:dyDescent="0.2">
      <c r="C724" s="381"/>
      <c r="E724" s="78"/>
      <c r="F724" s="381"/>
      <c r="G724" s="381"/>
      <c r="H724" s="505"/>
      <c r="J724" s="381"/>
      <c r="K724" s="381"/>
      <c r="L724" s="381"/>
      <c r="M724" s="381"/>
      <c r="N724" s="381"/>
      <c r="O724" s="381"/>
      <c r="P724" s="381"/>
    </row>
    <row r="725" spans="3:16" ht="14.25" hidden="1" x14ac:dyDescent="0.2">
      <c r="C725" s="381"/>
      <c r="E725" s="78"/>
      <c r="F725" s="381"/>
      <c r="G725" s="381"/>
      <c r="H725" s="505"/>
      <c r="J725" s="381"/>
      <c r="K725" s="381"/>
      <c r="L725" s="381"/>
      <c r="M725" s="381"/>
      <c r="N725" s="381"/>
      <c r="O725" s="381"/>
      <c r="P725" s="381"/>
    </row>
    <row r="726" spans="3:16" ht="14.25" hidden="1" x14ac:dyDescent="0.2">
      <c r="C726" s="381"/>
      <c r="E726" s="78"/>
      <c r="F726" s="381"/>
      <c r="G726" s="381"/>
      <c r="H726" s="505"/>
      <c r="J726" s="381"/>
      <c r="K726" s="381"/>
      <c r="L726" s="381"/>
      <c r="M726" s="381"/>
      <c r="N726" s="381"/>
      <c r="O726" s="381"/>
      <c r="P726" s="381"/>
    </row>
    <row r="727" spans="3:16" ht="14.25" hidden="1" x14ac:dyDescent="0.2">
      <c r="C727" s="381"/>
      <c r="E727" s="78"/>
      <c r="F727" s="381"/>
      <c r="G727" s="381"/>
      <c r="H727" s="505"/>
      <c r="J727" s="381"/>
      <c r="K727" s="381"/>
      <c r="L727" s="381"/>
      <c r="M727" s="381"/>
      <c r="N727" s="381"/>
      <c r="O727" s="381"/>
      <c r="P727" s="381"/>
    </row>
    <row r="728" spans="3:16" ht="14.25" hidden="1" x14ac:dyDescent="0.2">
      <c r="C728" s="381"/>
      <c r="E728" s="78"/>
      <c r="F728" s="381"/>
      <c r="G728" s="381"/>
      <c r="H728" s="505"/>
      <c r="J728" s="381"/>
      <c r="K728" s="381"/>
      <c r="L728" s="381"/>
      <c r="M728" s="381"/>
      <c r="N728" s="381"/>
      <c r="O728" s="381"/>
      <c r="P728" s="381"/>
    </row>
    <row r="729" spans="3:16" ht="14.25" hidden="1" x14ac:dyDescent="0.2">
      <c r="C729" s="381"/>
      <c r="E729" s="78"/>
      <c r="F729" s="381"/>
      <c r="G729" s="381"/>
      <c r="H729" s="505"/>
      <c r="J729" s="381"/>
      <c r="K729" s="381"/>
      <c r="L729" s="381"/>
      <c r="M729" s="381"/>
      <c r="N729" s="381"/>
      <c r="O729" s="381"/>
      <c r="P729" s="381"/>
    </row>
    <row r="730" spans="3:16" ht="14.25" hidden="1" x14ac:dyDescent="0.2">
      <c r="C730" s="381"/>
      <c r="E730" s="78"/>
      <c r="F730" s="381"/>
      <c r="G730" s="381"/>
      <c r="H730" s="505"/>
      <c r="J730" s="381"/>
      <c r="K730" s="381"/>
      <c r="L730" s="381"/>
      <c r="M730" s="381"/>
      <c r="N730" s="381"/>
      <c r="O730" s="381"/>
      <c r="P730" s="381"/>
    </row>
    <row r="731" spans="3:16" ht="14.25" hidden="1" x14ac:dyDescent="0.2">
      <c r="C731" s="381"/>
      <c r="E731" s="78"/>
      <c r="F731" s="381"/>
      <c r="G731" s="381"/>
      <c r="H731" s="505"/>
      <c r="J731" s="381"/>
      <c r="K731" s="381"/>
      <c r="L731" s="381"/>
      <c r="M731" s="381"/>
      <c r="N731" s="381"/>
      <c r="O731" s="381"/>
      <c r="P731" s="381"/>
    </row>
    <row r="732" spans="3:16" ht="14.25" hidden="1" x14ac:dyDescent="0.2">
      <c r="C732" s="381"/>
      <c r="E732" s="78"/>
      <c r="F732" s="381"/>
      <c r="G732" s="381"/>
      <c r="H732" s="505"/>
      <c r="J732" s="381"/>
      <c r="K732" s="381"/>
      <c r="L732" s="381"/>
      <c r="M732" s="381"/>
      <c r="N732" s="381"/>
      <c r="O732" s="381"/>
      <c r="P732" s="381"/>
    </row>
    <row r="733" spans="3:16" ht="14.25" hidden="1" x14ac:dyDescent="0.2">
      <c r="C733" s="381"/>
      <c r="E733" s="78"/>
      <c r="F733" s="381"/>
      <c r="G733" s="381"/>
      <c r="H733" s="505"/>
      <c r="J733" s="381"/>
      <c r="K733" s="381"/>
      <c r="L733" s="381"/>
      <c r="M733" s="381"/>
      <c r="N733" s="381"/>
      <c r="O733" s="381"/>
      <c r="P733" s="381"/>
    </row>
    <row r="734" spans="3:16" ht="14.25" hidden="1" x14ac:dyDescent="0.2">
      <c r="C734" s="381"/>
      <c r="E734" s="78"/>
      <c r="F734" s="381"/>
      <c r="G734" s="381"/>
      <c r="H734" s="505"/>
      <c r="J734" s="381"/>
      <c r="K734" s="381"/>
      <c r="L734" s="381"/>
      <c r="M734" s="381"/>
      <c r="N734" s="381"/>
      <c r="O734" s="381"/>
      <c r="P734" s="381"/>
    </row>
    <row r="735" spans="3:16" ht="14.25" hidden="1" x14ac:dyDescent="0.2">
      <c r="C735" s="381"/>
      <c r="E735" s="78"/>
      <c r="F735" s="381"/>
      <c r="G735" s="381"/>
      <c r="H735" s="505"/>
      <c r="J735" s="381"/>
      <c r="K735" s="381"/>
      <c r="L735" s="381"/>
      <c r="M735" s="381"/>
      <c r="N735" s="381"/>
      <c r="O735" s="381"/>
      <c r="P735" s="381"/>
    </row>
    <row r="736" spans="3:16" ht="14.25" hidden="1" x14ac:dyDescent="0.2">
      <c r="C736" s="381"/>
      <c r="E736" s="78"/>
      <c r="F736" s="381"/>
      <c r="G736" s="381"/>
      <c r="H736" s="505"/>
      <c r="J736" s="381"/>
      <c r="K736" s="381"/>
      <c r="L736" s="381"/>
      <c r="M736" s="381"/>
      <c r="N736" s="381"/>
      <c r="O736" s="381"/>
      <c r="P736" s="381"/>
    </row>
    <row r="737" spans="3:16" ht="14.25" hidden="1" x14ac:dyDescent="0.2">
      <c r="C737" s="381"/>
      <c r="E737" s="78"/>
      <c r="F737" s="381"/>
      <c r="G737" s="381"/>
      <c r="H737" s="505"/>
      <c r="J737" s="381"/>
      <c r="K737" s="381"/>
      <c r="L737" s="381"/>
      <c r="M737" s="381"/>
      <c r="N737" s="381"/>
      <c r="O737" s="381"/>
      <c r="P737" s="381"/>
    </row>
    <row r="738" spans="3:16" ht="14.25" hidden="1" x14ac:dyDescent="0.2">
      <c r="C738" s="381"/>
      <c r="E738" s="78"/>
      <c r="F738" s="381"/>
      <c r="G738" s="381"/>
      <c r="H738" s="505"/>
      <c r="J738" s="381"/>
      <c r="K738" s="381"/>
      <c r="L738" s="381"/>
      <c r="M738" s="381"/>
      <c r="N738" s="381"/>
      <c r="O738" s="381"/>
      <c r="P738" s="381"/>
    </row>
    <row r="739" spans="3:16" ht="14.25" hidden="1" x14ac:dyDescent="0.2">
      <c r="C739" s="381"/>
      <c r="E739" s="78"/>
      <c r="F739" s="381"/>
      <c r="G739" s="381"/>
      <c r="H739" s="505"/>
      <c r="J739" s="381"/>
      <c r="K739" s="381"/>
      <c r="L739" s="381"/>
      <c r="M739" s="381"/>
      <c r="N739" s="381"/>
      <c r="O739" s="381"/>
      <c r="P739" s="381"/>
    </row>
    <row r="740" spans="3:16" ht="14.25" hidden="1" x14ac:dyDescent="0.2">
      <c r="C740" s="381"/>
      <c r="E740" s="78"/>
      <c r="F740" s="381"/>
      <c r="G740" s="381"/>
      <c r="H740" s="505"/>
      <c r="J740" s="381"/>
      <c r="K740" s="381"/>
      <c r="L740" s="381"/>
      <c r="M740" s="381"/>
      <c r="N740" s="381"/>
      <c r="O740" s="381"/>
      <c r="P740" s="381"/>
    </row>
    <row r="741" spans="3:16" ht="14.25" hidden="1" x14ac:dyDescent="0.2">
      <c r="C741" s="381"/>
      <c r="E741" s="78"/>
      <c r="F741" s="381"/>
      <c r="G741" s="381"/>
      <c r="H741" s="505"/>
      <c r="J741" s="381"/>
      <c r="K741" s="381"/>
      <c r="L741" s="381"/>
      <c r="M741" s="381"/>
      <c r="N741" s="381"/>
      <c r="O741" s="381"/>
      <c r="P741" s="381"/>
    </row>
    <row r="742" spans="3:16" ht="14.25" hidden="1" x14ac:dyDescent="0.2">
      <c r="C742" s="381"/>
      <c r="E742" s="78"/>
      <c r="F742" s="381"/>
      <c r="G742" s="381"/>
      <c r="H742" s="505"/>
      <c r="J742" s="381"/>
      <c r="K742" s="381"/>
      <c r="L742" s="381"/>
      <c r="M742" s="381"/>
      <c r="N742" s="381"/>
      <c r="O742" s="381"/>
      <c r="P742" s="381"/>
    </row>
    <row r="743" spans="3:16" ht="14.25" hidden="1" x14ac:dyDescent="0.2">
      <c r="C743" s="381"/>
      <c r="E743" s="78"/>
      <c r="F743" s="381"/>
      <c r="G743" s="381"/>
      <c r="H743" s="505"/>
      <c r="J743" s="381"/>
      <c r="K743" s="381"/>
      <c r="L743" s="381"/>
      <c r="M743" s="381"/>
      <c r="N743" s="381"/>
      <c r="O743" s="381"/>
      <c r="P743" s="381"/>
    </row>
    <row r="744" spans="3:16" ht="14.25" hidden="1" x14ac:dyDescent="0.2">
      <c r="C744" s="381"/>
      <c r="E744" s="78"/>
      <c r="F744" s="381"/>
      <c r="G744" s="381"/>
      <c r="H744" s="505"/>
      <c r="J744" s="381"/>
      <c r="K744" s="381"/>
      <c r="L744" s="381"/>
      <c r="M744" s="381"/>
      <c r="N744" s="381"/>
      <c r="O744" s="381"/>
      <c r="P744" s="381"/>
    </row>
    <row r="745" spans="3:16" ht="14.25" hidden="1" x14ac:dyDescent="0.2">
      <c r="C745" s="381"/>
      <c r="E745" s="78"/>
      <c r="F745" s="381"/>
      <c r="G745" s="381"/>
      <c r="H745" s="505"/>
      <c r="J745" s="381"/>
      <c r="K745" s="381"/>
      <c r="L745" s="381"/>
      <c r="M745" s="381"/>
      <c r="N745" s="381"/>
      <c r="O745" s="381"/>
      <c r="P745" s="381"/>
    </row>
    <row r="746" spans="3:16" ht="14.25" hidden="1" x14ac:dyDescent="0.2">
      <c r="C746" s="381"/>
      <c r="E746" s="78"/>
      <c r="F746" s="381"/>
      <c r="G746" s="381"/>
      <c r="H746" s="505"/>
      <c r="J746" s="381"/>
      <c r="K746" s="381"/>
      <c r="L746" s="381"/>
      <c r="M746" s="381"/>
      <c r="N746" s="381"/>
      <c r="O746" s="381"/>
      <c r="P746" s="381"/>
    </row>
    <row r="747" spans="3:16" ht="14.25" hidden="1" x14ac:dyDescent="0.2">
      <c r="C747" s="381"/>
      <c r="E747" s="78"/>
      <c r="F747" s="381"/>
      <c r="G747" s="381"/>
      <c r="H747" s="505"/>
      <c r="J747" s="381"/>
      <c r="K747" s="381"/>
      <c r="L747" s="381"/>
      <c r="M747" s="381"/>
      <c r="N747" s="381"/>
      <c r="O747" s="381"/>
      <c r="P747" s="381"/>
    </row>
    <row r="748" spans="3:16" ht="14.25" hidden="1" x14ac:dyDescent="0.2">
      <c r="C748" s="381"/>
      <c r="E748" s="78"/>
      <c r="F748" s="381"/>
      <c r="G748" s="381"/>
      <c r="H748" s="505"/>
      <c r="J748" s="381"/>
      <c r="K748" s="381"/>
      <c r="L748" s="381"/>
      <c r="M748" s="381"/>
      <c r="N748" s="381"/>
      <c r="O748" s="381"/>
      <c r="P748" s="381"/>
    </row>
    <row r="749" spans="3:16" ht="14.25" hidden="1" x14ac:dyDescent="0.2">
      <c r="C749" s="381"/>
      <c r="E749" s="78"/>
      <c r="F749" s="381"/>
      <c r="G749" s="381"/>
      <c r="H749" s="505"/>
      <c r="J749" s="381"/>
      <c r="K749" s="381"/>
      <c r="L749" s="381"/>
      <c r="M749" s="381"/>
      <c r="N749" s="381"/>
      <c r="O749" s="381"/>
      <c r="P749" s="381"/>
    </row>
    <row r="750" spans="3:16" ht="14.25" hidden="1" x14ac:dyDescent="0.2">
      <c r="C750" s="381"/>
      <c r="E750" s="78"/>
      <c r="F750" s="381"/>
      <c r="G750" s="381"/>
      <c r="H750" s="505"/>
      <c r="J750" s="381"/>
      <c r="K750" s="381"/>
      <c r="L750" s="381"/>
      <c r="M750" s="381"/>
      <c r="N750" s="381"/>
      <c r="O750" s="381"/>
      <c r="P750" s="381"/>
    </row>
    <row r="751" spans="3:16" ht="14.25" hidden="1" x14ac:dyDescent="0.2">
      <c r="C751" s="381"/>
      <c r="E751" s="78"/>
      <c r="F751" s="381"/>
      <c r="G751" s="381"/>
      <c r="H751" s="505"/>
      <c r="J751" s="381"/>
      <c r="K751" s="381"/>
      <c r="L751" s="381"/>
      <c r="M751" s="381"/>
      <c r="N751" s="381"/>
      <c r="O751" s="381"/>
      <c r="P751" s="381"/>
    </row>
    <row r="752" spans="3:16" ht="14.25" hidden="1" x14ac:dyDescent="0.2">
      <c r="C752" s="381"/>
      <c r="E752" s="78"/>
      <c r="F752" s="381"/>
      <c r="G752" s="381"/>
      <c r="H752" s="505"/>
      <c r="J752" s="381"/>
      <c r="K752" s="381"/>
      <c r="L752" s="381"/>
      <c r="M752" s="381"/>
      <c r="N752" s="381"/>
      <c r="O752" s="381"/>
      <c r="P752" s="381"/>
    </row>
    <row r="753" spans="3:16" ht="14.25" hidden="1" x14ac:dyDescent="0.2">
      <c r="C753" s="381"/>
      <c r="E753" s="78"/>
      <c r="F753" s="381"/>
      <c r="G753" s="381"/>
      <c r="H753" s="505"/>
      <c r="J753" s="381"/>
      <c r="K753" s="381"/>
      <c r="L753" s="381"/>
      <c r="M753" s="381"/>
      <c r="N753" s="381"/>
      <c r="O753" s="381"/>
      <c r="P753" s="381"/>
    </row>
    <row r="754" spans="3:16" ht="14.25" hidden="1" x14ac:dyDescent="0.2">
      <c r="C754" s="381"/>
      <c r="E754" s="78"/>
      <c r="F754" s="381"/>
      <c r="G754" s="381"/>
      <c r="H754" s="505"/>
      <c r="J754" s="381"/>
      <c r="K754" s="381"/>
      <c r="L754" s="381"/>
      <c r="M754" s="381"/>
      <c r="N754" s="381"/>
      <c r="O754" s="381"/>
      <c r="P754" s="381"/>
    </row>
    <row r="755" spans="3:16" ht="14.25" hidden="1" x14ac:dyDescent="0.2">
      <c r="C755" s="381"/>
      <c r="E755" s="78"/>
      <c r="F755" s="381"/>
      <c r="G755" s="381"/>
      <c r="H755" s="505"/>
      <c r="J755" s="381"/>
      <c r="K755" s="381"/>
      <c r="L755" s="381"/>
      <c r="M755" s="381"/>
      <c r="N755" s="381"/>
      <c r="O755" s="381"/>
      <c r="P755" s="381"/>
    </row>
    <row r="756" spans="3:16" ht="14.25" hidden="1" x14ac:dyDescent="0.2">
      <c r="C756" s="381"/>
      <c r="E756" s="78"/>
      <c r="F756" s="381"/>
      <c r="G756" s="381"/>
      <c r="H756" s="505"/>
      <c r="J756" s="381"/>
      <c r="K756" s="381"/>
      <c r="L756" s="381"/>
      <c r="M756" s="381"/>
      <c r="N756" s="381"/>
      <c r="O756" s="381"/>
      <c r="P756" s="381"/>
    </row>
    <row r="757" spans="3:16" ht="14.25" hidden="1" x14ac:dyDescent="0.2">
      <c r="C757" s="381"/>
      <c r="E757" s="78"/>
      <c r="F757" s="381"/>
      <c r="G757" s="381"/>
      <c r="H757" s="505"/>
      <c r="J757" s="381"/>
      <c r="K757" s="381"/>
      <c r="L757" s="381"/>
      <c r="M757" s="381"/>
      <c r="N757" s="381"/>
      <c r="O757" s="381"/>
      <c r="P757" s="381"/>
    </row>
    <row r="758" spans="3:16" ht="14.25" hidden="1" x14ac:dyDescent="0.2">
      <c r="C758" s="381"/>
      <c r="E758" s="78"/>
      <c r="F758" s="381"/>
      <c r="G758" s="381"/>
      <c r="H758" s="505"/>
      <c r="J758" s="381"/>
      <c r="K758" s="381"/>
      <c r="L758" s="381"/>
      <c r="M758" s="381"/>
      <c r="N758" s="381"/>
      <c r="O758" s="381"/>
      <c r="P758" s="381"/>
    </row>
    <row r="759" spans="3:16" ht="14.25" hidden="1" x14ac:dyDescent="0.2">
      <c r="C759" s="381"/>
      <c r="E759" s="78"/>
      <c r="F759" s="381"/>
      <c r="G759" s="381"/>
      <c r="H759" s="505"/>
      <c r="J759" s="381"/>
      <c r="K759" s="381"/>
      <c r="L759" s="381"/>
      <c r="M759" s="381"/>
      <c r="N759" s="381"/>
      <c r="O759" s="381"/>
      <c r="P759" s="381"/>
    </row>
    <row r="760" spans="3:16" ht="14.25" hidden="1" x14ac:dyDescent="0.2">
      <c r="C760" s="381"/>
      <c r="E760" s="78"/>
      <c r="F760" s="381"/>
      <c r="G760" s="381"/>
      <c r="H760" s="505"/>
      <c r="J760" s="381"/>
      <c r="K760" s="381"/>
      <c r="L760" s="381"/>
      <c r="M760" s="381"/>
      <c r="N760" s="381"/>
      <c r="O760" s="381"/>
      <c r="P760" s="381"/>
    </row>
    <row r="761" spans="3:16" ht="14.25" hidden="1" x14ac:dyDescent="0.2">
      <c r="C761" s="381"/>
      <c r="E761" s="78"/>
      <c r="F761" s="381"/>
      <c r="G761" s="381"/>
      <c r="H761" s="505"/>
      <c r="J761" s="381"/>
      <c r="K761" s="381"/>
      <c r="L761" s="381"/>
      <c r="M761" s="381"/>
      <c r="N761" s="381"/>
      <c r="O761" s="381"/>
      <c r="P761" s="381"/>
    </row>
    <row r="762" spans="3:16" ht="14.25" hidden="1" x14ac:dyDescent="0.2">
      <c r="C762" s="381"/>
      <c r="E762" s="78"/>
      <c r="F762" s="381"/>
      <c r="G762" s="381"/>
      <c r="H762" s="505"/>
      <c r="J762" s="381"/>
      <c r="K762" s="381"/>
      <c r="L762" s="381"/>
      <c r="M762" s="381"/>
      <c r="N762" s="381"/>
      <c r="O762" s="381"/>
      <c r="P762" s="381"/>
    </row>
    <row r="763" spans="3:16" ht="14.25" hidden="1" x14ac:dyDescent="0.2">
      <c r="C763" s="381"/>
      <c r="E763" s="78"/>
      <c r="F763" s="381"/>
      <c r="G763" s="381"/>
      <c r="H763" s="505"/>
      <c r="J763" s="381"/>
      <c r="K763" s="381"/>
      <c r="L763" s="381"/>
      <c r="M763" s="381"/>
      <c r="N763" s="381"/>
      <c r="O763" s="381"/>
      <c r="P763" s="381"/>
    </row>
    <row r="764" spans="3:16" ht="14.25" hidden="1" x14ac:dyDescent="0.2">
      <c r="C764" s="381"/>
      <c r="E764" s="78"/>
      <c r="F764" s="381"/>
      <c r="G764" s="381"/>
      <c r="H764" s="505"/>
      <c r="J764" s="381"/>
      <c r="K764" s="381"/>
      <c r="L764" s="381"/>
      <c r="M764" s="381"/>
      <c r="N764" s="381"/>
      <c r="O764" s="381"/>
      <c r="P764" s="381"/>
    </row>
    <row r="765" spans="3:16" ht="14.25" hidden="1" x14ac:dyDescent="0.2">
      <c r="C765" s="381"/>
      <c r="E765" s="78"/>
      <c r="F765" s="381"/>
      <c r="G765" s="381"/>
      <c r="H765" s="505"/>
      <c r="J765" s="381"/>
      <c r="K765" s="381"/>
      <c r="L765" s="381"/>
      <c r="M765" s="381"/>
      <c r="N765" s="381"/>
      <c r="O765" s="381"/>
      <c r="P765" s="381"/>
    </row>
    <row r="766" spans="3:16" ht="14.25" hidden="1" x14ac:dyDescent="0.2">
      <c r="C766" s="381"/>
      <c r="E766" s="78"/>
      <c r="F766" s="381"/>
      <c r="G766" s="381"/>
      <c r="H766" s="505"/>
      <c r="J766" s="381"/>
      <c r="K766" s="381"/>
      <c r="L766" s="381"/>
      <c r="M766" s="381"/>
      <c r="N766" s="381"/>
      <c r="O766" s="381"/>
      <c r="P766" s="381"/>
    </row>
    <row r="767" spans="3:16" ht="14.25" hidden="1" x14ac:dyDescent="0.2">
      <c r="C767" s="381"/>
      <c r="E767" s="78"/>
      <c r="F767" s="381"/>
      <c r="G767" s="381"/>
      <c r="H767" s="505"/>
      <c r="J767" s="381"/>
      <c r="K767" s="381"/>
      <c r="L767" s="381"/>
      <c r="M767" s="381"/>
      <c r="N767" s="381"/>
      <c r="O767" s="381"/>
      <c r="P767" s="381"/>
    </row>
    <row r="768" spans="3:16" ht="14.25" hidden="1" x14ac:dyDescent="0.2">
      <c r="C768" s="381"/>
      <c r="E768" s="78"/>
      <c r="F768" s="381"/>
      <c r="G768" s="381"/>
      <c r="H768" s="505"/>
      <c r="J768" s="381"/>
      <c r="K768" s="381"/>
      <c r="L768" s="381"/>
      <c r="M768" s="381"/>
      <c r="N768" s="381"/>
      <c r="O768" s="381"/>
      <c r="P768" s="381"/>
    </row>
    <row r="769" spans="3:16" ht="14.25" hidden="1" x14ac:dyDescent="0.2">
      <c r="C769" s="381"/>
      <c r="E769" s="78"/>
      <c r="F769" s="381"/>
      <c r="G769" s="381"/>
      <c r="H769" s="505"/>
      <c r="J769" s="381"/>
      <c r="K769" s="381"/>
      <c r="L769" s="381"/>
      <c r="M769" s="381"/>
      <c r="N769" s="381"/>
      <c r="O769" s="381"/>
      <c r="P769" s="381"/>
    </row>
    <row r="770" spans="3:16" ht="14.25" hidden="1" x14ac:dyDescent="0.2">
      <c r="C770" s="381"/>
      <c r="E770" s="78"/>
      <c r="F770" s="381"/>
      <c r="G770" s="381"/>
      <c r="H770" s="505"/>
      <c r="J770" s="381"/>
      <c r="K770" s="381"/>
      <c r="L770" s="381"/>
      <c r="M770" s="381"/>
      <c r="N770" s="381"/>
      <c r="O770" s="381"/>
      <c r="P770" s="381"/>
    </row>
    <row r="771" spans="3:16" ht="14.25" hidden="1" x14ac:dyDescent="0.2">
      <c r="C771" s="381"/>
      <c r="E771" s="78"/>
      <c r="F771" s="381"/>
      <c r="G771" s="381"/>
      <c r="H771" s="505"/>
      <c r="J771" s="381"/>
      <c r="K771" s="381"/>
      <c r="L771" s="381"/>
      <c r="M771" s="381"/>
      <c r="N771" s="381"/>
      <c r="O771" s="381"/>
      <c r="P771" s="381"/>
    </row>
    <row r="772" spans="3:16" ht="14.25" hidden="1" x14ac:dyDescent="0.2">
      <c r="C772" s="381"/>
      <c r="E772" s="78"/>
      <c r="F772" s="381"/>
      <c r="G772" s="381"/>
      <c r="H772" s="505"/>
      <c r="J772" s="381"/>
      <c r="K772" s="381"/>
      <c r="L772" s="381"/>
      <c r="M772" s="381"/>
      <c r="N772" s="381"/>
      <c r="O772" s="381"/>
      <c r="P772" s="381"/>
    </row>
    <row r="773" spans="3:16" ht="14.25" hidden="1" x14ac:dyDescent="0.2">
      <c r="C773" s="381"/>
      <c r="E773" s="78"/>
      <c r="F773" s="381"/>
      <c r="G773" s="381"/>
      <c r="H773" s="505"/>
      <c r="J773" s="381"/>
      <c r="K773" s="381"/>
      <c r="L773" s="381"/>
      <c r="M773" s="381"/>
      <c r="N773" s="381"/>
      <c r="O773" s="381"/>
      <c r="P773" s="381"/>
    </row>
    <row r="774" spans="3:16" ht="14.25" hidden="1" x14ac:dyDescent="0.2">
      <c r="C774" s="381"/>
      <c r="E774" s="78"/>
      <c r="F774" s="381"/>
      <c r="G774" s="381"/>
      <c r="H774" s="505"/>
      <c r="J774" s="381"/>
      <c r="K774" s="381"/>
      <c r="L774" s="381"/>
      <c r="M774" s="381"/>
      <c r="N774" s="381"/>
      <c r="O774" s="381"/>
      <c r="P774" s="381"/>
    </row>
    <row r="775" spans="3:16" ht="14.25" hidden="1" x14ac:dyDescent="0.2">
      <c r="C775" s="381"/>
      <c r="E775" s="78"/>
      <c r="F775" s="381"/>
      <c r="G775" s="381"/>
      <c r="H775" s="505"/>
      <c r="J775" s="381"/>
      <c r="K775" s="381"/>
      <c r="L775" s="381"/>
      <c r="M775" s="381"/>
      <c r="N775" s="381"/>
      <c r="O775" s="381"/>
      <c r="P775" s="381"/>
    </row>
    <row r="776" spans="3:16" ht="14.25" hidden="1" x14ac:dyDescent="0.2">
      <c r="C776" s="381"/>
      <c r="E776" s="78"/>
      <c r="F776" s="381"/>
      <c r="G776" s="381"/>
      <c r="H776" s="505"/>
      <c r="J776" s="381"/>
      <c r="K776" s="381"/>
      <c r="L776" s="381"/>
      <c r="M776" s="381"/>
      <c r="N776" s="381"/>
      <c r="O776" s="381"/>
      <c r="P776" s="381"/>
    </row>
    <row r="777" spans="3:16" ht="14.25" hidden="1" x14ac:dyDescent="0.2">
      <c r="C777" s="381"/>
      <c r="E777" s="78"/>
      <c r="F777" s="381"/>
      <c r="G777" s="381"/>
      <c r="H777" s="505"/>
      <c r="J777" s="381"/>
      <c r="K777" s="381"/>
      <c r="L777" s="381"/>
      <c r="M777" s="381"/>
      <c r="N777" s="381"/>
      <c r="O777" s="381"/>
      <c r="P777" s="381"/>
    </row>
    <row r="778" spans="3:16" ht="14.25" hidden="1" x14ac:dyDescent="0.2">
      <c r="C778" s="381"/>
      <c r="E778" s="78"/>
      <c r="F778" s="381"/>
      <c r="G778" s="381"/>
      <c r="H778" s="505"/>
      <c r="J778" s="381"/>
      <c r="K778" s="381"/>
      <c r="L778" s="381"/>
      <c r="M778" s="381"/>
      <c r="N778" s="381"/>
      <c r="O778" s="381"/>
      <c r="P778" s="381"/>
    </row>
    <row r="779" spans="3:16" ht="14.25" hidden="1" x14ac:dyDescent="0.2">
      <c r="C779" s="381"/>
      <c r="E779" s="78"/>
      <c r="F779" s="381"/>
      <c r="G779" s="381"/>
      <c r="H779" s="505"/>
      <c r="J779" s="381"/>
      <c r="K779" s="381"/>
      <c r="L779" s="381"/>
      <c r="M779" s="381"/>
      <c r="N779" s="381"/>
      <c r="O779" s="381"/>
      <c r="P779" s="381"/>
    </row>
    <row r="780" spans="3:16" ht="14.25" hidden="1" x14ac:dyDescent="0.2">
      <c r="C780" s="381"/>
      <c r="E780" s="78"/>
      <c r="F780" s="381"/>
      <c r="G780" s="381"/>
      <c r="H780" s="505"/>
      <c r="J780" s="381"/>
      <c r="K780" s="381"/>
      <c r="L780" s="381"/>
      <c r="M780" s="381"/>
      <c r="N780" s="381"/>
      <c r="O780" s="381"/>
      <c r="P780" s="381"/>
    </row>
    <row r="781" spans="3:16" ht="14.25" hidden="1" x14ac:dyDescent="0.2">
      <c r="C781" s="381"/>
      <c r="E781" s="78"/>
      <c r="F781" s="381"/>
      <c r="G781" s="381"/>
      <c r="H781" s="505"/>
      <c r="J781" s="381"/>
      <c r="K781" s="381"/>
      <c r="L781" s="381"/>
      <c r="M781" s="381"/>
      <c r="N781" s="381"/>
      <c r="O781" s="381"/>
      <c r="P781" s="381"/>
    </row>
    <row r="782" spans="3:16" ht="14.25" hidden="1" x14ac:dyDescent="0.2">
      <c r="C782" s="381"/>
      <c r="E782" s="78"/>
      <c r="F782" s="381"/>
      <c r="G782" s="381"/>
      <c r="H782" s="505"/>
      <c r="J782" s="381"/>
      <c r="K782" s="381"/>
      <c r="L782" s="381"/>
      <c r="M782" s="381"/>
      <c r="N782" s="381"/>
      <c r="O782" s="381"/>
      <c r="P782" s="381"/>
    </row>
    <row r="783" spans="3:16" ht="14.25" hidden="1" x14ac:dyDescent="0.2">
      <c r="C783" s="381"/>
      <c r="E783" s="78"/>
      <c r="F783" s="381"/>
      <c r="G783" s="381"/>
      <c r="H783" s="505"/>
      <c r="J783" s="381"/>
      <c r="K783" s="381"/>
      <c r="L783" s="381"/>
      <c r="M783" s="381"/>
      <c r="N783" s="381"/>
      <c r="O783" s="381"/>
      <c r="P783" s="381"/>
    </row>
    <row r="784" spans="3:16" ht="14.25" hidden="1" x14ac:dyDescent="0.2">
      <c r="C784" s="381"/>
      <c r="E784" s="78"/>
      <c r="F784" s="381"/>
      <c r="G784" s="381"/>
      <c r="H784" s="505"/>
      <c r="J784" s="381"/>
      <c r="K784" s="381"/>
      <c r="L784" s="381"/>
      <c r="M784" s="381"/>
      <c r="N784" s="381"/>
      <c r="O784" s="381"/>
      <c r="P784" s="381"/>
    </row>
    <row r="785" spans="3:16" ht="14.25" hidden="1" x14ac:dyDescent="0.2">
      <c r="C785" s="381"/>
      <c r="E785" s="78"/>
      <c r="F785" s="381"/>
      <c r="G785" s="381"/>
      <c r="H785" s="505"/>
      <c r="J785" s="381"/>
      <c r="K785" s="381"/>
      <c r="L785" s="381"/>
      <c r="M785" s="381"/>
      <c r="N785" s="381"/>
      <c r="O785" s="381"/>
      <c r="P785" s="381"/>
    </row>
    <row r="786" spans="3:16" ht="14.25" hidden="1" x14ac:dyDescent="0.2">
      <c r="C786" s="381"/>
      <c r="E786" s="78"/>
      <c r="F786" s="381"/>
      <c r="G786" s="381"/>
      <c r="H786" s="505"/>
      <c r="J786" s="381"/>
      <c r="K786" s="381"/>
      <c r="L786" s="381"/>
      <c r="M786" s="381"/>
      <c r="N786" s="381"/>
      <c r="O786" s="381"/>
      <c r="P786" s="381"/>
    </row>
    <row r="787" spans="3:16" ht="14.25" hidden="1" x14ac:dyDescent="0.2">
      <c r="C787" s="381"/>
      <c r="E787" s="78"/>
      <c r="F787" s="381"/>
      <c r="G787" s="381"/>
      <c r="H787" s="505"/>
      <c r="J787" s="381"/>
      <c r="K787" s="381"/>
      <c r="L787" s="381"/>
      <c r="M787" s="381"/>
      <c r="N787" s="381"/>
      <c r="O787" s="381"/>
      <c r="P787" s="381"/>
    </row>
    <row r="788" spans="3:16" ht="14.25" hidden="1" x14ac:dyDescent="0.2">
      <c r="C788" s="381"/>
      <c r="E788" s="78"/>
      <c r="F788" s="381"/>
      <c r="G788" s="381"/>
      <c r="H788" s="505"/>
      <c r="J788" s="381"/>
      <c r="K788" s="381"/>
      <c r="L788" s="381"/>
      <c r="M788" s="381"/>
      <c r="N788" s="381"/>
      <c r="O788" s="381"/>
      <c r="P788" s="381"/>
    </row>
    <row r="789" spans="3:16" ht="14.25" hidden="1" x14ac:dyDescent="0.2">
      <c r="C789" s="381"/>
      <c r="E789" s="78"/>
      <c r="F789" s="381"/>
      <c r="G789" s="381"/>
      <c r="H789" s="505"/>
      <c r="J789" s="381"/>
      <c r="K789" s="381"/>
      <c r="L789" s="381"/>
      <c r="M789" s="381"/>
      <c r="N789" s="381"/>
      <c r="O789" s="381"/>
      <c r="P789" s="381"/>
    </row>
    <row r="790" spans="3:16" ht="14.25" hidden="1" x14ac:dyDescent="0.2">
      <c r="C790" s="381"/>
      <c r="E790" s="78"/>
      <c r="F790" s="381"/>
      <c r="G790" s="381"/>
      <c r="H790" s="505"/>
      <c r="J790" s="381"/>
      <c r="K790" s="381"/>
      <c r="L790" s="381"/>
      <c r="M790" s="381"/>
      <c r="N790" s="381"/>
      <c r="O790" s="381"/>
      <c r="P790" s="381"/>
    </row>
    <row r="791" spans="3:16" ht="14.25" hidden="1" x14ac:dyDescent="0.2">
      <c r="C791" s="381"/>
      <c r="E791" s="78"/>
      <c r="F791" s="381"/>
      <c r="G791" s="381"/>
      <c r="H791" s="505"/>
      <c r="J791" s="381"/>
      <c r="K791" s="381"/>
      <c r="L791" s="381"/>
      <c r="M791" s="381"/>
      <c r="N791" s="381"/>
      <c r="O791" s="381"/>
      <c r="P791" s="381"/>
    </row>
    <row r="792" spans="3:16" ht="14.25" hidden="1" x14ac:dyDescent="0.2">
      <c r="C792" s="381"/>
      <c r="E792" s="78"/>
      <c r="F792" s="381"/>
      <c r="G792" s="381"/>
      <c r="H792" s="505"/>
      <c r="J792" s="381"/>
      <c r="K792" s="381"/>
      <c r="L792" s="381"/>
      <c r="M792" s="381"/>
      <c r="N792" s="381"/>
      <c r="O792" s="381"/>
      <c r="P792" s="381"/>
    </row>
    <row r="793" spans="3:16" ht="14.25" hidden="1" x14ac:dyDescent="0.2">
      <c r="C793" s="381"/>
      <c r="E793" s="78"/>
      <c r="F793" s="381"/>
      <c r="G793" s="381"/>
      <c r="H793" s="505"/>
      <c r="J793" s="381"/>
      <c r="K793" s="381"/>
      <c r="L793" s="381"/>
      <c r="M793" s="381"/>
      <c r="N793" s="381"/>
      <c r="O793" s="381"/>
      <c r="P793" s="381"/>
    </row>
    <row r="794" spans="3:16" ht="14.25" hidden="1" x14ac:dyDescent="0.2">
      <c r="C794" s="381"/>
      <c r="E794" s="78"/>
      <c r="F794" s="381"/>
      <c r="G794" s="381"/>
      <c r="H794" s="505"/>
      <c r="J794" s="381"/>
      <c r="K794" s="381"/>
      <c r="L794" s="381"/>
      <c r="M794" s="381"/>
      <c r="N794" s="381"/>
      <c r="O794" s="381"/>
      <c r="P794" s="381"/>
    </row>
    <row r="795" spans="3:16" ht="14.25" hidden="1" x14ac:dyDescent="0.2">
      <c r="C795" s="381"/>
      <c r="E795" s="78"/>
      <c r="F795" s="381"/>
      <c r="G795" s="381"/>
      <c r="H795" s="505"/>
      <c r="J795" s="381"/>
      <c r="K795" s="381"/>
      <c r="L795" s="381"/>
      <c r="M795" s="381"/>
      <c r="N795" s="381"/>
      <c r="O795" s="381"/>
      <c r="P795" s="381"/>
    </row>
    <row r="796" spans="3:16" ht="14.25" hidden="1" x14ac:dyDescent="0.2">
      <c r="C796" s="381"/>
      <c r="E796" s="78"/>
      <c r="F796" s="381"/>
      <c r="G796" s="381"/>
      <c r="H796" s="505"/>
      <c r="J796" s="381"/>
      <c r="K796" s="381"/>
      <c r="L796" s="381"/>
      <c r="M796" s="381"/>
      <c r="N796" s="381"/>
      <c r="O796" s="381"/>
      <c r="P796" s="381"/>
    </row>
    <row r="797" spans="3:16" ht="14.25" hidden="1" x14ac:dyDescent="0.2">
      <c r="C797" s="381"/>
      <c r="E797" s="78"/>
      <c r="F797" s="381"/>
      <c r="G797" s="381"/>
      <c r="H797" s="505"/>
      <c r="J797" s="381"/>
      <c r="K797" s="381"/>
      <c r="L797" s="381"/>
      <c r="M797" s="381"/>
      <c r="N797" s="381"/>
      <c r="O797" s="381"/>
      <c r="P797" s="381"/>
    </row>
    <row r="798" spans="3:16" ht="14.25" hidden="1" x14ac:dyDescent="0.2">
      <c r="C798" s="381"/>
      <c r="E798" s="78"/>
      <c r="F798" s="381"/>
      <c r="G798" s="381"/>
      <c r="H798" s="505"/>
      <c r="J798" s="381"/>
      <c r="K798" s="381"/>
      <c r="L798" s="381"/>
      <c r="M798" s="381"/>
      <c r="N798" s="381"/>
      <c r="O798" s="381"/>
      <c r="P798" s="381"/>
    </row>
    <row r="799" spans="3:16" ht="14.25" hidden="1" x14ac:dyDescent="0.2">
      <c r="C799" s="381"/>
      <c r="E799" s="78"/>
      <c r="F799" s="381"/>
      <c r="G799" s="381"/>
      <c r="H799" s="505"/>
      <c r="J799" s="381"/>
      <c r="K799" s="381"/>
      <c r="L799" s="381"/>
      <c r="M799" s="381"/>
      <c r="N799" s="381"/>
      <c r="O799" s="381"/>
      <c r="P799" s="381"/>
    </row>
    <row r="800" spans="3:16" ht="14.25" hidden="1" x14ac:dyDescent="0.2">
      <c r="C800" s="381"/>
      <c r="E800" s="78"/>
      <c r="F800" s="381"/>
      <c r="G800" s="381"/>
      <c r="H800" s="505"/>
      <c r="J800" s="381"/>
      <c r="K800" s="381"/>
      <c r="L800" s="381"/>
      <c r="M800" s="381"/>
      <c r="N800" s="381"/>
      <c r="O800" s="381"/>
      <c r="P800" s="381"/>
    </row>
    <row r="801" spans="3:16" ht="14.25" hidden="1" x14ac:dyDescent="0.2">
      <c r="C801" s="381"/>
      <c r="E801" s="78"/>
      <c r="F801" s="381"/>
      <c r="G801" s="381"/>
      <c r="H801" s="505"/>
      <c r="J801" s="381"/>
      <c r="K801" s="381"/>
      <c r="L801" s="381"/>
      <c r="M801" s="381"/>
      <c r="N801" s="381"/>
      <c r="O801" s="381"/>
      <c r="P801" s="381"/>
    </row>
    <row r="802" spans="3:16" ht="14.25" hidden="1" x14ac:dyDescent="0.2">
      <c r="C802" s="381"/>
      <c r="E802" s="78"/>
      <c r="F802" s="381"/>
      <c r="G802" s="381"/>
      <c r="H802" s="505"/>
      <c r="J802" s="381"/>
      <c r="K802" s="381"/>
      <c r="L802" s="381"/>
      <c r="M802" s="381"/>
      <c r="N802" s="381"/>
      <c r="O802" s="381"/>
      <c r="P802" s="381"/>
    </row>
    <row r="803" spans="3:16" ht="14.25" hidden="1" x14ac:dyDescent="0.2">
      <c r="C803" s="381"/>
      <c r="E803" s="78"/>
      <c r="F803" s="381"/>
      <c r="G803" s="381"/>
      <c r="H803" s="505"/>
      <c r="J803" s="381"/>
      <c r="K803" s="381"/>
      <c r="L803" s="381"/>
      <c r="M803" s="381"/>
      <c r="N803" s="381"/>
      <c r="O803" s="381"/>
      <c r="P803" s="381"/>
    </row>
    <row r="804" spans="3:16" ht="14.25" hidden="1" x14ac:dyDescent="0.2">
      <c r="C804" s="381"/>
      <c r="E804" s="78"/>
      <c r="F804" s="381"/>
      <c r="G804" s="381"/>
      <c r="H804" s="505"/>
      <c r="J804" s="381"/>
      <c r="K804" s="381"/>
      <c r="L804" s="381"/>
      <c r="M804" s="381"/>
      <c r="N804" s="381"/>
      <c r="O804" s="381"/>
      <c r="P804" s="381"/>
    </row>
    <row r="805" spans="3:16" ht="14.25" hidden="1" x14ac:dyDescent="0.2">
      <c r="C805" s="381"/>
      <c r="E805" s="78"/>
      <c r="F805" s="381"/>
      <c r="G805" s="381"/>
      <c r="H805" s="505"/>
      <c r="J805" s="381"/>
      <c r="K805" s="381"/>
      <c r="L805" s="381"/>
      <c r="M805" s="381"/>
      <c r="N805" s="381"/>
      <c r="O805" s="381"/>
      <c r="P805" s="381"/>
    </row>
    <row r="806" spans="3:16" ht="14.25" hidden="1" x14ac:dyDescent="0.2">
      <c r="C806" s="381"/>
      <c r="E806" s="78"/>
      <c r="F806" s="381"/>
      <c r="G806" s="381"/>
      <c r="H806" s="505"/>
      <c r="J806" s="381"/>
      <c r="K806" s="381"/>
      <c r="L806" s="381"/>
      <c r="M806" s="381"/>
      <c r="N806" s="381"/>
      <c r="O806" s="381"/>
      <c r="P806" s="381"/>
    </row>
    <row r="807" spans="3:16" ht="14.25" hidden="1" x14ac:dyDescent="0.2">
      <c r="C807" s="381"/>
      <c r="E807" s="78"/>
      <c r="F807" s="381"/>
      <c r="G807" s="381"/>
      <c r="H807" s="505"/>
      <c r="J807" s="381"/>
      <c r="K807" s="381"/>
      <c r="L807" s="381"/>
      <c r="M807" s="381"/>
      <c r="N807" s="381"/>
      <c r="O807" s="381"/>
      <c r="P807" s="381"/>
    </row>
    <row r="808" spans="3:16" ht="14.25" hidden="1" x14ac:dyDescent="0.2">
      <c r="C808" s="381"/>
      <c r="E808" s="78"/>
      <c r="F808" s="381"/>
      <c r="G808" s="381"/>
      <c r="H808" s="505"/>
      <c r="J808" s="381"/>
      <c r="K808" s="381"/>
      <c r="L808" s="381"/>
      <c r="M808" s="381"/>
      <c r="N808" s="381"/>
      <c r="O808" s="381"/>
      <c r="P808" s="381"/>
    </row>
    <row r="809" spans="3:16" ht="14.25" hidden="1" x14ac:dyDescent="0.2">
      <c r="C809" s="381"/>
      <c r="E809" s="78"/>
      <c r="F809" s="381"/>
      <c r="G809" s="381"/>
      <c r="H809" s="505"/>
      <c r="J809" s="381"/>
      <c r="K809" s="381"/>
      <c r="L809" s="381"/>
      <c r="M809" s="381"/>
      <c r="N809" s="381"/>
      <c r="O809" s="381"/>
      <c r="P809" s="381"/>
    </row>
    <row r="810" spans="3:16" ht="14.25" hidden="1" x14ac:dyDescent="0.2">
      <c r="C810" s="381"/>
      <c r="E810" s="78"/>
      <c r="F810" s="381"/>
      <c r="G810" s="381"/>
      <c r="H810" s="505"/>
      <c r="J810" s="381"/>
      <c r="K810" s="381"/>
      <c r="L810" s="381"/>
      <c r="M810" s="381"/>
      <c r="N810" s="381"/>
      <c r="O810" s="381"/>
      <c r="P810" s="381"/>
    </row>
    <row r="811" spans="3:16" ht="14.25" hidden="1" x14ac:dyDescent="0.2">
      <c r="C811" s="381"/>
      <c r="E811" s="78"/>
      <c r="F811" s="381"/>
      <c r="G811" s="381"/>
      <c r="H811" s="505"/>
      <c r="J811" s="381"/>
      <c r="K811" s="381"/>
      <c r="L811" s="381"/>
      <c r="M811" s="381"/>
      <c r="N811" s="381"/>
      <c r="O811" s="381"/>
      <c r="P811" s="381"/>
    </row>
    <row r="812" spans="3:16" ht="14.25" hidden="1" x14ac:dyDescent="0.2">
      <c r="C812" s="381"/>
      <c r="E812" s="78"/>
      <c r="F812" s="381"/>
      <c r="G812" s="381"/>
      <c r="H812" s="505"/>
      <c r="J812" s="381"/>
      <c r="K812" s="381"/>
      <c r="L812" s="381"/>
      <c r="M812" s="381"/>
      <c r="N812" s="381"/>
      <c r="O812" s="381"/>
      <c r="P812" s="381"/>
    </row>
    <row r="813" spans="3:16" ht="14.25" hidden="1" x14ac:dyDescent="0.2">
      <c r="C813" s="381"/>
      <c r="E813" s="78"/>
      <c r="F813" s="381"/>
      <c r="G813" s="381"/>
      <c r="H813" s="505"/>
      <c r="J813" s="381"/>
      <c r="K813" s="381"/>
      <c r="L813" s="381"/>
      <c r="M813" s="381"/>
      <c r="N813" s="381"/>
      <c r="O813" s="381"/>
      <c r="P813" s="381"/>
    </row>
    <row r="814" spans="3:16" ht="14.25" hidden="1" x14ac:dyDescent="0.2">
      <c r="C814" s="381"/>
      <c r="E814" s="78"/>
      <c r="F814" s="381"/>
      <c r="G814" s="381"/>
      <c r="H814" s="505"/>
      <c r="J814" s="381"/>
      <c r="K814" s="381"/>
      <c r="L814" s="381"/>
      <c r="M814" s="381"/>
      <c r="N814" s="381"/>
      <c r="O814" s="381"/>
      <c r="P814" s="381"/>
    </row>
    <row r="815" spans="3:16" ht="14.25" hidden="1" x14ac:dyDescent="0.2">
      <c r="C815" s="381"/>
      <c r="E815" s="78"/>
      <c r="F815" s="381"/>
      <c r="G815" s="381"/>
      <c r="H815" s="505"/>
      <c r="J815" s="381"/>
      <c r="K815" s="381"/>
      <c r="L815" s="381"/>
      <c r="M815" s="381"/>
      <c r="N815" s="381"/>
      <c r="O815" s="381"/>
      <c r="P815" s="381"/>
    </row>
    <row r="816" spans="3:16" ht="14.25" hidden="1" x14ac:dyDescent="0.2">
      <c r="C816" s="381"/>
      <c r="E816" s="78"/>
      <c r="F816" s="381"/>
      <c r="G816" s="381"/>
      <c r="H816" s="505"/>
      <c r="J816" s="381"/>
      <c r="K816" s="381"/>
      <c r="L816" s="381"/>
      <c r="M816" s="381"/>
      <c r="N816" s="381"/>
      <c r="O816" s="381"/>
      <c r="P816" s="381"/>
    </row>
    <row r="817" spans="3:16" ht="14.25" hidden="1" x14ac:dyDescent="0.2">
      <c r="C817" s="381"/>
      <c r="E817" s="78"/>
      <c r="F817" s="381"/>
      <c r="G817" s="381"/>
      <c r="H817" s="505"/>
      <c r="J817" s="381"/>
      <c r="K817" s="381"/>
      <c r="L817" s="381"/>
      <c r="M817" s="381"/>
      <c r="N817" s="381"/>
      <c r="O817" s="381"/>
      <c r="P817" s="381"/>
    </row>
    <row r="818" spans="3:16" ht="14.25" hidden="1" x14ac:dyDescent="0.2">
      <c r="C818" s="381"/>
      <c r="E818" s="78"/>
      <c r="F818" s="381"/>
      <c r="G818" s="381"/>
      <c r="H818" s="505"/>
      <c r="J818" s="381"/>
      <c r="K818" s="381"/>
      <c r="L818" s="381"/>
      <c r="M818" s="381"/>
      <c r="N818" s="381"/>
      <c r="O818" s="381"/>
      <c r="P818" s="381"/>
    </row>
    <row r="819" spans="3:16" ht="14.25" hidden="1" x14ac:dyDescent="0.2">
      <c r="C819" s="381"/>
      <c r="E819" s="78"/>
      <c r="F819" s="381"/>
      <c r="G819" s="381"/>
      <c r="H819" s="505"/>
      <c r="J819" s="381"/>
      <c r="K819" s="381"/>
      <c r="L819" s="381"/>
      <c r="M819" s="381"/>
      <c r="N819" s="381"/>
      <c r="O819" s="381"/>
      <c r="P819" s="381"/>
    </row>
    <row r="820" spans="3:16" ht="14.25" hidden="1" x14ac:dyDescent="0.2">
      <c r="C820" s="381"/>
      <c r="E820" s="78"/>
      <c r="F820" s="381"/>
      <c r="G820" s="381"/>
      <c r="H820" s="505"/>
      <c r="J820" s="381"/>
      <c r="K820" s="381"/>
      <c r="L820" s="381"/>
      <c r="M820" s="381"/>
      <c r="N820" s="381"/>
      <c r="O820" s="381"/>
      <c r="P820" s="381"/>
    </row>
    <row r="821" spans="3:16" ht="14.25" hidden="1" x14ac:dyDescent="0.2">
      <c r="C821" s="381"/>
      <c r="E821" s="78"/>
      <c r="F821" s="381"/>
      <c r="G821" s="381"/>
      <c r="H821" s="505"/>
      <c r="J821" s="381"/>
      <c r="K821" s="381"/>
      <c r="L821" s="381"/>
      <c r="M821" s="381"/>
      <c r="N821" s="381"/>
      <c r="O821" s="381"/>
      <c r="P821" s="381"/>
    </row>
    <row r="822" spans="3:16" ht="14.25" hidden="1" x14ac:dyDescent="0.2">
      <c r="C822" s="381"/>
      <c r="E822" s="78"/>
      <c r="F822" s="381"/>
      <c r="G822" s="381"/>
      <c r="H822" s="505"/>
      <c r="J822" s="381"/>
      <c r="K822" s="381"/>
      <c r="L822" s="381"/>
      <c r="M822" s="381"/>
      <c r="N822" s="381"/>
      <c r="O822" s="381"/>
      <c r="P822" s="381"/>
    </row>
    <row r="823" spans="3:16" ht="14.25" hidden="1" x14ac:dyDescent="0.2">
      <c r="C823" s="381"/>
      <c r="E823" s="78"/>
      <c r="F823" s="381"/>
      <c r="G823" s="381"/>
      <c r="H823" s="505"/>
      <c r="J823" s="381"/>
      <c r="K823" s="381"/>
      <c r="L823" s="381"/>
      <c r="M823" s="381"/>
      <c r="N823" s="381"/>
      <c r="O823" s="381"/>
      <c r="P823" s="381"/>
    </row>
    <row r="824" spans="3:16" ht="14.25" hidden="1" x14ac:dyDescent="0.2">
      <c r="C824" s="381"/>
      <c r="E824" s="78"/>
      <c r="F824" s="381"/>
      <c r="G824" s="381"/>
      <c r="H824" s="505"/>
      <c r="J824" s="381"/>
      <c r="K824" s="381"/>
      <c r="L824" s="381"/>
      <c r="M824" s="381"/>
      <c r="N824" s="381"/>
      <c r="O824" s="381"/>
      <c r="P824" s="381"/>
    </row>
    <row r="825" spans="3:16" ht="14.25" hidden="1" x14ac:dyDescent="0.2">
      <c r="C825" s="381"/>
      <c r="E825" s="78"/>
      <c r="F825" s="381"/>
      <c r="G825" s="381"/>
      <c r="H825" s="505"/>
      <c r="J825" s="381"/>
      <c r="K825" s="381"/>
      <c r="L825" s="381"/>
      <c r="M825" s="381"/>
      <c r="N825" s="381"/>
      <c r="O825" s="381"/>
      <c r="P825" s="381"/>
    </row>
    <row r="826" spans="3:16" ht="14.25" hidden="1" x14ac:dyDescent="0.2">
      <c r="C826" s="381"/>
      <c r="E826" s="78"/>
      <c r="F826" s="381"/>
      <c r="G826" s="381"/>
      <c r="H826" s="505"/>
      <c r="J826" s="381"/>
      <c r="K826" s="381"/>
      <c r="L826" s="381"/>
      <c r="M826" s="381"/>
      <c r="N826" s="381"/>
      <c r="O826" s="381"/>
      <c r="P826" s="381"/>
    </row>
    <row r="827" spans="3:16" ht="14.25" hidden="1" x14ac:dyDescent="0.2">
      <c r="C827" s="381"/>
      <c r="E827" s="78"/>
      <c r="F827" s="381"/>
      <c r="G827" s="381"/>
      <c r="H827" s="505"/>
      <c r="J827" s="381"/>
      <c r="K827" s="381"/>
      <c r="L827" s="381"/>
      <c r="M827" s="381"/>
      <c r="N827" s="381"/>
      <c r="O827" s="381"/>
      <c r="P827" s="381"/>
    </row>
    <row r="828" spans="3:16" ht="14.25" hidden="1" x14ac:dyDescent="0.2">
      <c r="C828" s="381"/>
      <c r="E828" s="78"/>
      <c r="F828" s="381"/>
      <c r="G828" s="381"/>
      <c r="H828" s="505"/>
      <c r="J828" s="381"/>
      <c r="K828" s="381"/>
      <c r="L828" s="381"/>
      <c r="M828" s="381"/>
      <c r="N828" s="381"/>
      <c r="O828" s="381"/>
      <c r="P828" s="381"/>
    </row>
    <row r="829" spans="3:16" ht="14.25" hidden="1" x14ac:dyDescent="0.2">
      <c r="C829" s="381"/>
      <c r="E829" s="78"/>
      <c r="F829" s="381"/>
      <c r="G829" s="381"/>
      <c r="H829" s="505"/>
      <c r="J829" s="381"/>
      <c r="K829" s="381"/>
      <c r="L829" s="381"/>
      <c r="M829" s="381"/>
      <c r="N829" s="381"/>
      <c r="O829" s="381"/>
      <c r="P829" s="381"/>
    </row>
    <row r="830" spans="3:16" ht="14.25" hidden="1" x14ac:dyDescent="0.2">
      <c r="C830" s="381"/>
      <c r="E830" s="78"/>
      <c r="F830" s="381"/>
      <c r="G830" s="381"/>
      <c r="H830" s="505"/>
      <c r="J830" s="381"/>
      <c r="K830" s="381"/>
      <c r="L830" s="381"/>
      <c r="M830" s="381"/>
      <c r="N830" s="381"/>
      <c r="O830" s="381"/>
      <c r="P830" s="381"/>
    </row>
    <row r="831" spans="3:16" ht="14.25" hidden="1" x14ac:dyDescent="0.2">
      <c r="C831" s="381"/>
      <c r="E831" s="78"/>
      <c r="F831" s="381"/>
      <c r="G831" s="381"/>
      <c r="H831" s="505"/>
      <c r="J831" s="381"/>
      <c r="K831" s="381"/>
      <c r="L831" s="381"/>
      <c r="M831" s="381"/>
      <c r="N831" s="381"/>
      <c r="O831" s="381"/>
      <c r="P831" s="381"/>
    </row>
    <row r="832" spans="3:16" ht="14.25" hidden="1" x14ac:dyDescent="0.2">
      <c r="C832" s="381"/>
      <c r="E832" s="78"/>
      <c r="F832" s="381"/>
      <c r="G832" s="381"/>
      <c r="H832" s="505"/>
      <c r="J832" s="381"/>
      <c r="K832" s="381"/>
      <c r="L832" s="381"/>
      <c r="M832" s="381"/>
      <c r="N832" s="381"/>
      <c r="O832" s="381"/>
      <c r="P832" s="381"/>
    </row>
    <row r="833" spans="3:16" ht="14.25" hidden="1" x14ac:dyDescent="0.2">
      <c r="C833" s="381"/>
      <c r="E833" s="78"/>
      <c r="F833" s="381"/>
      <c r="G833" s="381"/>
      <c r="H833" s="505"/>
      <c r="J833" s="381"/>
      <c r="K833" s="381"/>
      <c r="L833" s="381"/>
      <c r="M833" s="381"/>
      <c r="N833" s="381"/>
      <c r="O833" s="381"/>
      <c r="P833" s="381"/>
    </row>
    <row r="834" spans="3:16" ht="14.25" hidden="1" x14ac:dyDescent="0.2">
      <c r="C834" s="381"/>
      <c r="E834" s="78"/>
      <c r="F834" s="381"/>
      <c r="G834" s="381"/>
      <c r="H834" s="505"/>
      <c r="J834" s="381"/>
      <c r="K834" s="381"/>
      <c r="L834" s="381"/>
      <c r="M834" s="381"/>
      <c r="N834" s="381"/>
      <c r="O834" s="381"/>
      <c r="P834" s="381"/>
    </row>
    <row r="835" spans="3:16" ht="14.25" hidden="1" x14ac:dyDescent="0.2">
      <c r="C835" s="381"/>
      <c r="E835" s="78"/>
      <c r="F835" s="381"/>
      <c r="G835" s="381"/>
      <c r="H835" s="505"/>
      <c r="J835" s="381"/>
      <c r="K835" s="381"/>
      <c r="L835" s="381"/>
      <c r="M835" s="381"/>
      <c r="N835" s="381"/>
      <c r="O835" s="381"/>
      <c r="P835" s="381"/>
    </row>
    <row r="836" spans="3:16" ht="14.25" hidden="1" x14ac:dyDescent="0.2">
      <c r="C836" s="381"/>
      <c r="E836" s="78"/>
      <c r="F836" s="381"/>
      <c r="G836" s="381"/>
      <c r="H836" s="505"/>
      <c r="J836" s="381"/>
      <c r="K836" s="381"/>
      <c r="L836" s="381"/>
      <c r="M836" s="381"/>
      <c r="N836" s="381"/>
      <c r="O836" s="381"/>
      <c r="P836" s="381"/>
    </row>
    <row r="837" spans="3:16" ht="14.25" hidden="1" x14ac:dyDescent="0.2">
      <c r="C837" s="381"/>
      <c r="E837" s="78"/>
      <c r="F837" s="381"/>
      <c r="G837" s="381"/>
      <c r="H837" s="505"/>
      <c r="J837" s="381"/>
      <c r="K837" s="381"/>
      <c r="L837" s="381"/>
      <c r="M837" s="381"/>
      <c r="N837" s="381"/>
      <c r="O837" s="381"/>
      <c r="P837" s="381"/>
    </row>
    <row r="838" spans="3:16" ht="14.25" hidden="1" x14ac:dyDescent="0.2">
      <c r="C838" s="381"/>
      <c r="E838" s="78"/>
      <c r="F838" s="381"/>
      <c r="G838" s="381"/>
      <c r="H838" s="505"/>
      <c r="J838" s="381"/>
      <c r="K838" s="381"/>
      <c r="L838" s="381"/>
      <c r="M838" s="381"/>
      <c r="N838" s="381"/>
      <c r="O838" s="381"/>
      <c r="P838" s="381"/>
    </row>
    <row r="839" spans="3:16" ht="14.25" hidden="1" x14ac:dyDescent="0.2">
      <c r="C839" s="381"/>
      <c r="E839" s="78"/>
      <c r="F839" s="381"/>
      <c r="G839" s="381"/>
      <c r="H839" s="505"/>
      <c r="J839" s="381"/>
      <c r="K839" s="381"/>
      <c r="L839" s="381"/>
      <c r="M839" s="381"/>
      <c r="N839" s="381"/>
      <c r="O839" s="381"/>
      <c r="P839" s="381"/>
    </row>
    <row r="840" spans="3:16" ht="14.25" hidden="1" x14ac:dyDescent="0.2">
      <c r="C840" s="381"/>
      <c r="E840" s="78"/>
      <c r="F840" s="381"/>
      <c r="G840" s="381"/>
      <c r="H840" s="505"/>
      <c r="J840" s="381"/>
      <c r="K840" s="381"/>
      <c r="L840" s="381"/>
      <c r="M840" s="381"/>
      <c r="N840" s="381"/>
      <c r="O840" s="381"/>
      <c r="P840" s="381"/>
    </row>
    <row r="841" spans="3:16" ht="14.25" hidden="1" x14ac:dyDescent="0.2">
      <c r="C841" s="381"/>
      <c r="E841" s="78"/>
      <c r="F841" s="381"/>
      <c r="G841" s="381"/>
      <c r="H841" s="505"/>
      <c r="J841" s="381"/>
      <c r="K841" s="381"/>
      <c r="L841" s="381"/>
      <c r="M841" s="381"/>
      <c r="N841" s="381"/>
      <c r="O841" s="381"/>
      <c r="P841" s="381"/>
    </row>
    <row r="842" spans="3:16" ht="14.25" hidden="1" x14ac:dyDescent="0.2">
      <c r="C842" s="381"/>
    </row>
    <row r="843" spans="3:16" ht="14.25" hidden="1" x14ac:dyDescent="0.2">
      <c r="C843" s="381"/>
    </row>
    <row r="844" spans="3:16" ht="14.25" hidden="1" x14ac:dyDescent="0.2">
      <c r="C844" s="381"/>
    </row>
    <row r="845" spans="3:16" ht="14.25" hidden="1" x14ac:dyDescent="0.2">
      <c r="C845" s="381"/>
    </row>
    <row r="846" spans="3:16" ht="14.25" hidden="1" x14ac:dyDescent="0.2">
      <c r="C846" s="381"/>
    </row>
    <row r="847" spans="3:16" ht="14.25" hidden="1" x14ac:dyDescent="0.2">
      <c r="C847" s="381"/>
    </row>
    <row r="848" spans="3:16" ht="14.25" hidden="1" x14ac:dyDescent="0.2">
      <c r="C848" s="381"/>
    </row>
    <row r="849" spans="2:18" ht="14.25" hidden="1" x14ac:dyDescent="0.2">
      <c r="C849" s="381"/>
    </row>
    <row r="850" spans="2:18" ht="14.25" hidden="1" customHeight="1" x14ac:dyDescent="0.2">
      <c r="B850" s="1267" t="s">
        <v>239</v>
      </c>
      <c r="C850" s="1267"/>
      <c r="D850" s="1267"/>
      <c r="E850" s="1267"/>
      <c r="F850" s="1267"/>
      <c r="G850" s="1267"/>
      <c r="H850" s="1267"/>
      <c r="I850" s="1267"/>
      <c r="J850" s="1267"/>
      <c r="K850" s="1267"/>
      <c r="L850" s="1267"/>
      <c r="M850" s="1267"/>
      <c r="N850" s="1267"/>
      <c r="O850" s="1267"/>
      <c r="P850" s="1267"/>
      <c r="Q850" s="1267"/>
      <c r="R850" s="1267"/>
    </row>
    <row r="851" spans="2:18" ht="14.25" hidden="1" x14ac:dyDescent="0.2">
      <c r="C851" s="381"/>
    </row>
    <row r="852" spans="2:18" ht="14.25" hidden="1" x14ac:dyDescent="0.2">
      <c r="C852" s="381"/>
    </row>
    <row r="853" spans="2:18" ht="14.25" hidden="1" x14ac:dyDescent="0.2">
      <c r="C853" s="381"/>
    </row>
    <row r="854" spans="2:18" ht="14.25" hidden="1" x14ac:dyDescent="0.2">
      <c r="C854" s="381"/>
    </row>
    <row r="855" spans="2:18" ht="14.25" hidden="1" x14ac:dyDescent="0.2">
      <c r="C855" s="381"/>
    </row>
    <row r="856" spans="2:18" ht="14.25" hidden="1" x14ac:dyDescent="0.2">
      <c r="C856" s="381"/>
    </row>
    <row r="857" spans="2:18" ht="14.25" hidden="1" x14ac:dyDescent="0.2">
      <c r="C857" s="381"/>
    </row>
    <row r="858" spans="2:18" ht="14.25" hidden="1" x14ac:dyDescent="0.2">
      <c r="C858" s="381"/>
    </row>
    <row r="859" spans="2:18" ht="14.25" hidden="1" x14ac:dyDescent="0.2">
      <c r="C859" s="381"/>
    </row>
    <row r="860" spans="2:18" ht="14.25" hidden="1" x14ac:dyDescent="0.2">
      <c r="C860" s="381"/>
    </row>
    <row r="861" spans="2:18" ht="14.25" hidden="1" x14ac:dyDescent="0.2">
      <c r="C861" s="381"/>
    </row>
    <row r="862" spans="2:18" ht="14.25" hidden="1" x14ac:dyDescent="0.2">
      <c r="B862" s="398"/>
      <c r="C862" s="777"/>
      <c r="D862" s="777"/>
      <c r="E862" s="399"/>
      <c r="F862" s="397"/>
      <c r="G862" s="397"/>
      <c r="H862" s="397"/>
      <c r="I862" s="397"/>
      <c r="J862" s="397"/>
      <c r="K862" s="397"/>
      <c r="L862" s="397"/>
      <c r="M862" s="397"/>
      <c r="N862" s="397"/>
      <c r="O862" s="397"/>
      <c r="P862" s="397"/>
      <c r="Q862" s="397"/>
      <c r="R862" s="397"/>
    </row>
    <row r="863" spans="2:18" ht="14.25" hidden="1" x14ac:dyDescent="0.2">
      <c r="C863" s="381"/>
    </row>
    <row r="866" spans="3:4" ht="0" hidden="1" customHeight="1" x14ac:dyDescent="0.2">
      <c r="C866" s="897"/>
    </row>
    <row r="872" spans="3:4" ht="0" hidden="1" customHeight="1" x14ac:dyDescent="0.2">
      <c r="C872" s="942"/>
      <c r="D872" s="942"/>
    </row>
  </sheetData>
  <sheetProtection algorithmName="SHA-512" hashValue="vxWdqoLpwuTwZEcFqeh+aG2E3DT6QPExGfb/x8udA4h97k1VV1vq7shz5fW1n0i9rGlKSuBd62OhRHsft81LVg==" saltValue="YslTkicMvfP3gihbhd2C0g==" spinCount="100000" sheet="1" objects="1" scenarios="1" insertRows="0" selectLockedCells="1"/>
  <mergeCells count="449">
    <mergeCell ref="F147:N147"/>
    <mergeCell ref="J148:M148"/>
    <mergeCell ref="K160:M160"/>
    <mergeCell ref="N171:Q171"/>
    <mergeCell ref="B157:E157"/>
    <mergeCell ref="G157:J157"/>
    <mergeCell ref="K157:M157"/>
    <mergeCell ref="N157:Q157"/>
    <mergeCell ref="G170:J170"/>
    <mergeCell ref="B161:E161"/>
    <mergeCell ref="B162:E162"/>
    <mergeCell ref="N161:Q161"/>
    <mergeCell ref="N162:Q162"/>
    <mergeCell ref="B159:E159"/>
    <mergeCell ref="G159:J159"/>
    <mergeCell ref="K159:M159"/>
    <mergeCell ref="N159:Q159"/>
    <mergeCell ref="K170:M170"/>
    <mergeCell ref="G166:J166"/>
    <mergeCell ref="G167:J167"/>
    <mergeCell ref="G163:J163"/>
    <mergeCell ref="G164:J164"/>
    <mergeCell ref="K163:M163"/>
    <mergeCell ref="K166:M166"/>
    <mergeCell ref="O151:Q151"/>
    <mergeCell ref="B153:R155"/>
    <mergeCell ref="B156:F156"/>
    <mergeCell ref="G156:M156"/>
    <mergeCell ref="N156:R156"/>
    <mergeCell ref="N160:Q160"/>
    <mergeCell ref="G168:J168"/>
    <mergeCell ref="G169:J169"/>
    <mergeCell ref="K164:M164"/>
    <mergeCell ref="N163:Q163"/>
    <mergeCell ref="N164:Q164"/>
    <mergeCell ref="G160:J160"/>
    <mergeCell ref="G161:J161"/>
    <mergeCell ref="B166:E166"/>
    <mergeCell ref="B167:E167"/>
    <mergeCell ref="B168:E168"/>
    <mergeCell ref="B169:E169"/>
    <mergeCell ref="K167:M167"/>
    <mergeCell ref="B165:E165"/>
    <mergeCell ref="G165:J165"/>
    <mergeCell ref="K165:M165"/>
    <mergeCell ref="N165:Q165"/>
    <mergeCell ref="I91:J91"/>
    <mergeCell ref="I92:J92"/>
    <mergeCell ref="B171:E171"/>
    <mergeCell ref="G171:J171"/>
    <mergeCell ref="K171:M171"/>
    <mergeCell ref="I104:J104"/>
    <mergeCell ref="K104:L104"/>
    <mergeCell ref="F105:F106"/>
    <mergeCell ref="G105:G106"/>
    <mergeCell ref="I105:J106"/>
    <mergeCell ref="K105:L106"/>
    <mergeCell ref="F107:F108"/>
    <mergeCell ref="G107:G108"/>
    <mergeCell ref="G162:J162"/>
    <mergeCell ref="K161:M161"/>
    <mergeCell ref="K162:M162"/>
    <mergeCell ref="K168:M168"/>
    <mergeCell ref="K169:M169"/>
    <mergeCell ref="B170:E170"/>
    <mergeCell ref="B163:E163"/>
    <mergeCell ref="B164:E164"/>
    <mergeCell ref="I100:J100"/>
    <mergeCell ref="I93:J93"/>
    <mergeCell ref="I94:J94"/>
    <mergeCell ref="O175:Q175"/>
    <mergeCell ref="B175:E175"/>
    <mergeCell ref="M175:N175"/>
    <mergeCell ref="M178:Q178"/>
    <mergeCell ref="D177:F177"/>
    <mergeCell ref="H177:N177"/>
    <mergeCell ref="G175:L175"/>
    <mergeCell ref="P177:R177"/>
    <mergeCell ref="G173:J173"/>
    <mergeCell ref="I178:J178"/>
    <mergeCell ref="K178:L178"/>
    <mergeCell ref="B172:E172"/>
    <mergeCell ref="G172:J172"/>
    <mergeCell ref="K172:M172"/>
    <mergeCell ref="N172:Q172"/>
    <mergeCell ref="K173:M173"/>
    <mergeCell ref="N173:Q173"/>
    <mergeCell ref="B174:E174"/>
    <mergeCell ref="G174:J174"/>
    <mergeCell ref="K174:M174"/>
    <mergeCell ref="N174:Q174"/>
    <mergeCell ref="B173:E173"/>
    <mergeCell ref="B180:F180"/>
    <mergeCell ref="G180:I180"/>
    <mergeCell ref="J181:P181"/>
    <mergeCell ref="Q181:R181"/>
    <mergeCell ref="B181:F181"/>
    <mergeCell ref="G181:I181"/>
    <mergeCell ref="B183:V183"/>
    <mergeCell ref="S181:U181"/>
    <mergeCell ref="T178:X178"/>
    <mergeCell ref="J179:L179"/>
    <mergeCell ref="AA62:AI62"/>
    <mergeCell ref="F109:N109"/>
    <mergeCell ref="F144:N144"/>
    <mergeCell ref="S144:T144"/>
    <mergeCell ref="C145:O146"/>
    <mergeCell ref="I71:J71"/>
    <mergeCell ref="I72:J72"/>
    <mergeCell ref="I73:J73"/>
    <mergeCell ref="I80:J80"/>
    <mergeCell ref="I81:J81"/>
    <mergeCell ref="I82:J82"/>
    <mergeCell ref="I83:J83"/>
    <mergeCell ref="I84:J84"/>
    <mergeCell ref="I85:J85"/>
    <mergeCell ref="I86:J86"/>
    <mergeCell ref="I87:J87"/>
    <mergeCell ref="I88:J88"/>
    <mergeCell ref="I89:J89"/>
    <mergeCell ref="I102:J102"/>
    <mergeCell ref="I103:J103"/>
    <mergeCell ref="K71:L71"/>
    <mergeCell ref="K93:L93"/>
    <mergeCell ref="K94:L94"/>
    <mergeCell ref="K95:L95"/>
    <mergeCell ref="AA53:AI53"/>
    <mergeCell ref="AA54:AI54"/>
    <mergeCell ref="AA55:AI55"/>
    <mergeCell ref="AA56:AI56"/>
    <mergeCell ref="AA57:AI57"/>
    <mergeCell ref="AA58:AI58"/>
    <mergeCell ref="F69:F70"/>
    <mergeCell ref="G69:G70"/>
    <mergeCell ref="I69:J70"/>
    <mergeCell ref="K69:L70"/>
    <mergeCell ref="A65:H66"/>
    <mergeCell ref="B69:B70"/>
    <mergeCell ref="A67:H68"/>
    <mergeCell ref="M67:M106"/>
    <mergeCell ref="C69:D70"/>
    <mergeCell ref="C86:D86"/>
    <mergeCell ref="C102:D102"/>
    <mergeCell ref="C103:D103"/>
    <mergeCell ref="K102:L102"/>
    <mergeCell ref="K103:L103"/>
    <mergeCell ref="AA59:AI59"/>
    <mergeCell ref="AA60:AI60"/>
    <mergeCell ref="AA61:AI61"/>
    <mergeCell ref="K72:L72"/>
    <mergeCell ref="AA49:AI49"/>
    <mergeCell ref="AA50:AI51"/>
    <mergeCell ref="B51:Y51"/>
    <mergeCell ref="C52:Q52"/>
    <mergeCell ref="AA52:AI52"/>
    <mergeCell ref="B49:F49"/>
    <mergeCell ref="G49:I49"/>
    <mergeCell ref="J49:N49"/>
    <mergeCell ref="O49:P49"/>
    <mergeCell ref="W49:X49"/>
    <mergeCell ref="R52:Y52"/>
    <mergeCell ref="R49:V49"/>
    <mergeCell ref="B50:E50"/>
    <mergeCell ref="J50:K50"/>
    <mergeCell ref="AA47:AI47"/>
    <mergeCell ref="B48:F48"/>
    <mergeCell ref="G48:I48"/>
    <mergeCell ref="J48:N48"/>
    <mergeCell ref="O48:P48"/>
    <mergeCell ref="Q48:V48"/>
    <mergeCell ref="W48:X48"/>
    <mergeCell ref="AA48:AI48"/>
    <mergeCell ref="S45:T45"/>
    <mergeCell ref="U45:V45"/>
    <mergeCell ref="W45:X45"/>
    <mergeCell ref="AA45:AI45"/>
    <mergeCell ref="G46:I46"/>
    <mergeCell ref="S46:T46"/>
    <mergeCell ref="U46:X46"/>
    <mergeCell ref="AA46:AI46"/>
    <mergeCell ref="G47:I47"/>
    <mergeCell ref="W47:X47"/>
    <mergeCell ref="M45:P45"/>
    <mergeCell ref="M46:O46"/>
    <mergeCell ref="AA41:AI41"/>
    <mergeCell ref="B42:F43"/>
    <mergeCell ref="AA42:AI42"/>
    <mergeCell ref="S43:T43"/>
    <mergeCell ref="U43:V43"/>
    <mergeCell ref="W43:X43"/>
    <mergeCell ref="AA43:AI43"/>
    <mergeCell ref="E44:F44"/>
    <mergeCell ref="S44:T44"/>
    <mergeCell ref="U44:V44"/>
    <mergeCell ref="W44:X44"/>
    <mergeCell ref="AA44:AI44"/>
    <mergeCell ref="G42:H43"/>
    <mergeCell ref="G44:H44"/>
    <mergeCell ref="B41:G41"/>
    <mergeCell ref="S41:Y42"/>
    <mergeCell ref="M42:Q42"/>
    <mergeCell ref="AA38:AI38"/>
    <mergeCell ref="J39:M39"/>
    <mergeCell ref="N39:O39"/>
    <mergeCell ref="P39:Q39"/>
    <mergeCell ref="T39:X39"/>
    <mergeCell ref="AA39:AI39"/>
    <mergeCell ref="J40:M40"/>
    <mergeCell ref="N40:O40"/>
    <mergeCell ref="P40:R40"/>
    <mergeCell ref="V40:X40"/>
    <mergeCell ref="AA40:AI40"/>
    <mergeCell ref="J38:L38"/>
    <mergeCell ref="M38:N38"/>
    <mergeCell ref="W38:X38"/>
    <mergeCell ref="AA31:AI31"/>
    <mergeCell ref="AA32:AI32"/>
    <mergeCell ref="AA33:AI33"/>
    <mergeCell ref="AA34:AI34"/>
    <mergeCell ref="AA37:AI37"/>
    <mergeCell ref="AA25:AI25"/>
    <mergeCell ref="AA26:AI26"/>
    <mergeCell ref="AA27:AI27"/>
    <mergeCell ref="AA28:AI28"/>
    <mergeCell ref="AA29:AI29"/>
    <mergeCell ref="AA30:AI30"/>
    <mergeCell ref="Z35:AI35"/>
    <mergeCell ref="Z36:AI36"/>
    <mergeCell ref="AA19:AI19"/>
    <mergeCell ref="AA20:AI20"/>
    <mergeCell ref="AA21:AI21"/>
    <mergeCell ref="AA22:AI22"/>
    <mergeCell ref="AA23:AI23"/>
    <mergeCell ref="AA24:AI24"/>
    <mergeCell ref="J17:M17"/>
    <mergeCell ref="N17:O17"/>
    <mergeCell ref="W17:X17"/>
    <mergeCell ref="AA17:AI17"/>
    <mergeCell ref="AA18:AI18"/>
    <mergeCell ref="J19:K19"/>
    <mergeCell ref="J20:K20"/>
    <mergeCell ref="J21:K21"/>
    <mergeCell ref="J22:K22"/>
    <mergeCell ref="J23:K23"/>
    <mergeCell ref="J24:K24"/>
    <mergeCell ref="T20:U20"/>
    <mergeCell ref="T21:U21"/>
    <mergeCell ref="T22:U22"/>
    <mergeCell ref="T23:U23"/>
    <mergeCell ref="T24:U24"/>
    <mergeCell ref="O19:P19"/>
    <mergeCell ref="AA11:AI11"/>
    <mergeCell ref="AA12:AI12"/>
    <mergeCell ref="AA13:AI13"/>
    <mergeCell ref="AA14:AI14"/>
    <mergeCell ref="AA15:AI15"/>
    <mergeCell ref="AA16:AI16"/>
    <mergeCell ref="C11:D11"/>
    <mergeCell ref="C12:D12"/>
    <mergeCell ref="C13:D13"/>
    <mergeCell ref="C14:D14"/>
    <mergeCell ref="C15:D15"/>
    <mergeCell ref="C16:D16"/>
    <mergeCell ref="G11:H11"/>
    <mergeCell ref="G12:H12"/>
    <mergeCell ref="G13:H13"/>
    <mergeCell ref="G14:H14"/>
    <mergeCell ref="G15:H15"/>
    <mergeCell ref="G16:H16"/>
    <mergeCell ref="AA5:AI5"/>
    <mergeCell ref="AA6:AI6"/>
    <mergeCell ref="AA7:AI7"/>
    <mergeCell ref="AA8:AI8"/>
    <mergeCell ref="AA9:AI9"/>
    <mergeCell ref="AA10:AI10"/>
    <mergeCell ref="AA2:AB2"/>
    <mergeCell ref="AC2:AD2"/>
    <mergeCell ref="B3:C3"/>
    <mergeCell ref="F3:G3"/>
    <mergeCell ref="U3:X3"/>
    <mergeCell ref="Y3:Y4"/>
    <mergeCell ref="AA3:AI3"/>
    <mergeCell ref="AA4:AI4"/>
    <mergeCell ref="J3:T3"/>
    <mergeCell ref="C10:D10"/>
    <mergeCell ref="U2:V2"/>
    <mergeCell ref="G10:H10"/>
    <mergeCell ref="B18:C18"/>
    <mergeCell ref="F18:G18"/>
    <mergeCell ref="J18:X18"/>
    <mergeCell ref="C29:D29"/>
    <mergeCell ref="J28:K28"/>
    <mergeCell ref="J29:K29"/>
    <mergeCell ref="J30:K30"/>
    <mergeCell ref="J31:K31"/>
    <mergeCell ref="J32:K32"/>
    <mergeCell ref="C19:D19"/>
    <mergeCell ref="C22:D22"/>
    <mergeCell ref="G19:H19"/>
    <mergeCell ref="G20:H20"/>
    <mergeCell ref="G21:H21"/>
    <mergeCell ref="G22:H22"/>
    <mergeCell ref="G23:H23"/>
    <mergeCell ref="G24:H24"/>
    <mergeCell ref="G25:H25"/>
    <mergeCell ref="G26:H26"/>
    <mergeCell ref="G27:H27"/>
    <mergeCell ref="G28:H28"/>
    <mergeCell ref="G29:H29"/>
    <mergeCell ref="G30:H30"/>
    <mergeCell ref="G31:H31"/>
    <mergeCell ref="X1:Y1"/>
    <mergeCell ref="J2:L2"/>
    <mergeCell ref="N2:O2"/>
    <mergeCell ref="P2:R2"/>
    <mergeCell ref="S2:T2"/>
    <mergeCell ref="X2:Y2"/>
    <mergeCell ref="B1:G1"/>
    <mergeCell ref="K1:L1"/>
    <mergeCell ref="M1:N1"/>
    <mergeCell ref="S1:T1"/>
    <mergeCell ref="V1:W1"/>
    <mergeCell ref="O1:Q1"/>
    <mergeCell ref="C28:D28"/>
    <mergeCell ref="C39:D39"/>
    <mergeCell ref="G39:H39"/>
    <mergeCell ref="C30:D30"/>
    <mergeCell ref="C31:D31"/>
    <mergeCell ref="C32:D32"/>
    <mergeCell ref="C33:D33"/>
    <mergeCell ref="C34:D34"/>
    <mergeCell ref="C35:D35"/>
    <mergeCell ref="C36:D36"/>
    <mergeCell ref="G38:H38"/>
    <mergeCell ref="C38:D38"/>
    <mergeCell ref="C37:D37"/>
    <mergeCell ref="G32:H32"/>
    <mergeCell ref="G33:H33"/>
    <mergeCell ref="G34:H34"/>
    <mergeCell ref="G35:H35"/>
    <mergeCell ref="G36:H36"/>
    <mergeCell ref="G37:H37"/>
    <mergeCell ref="C20:D20"/>
    <mergeCell ref="C21:D21"/>
    <mergeCell ref="C24:D24"/>
    <mergeCell ref="C23:D23"/>
    <mergeCell ref="C25:D25"/>
    <mergeCell ref="C26:D26"/>
    <mergeCell ref="C27:D27"/>
    <mergeCell ref="J34:K34"/>
    <mergeCell ref="T33:U33"/>
    <mergeCell ref="O20:P20"/>
    <mergeCell ref="O21:P21"/>
    <mergeCell ref="O22:P22"/>
    <mergeCell ref="O23:P23"/>
    <mergeCell ref="O24:P24"/>
    <mergeCell ref="O25:P25"/>
    <mergeCell ref="O26:P26"/>
    <mergeCell ref="O27:P27"/>
    <mergeCell ref="O28:P28"/>
    <mergeCell ref="O29:P29"/>
    <mergeCell ref="O30:P30"/>
    <mergeCell ref="O31:P31"/>
    <mergeCell ref="O32:P32"/>
    <mergeCell ref="O33:P33"/>
    <mergeCell ref="J33:K33"/>
    <mergeCell ref="T37:U37"/>
    <mergeCell ref="O34:P34"/>
    <mergeCell ref="O37:P37"/>
    <mergeCell ref="J25:K25"/>
    <mergeCell ref="J26:K26"/>
    <mergeCell ref="J27:K27"/>
    <mergeCell ref="O35:V36"/>
    <mergeCell ref="T19:U19"/>
    <mergeCell ref="T25:U25"/>
    <mergeCell ref="T26:U26"/>
    <mergeCell ref="T27:U27"/>
    <mergeCell ref="T28:U28"/>
    <mergeCell ref="T29:U29"/>
    <mergeCell ref="T30:U30"/>
    <mergeCell ref="T31:U31"/>
    <mergeCell ref="T32:U32"/>
    <mergeCell ref="T34:U34"/>
    <mergeCell ref="J35:K35"/>
    <mergeCell ref="J36:K36"/>
    <mergeCell ref="J37:K37"/>
    <mergeCell ref="C71:D71"/>
    <mergeCell ref="C72:D72"/>
    <mergeCell ref="C73:D73"/>
    <mergeCell ref="C80:D80"/>
    <mergeCell ref="C81:D81"/>
    <mergeCell ref="C82:D82"/>
    <mergeCell ref="C83:D83"/>
    <mergeCell ref="C84:D84"/>
    <mergeCell ref="C85:D85"/>
    <mergeCell ref="C74:D74"/>
    <mergeCell ref="C75:D75"/>
    <mergeCell ref="C76:D76"/>
    <mergeCell ref="C77:D77"/>
    <mergeCell ref="C78:D78"/>
    <mergeCell ref="C79:D79"/>
    <mergeCell ref="K97:L97"/>
    <mergeCell ref="K98:L98"/>
    <mergeCell ref="K99:L99"/>
    <mergeCell ref="B850:R850"/>
    <mergeCell ref="B182:R182"/>
    <mergeCell ref="N166:Q166"/>
    <mergeCell ref="N167:Q167"/>
    <mergeCell ref="N168:Q168"/>
    <mergeCell ref="K73:L73"/>
    <mergeCell ref="K80:L80"/>
    <mergeCell ref="K81:L81"/>
    <mergeCell ref="K82:L82"/>
    <mergeCell ref="K83:L83"/>
    <mergeCell ref="K84:L84"/>
    <mergeCell ref="K85:L85"/>
    <mergeCell ref="K86:L86"/>
    <mergeCell ref="I90:J90"/>
    <mergeCell ref="K87:L87"/>
    <mergeCell ref="K88:L88"/>
    <mergeCell ref="K89:L89"/>
    <mergeCell ref="K90:L90"/>
    <mergeCell ref="C185:K185"/>
    <mergeCell ref="J180:P180"/>
    <mergeCell ref="Q180:R180"/>
    <mergeCell ref="C87:D88"/>
    <mergeCell ref="N169:Q169"/>
    <mergeCell ref="N170:Q170"/>
    <mergeCell ref="B160:E160"/>
    <mergeCell ref="C89:D89"/>
    <mergeCell ref="C90:D90"/>
    <mergeCell ref="C93:D93"/>
    <mergeCell ref="C94:D94"/>
    <mergeCell ref="C95:D95"/>
    <mergeCell ref="C96:D96"/>
    <mergeCell ref="C97:D97"/>
    <mergeCell ref="B98:D101"/>
    <mergeCell ref="K101:L101"/>
    <mergeCell ref="I101:J101"/>
    <mergeCell ref="B87:B88"/>
    <mergeCell ref="K96:L96"/>
    <mergeCell ref="K91:L91"/>
    <mergeCell ref="K92:L92"/>
    <mergeCell ref="I99:J99"/>
    <mergeCell ref="I95:J95"/>
    <mergeCell ref="I96:J96"/>
    <mergeCell ref="I97:J97"/>
    <mergeCell ref="I98:J98"/>
    <mergeCell ref="K100:L100"/>
  </mergeCells>
  <conditionalFormatting sqref="P2:R2 G46:H46 Q180:R180 W48 Y48:Y49 G42:G44">
    <cfRule type="cellIs" dxfId="132" priority="48" operator="lessThan">
      <formula>0</formula>
    </cfRule>
  </conditionalFormatting>
  <conditionalFormatting sqref="O48:P48">
    <cfRule type="cellIs" dxfId="131" priority="47" operator="lessThan">
      <formula>0</formula>
    </cfRule>
  </conditionalFormatting>
  <conditionalFormatting sqref="S5:S16 X5:X16">
    <cfRule type="cellIs" dxfId="130" priority="46" operator="lessThan">
      <formula>0</formula>
    </cfRule>
  </conditionalFormatting>
  <conditionalFormatting sqref="G48:I48">
    <cfRule type="cellIs" dxfId="129" priority="39" operator="lessThan">
      <formula>0</formula>
    </cfRule>
  </conditionalFormatting>
  <conditionalFormatting sqref="Q181">
    <cfRule type="cellIs" dxfId="128" priority="38" operator="lessThan">
      <formula>0</formula>
    </cfRule>
  </conditionalFormatting>
  <conditionalFormatting sqref="Q180:R180">
    <cfRule type="cellIs" dxfId="127" priority="37" operator="lessThan">
      <formula>0</formula>
    </cfRule>
  </conditionalFormatting>
  <conditionalFormatting sqref="G181:I181">
    <cfRule type="cellIs" dxfId="126" priority="36" operator="lessThan">
      <formula>0</formula>
    </cfRule>
  </conditionalFormatting>
  <conditionalFormatting sqref="Y48:Y49">
    <cfRule type="cellIs" dxfId="125" priority="35" operator="lessThan">
      <formula>1</formula>
    </cfRule>
  </conditionalFormatting>
  <conditionalFormatting sqref="Q180:R180">
    <cfRule type="cellIs" dxfId="124" priority="27" operator="lessThan">
      <formula>0</formula>
    </cfRule>
  </conditionalFormatting>
  <conditionalFormatting sqref="Y48">
    <cfRule type="cellIs" dxfId="123" priority="26" operator="lessThan">
      <formula>1</formula>
    </cfRule>
  </conditionalFormatting>
  <conditionalFormatting sqref="G47:I47 W47:X47">
    <cfRule type="cellIs" dxfId="122" priority="24" operator="equal">
      <formula>0</formula>
    </cfRule>
  </conditionalFormatting>
  <conditionalFormatting sqref="N5:N16">
    <cfRule type="cellIs" dxfId="121" priority="22" operator="lessThan">
      <formula>0</formula>
    </cfRule>
  </conditionalFormatting>
  <conditionalFormatting sqref="J5:J16">
    <cfRule type="expression" dxfId="120" priority="20">
      <formula>M5=0</formula>
    </cfRule>
  </conditionalFormatting>
  <conditionalFormatting sqref="O5:O16">
    <cfRule type="expression" dxfId="119" priority="17">
      <formula>R5=0</formula>
    </cfRule>
  </conditionalFormatting>
  <conditionalFormatting sqref="T5:T16">
    <cfRule type="expression" dxfId="118" priority="16">
      <formula>W5=0</formula>
    </cfRule>
  </conditionalFormatting>
  <conditionalFormatting sqref="B49:Y49 S2:U2 W2 B50 F50:J50 L50:Y50">
    <cfRule type="expression" dxfId="117" priority="15">
      <formula>$L$45="ח"</formula>
    </cfRule>
  </conditionalFormatting>
  <conditionalFormatting sqref="C10:D16">
    <cfRule type="expression" dxfId="116" priority="4">
      <formula>$C10="סכום לא קבוע"</formula>
    </cfRule>
  </conditionalFormatting>
  <conditionalFormatting sqref="G10:G16">
    <cfRule type="expression" dxfId="115" priority="3">
      <formula>$G10="סכום לא קבוע"</formula>
    </cfRule>
  </conditionalFormatting>
  <conditionalFormatting sqref="G180:I180">
    <cfRule type="cellIs" dxfId="114" priority="2" operator="lessThan">
      <formula>0</formula>
    </cfRule>
  </conditionalFormatting>
  <conditionalFormatting sqref="S180">
    <cfRule type="expression" dxfId="113" priority="1">
      <formula>$Q$180&gt;-1</formula>
    </cfRule>
  </conditionalFormatting>
  <dataValidations count="1">
    <dataValidation type="list" allowBlank="1" showInputMessage="1" showErrorMessage="1" promptTitle="בחירת תאריך עברי/לועזי" prompt="מתוך התפריט הנפתחת בלחיצה על הלחצן בצד שמאל,_x000a_ אפשר לבחור בין חודש לועזי או עברי" sqref="O1:Q1" xr:uid="{00000000-0002-0000-0C00-000000000000}">
      <formula1>" כסליו ,  ינואר [1]"</formula1>
    </dataValidation>
  </dataValidations>
  <pageMargins left="0.7" right="0.7" top="0.75" bottom="0.75" header="0.3" footer="0.3"/>
  <pageSetup paperSize="9" orientation="portrait" r:id="rId1"/>
  <drawing r:id="rId2"/>
  <legacyDrawing r:id="rId3"/>
  <oleObjects>
    <mc:AlternateContent xmlns:mc="http://schemas.openxmlformats.org/markup-compatibility/2006">
      <mc:Choice Requires="x14">
        <oleObject shapeId="38913" r:id="rId4">
          <objectPr defaultSize="0" autoPict="0" r:id="rId5">
            <anchor moveWithCells="1" sizeWithCells="1">
              <from>
                <xdr:col>16</xdr:col>
                <xdr:colOff>171450</xdr:colOff>
                <xdr:row>50</xdr:row>
                <xdr:rowOff>38100</xdr:rowOff>
              </from>
              <to>
                <xdr:col>17</xdr:col>
                <xdr:colOff>495300</xdr:colOff>
                <xdr:row>52</xdr:row>
                <xdr:rowOff>0</xdr:rowOff>
              </to>
            </anchor>
          </objectPr>
        </oleObject>
      </mc:Choice>
      <mc:Fallback>
        <oleObject shapeId="38913" r:id="rId4"/>
      </mc:Fallback>
    </mc:AlternateContent>
  </oleObjects>
  <extLst>
    <ext xmlns:x14="http://schemas.microsoft.com/office/spreadsheetml/2009/9/main" uri="{78C0D931-6437-407d-A8EE-F0AAD7539E65}">
      <x14:conditionalFormattings>
        <x14:conditionalFormatting xmlns:xm="http://schemas.microsoft.com/office/excel/2006/main">
          <x14:cfRule type="iconSet" priority="42" id="{3E5C4724-7BAF-4368-BD08-92EE5F42B43A}">
            <x14:iconSet custom="1">
              <x14:cfvo type="percent">
                <xm:f>0</xm:f>
              </x14:cfvo>
              <x14:cfvo type="num">
                <xm:f>0</xm:f>
              </x14:cfvo>
              <x14:cfvo type="num">
                <xm:f>1</xm:f>
              </x14:cfvo>
              <x14:cfIcon iconSet="NoIcons" iconId="0"/>
              <x14:cfIcon iconSet="NoIcons" iconId="0"/>
              <x14:cfIcon iconSet="3Symbols" iconId="2"/>
            </x14:iconSet>
          </x14:cfRule>
          <xm:sqref>S5:S16 X5:X16</xm:sqref>
        </x14:conditionalFormatting>
        <x14:conditionalFormatting xmlns:xm="http://schemas.microsoft.com/office/excel/2006/main">
          <x14:cfRule type="iconSet" priority="23" id="{1E2760AF-5BE1-4617-A853-FDD156417E07}">
            <x14:iconSet iconSet="3Symbols" custom="1">
              <x14:cfvo type="percent">
                <xm:f>0</xm:f>
              </x14:cfvo>
              <x14:cfvo type="num">
                <xm:f>0</xm:f>
              </x14:cfvo>
              <x14:cfvo type="num">
                <xm:f>1</xm:f>
              </x14:cfvo>
              <x14:cfIcon iconSet="NoIcons" iconId="0"/>
              <x14:cfIcon iconSet="NoIcons" iconId="0"/>
              <x14:cfIcon iconSet="3Symbols" iconId="2"/>
            </x14:iconSet>
          </x14:cfRule>
          <xm:sqref>N5:N16</xm:sqref>
        </x14:conditionalFormatting>
        <x14:conditionalFormatting xmlns:xm="http://schemas.microsoft.com/office/excel/2006/main">
          <x14:cfRule type="expression" priority="14" id="{E3A53763-3013-4C47-995C-CE6DC1DFE906}">
            <xm:f>$C$5&lt;&gt;'חשוון-דצמבר,12'!$C$5</xm:f>
            <x14:dxf>
              <font>
                <b/>
                <i/>
              </font>
            </x14:dxf>
          </x14:cfRule>
          <xm:sqref>C5</xm:sqref>
        </x14:conditionalFormatting>
        <x14:conditionalFormatting xmlns:xm="http://schemas.microsoft.com/office/excel/2006/main">
          <x14:cfRule type="expression" priority="13" id="{786F4E1D-78F4-4243-8392-21C114094098}">
            <xm:f>$C$6&lt;&gt;'חשוון-דצמבר,12'!$C$6</xm:f>
            <x14:dxf>
              <font>
                <b/>
                <i/>
              </font>
            </x14:dxf>
          </x14:cfRule>
          <xm:sqref>C6</xm:sqref>
        </x14:conditionalFormatting>
        <x14:conditionalFormatting xmlns:xm="http://schemas.microsoft.com/office/excel/2006/main">
          <x14:cfRule type="expression" priority="12" id="{3B817E23-0712-4837-B19E-6209C5FD9AF0}">
            <xm:f>$C$7&lt;&gt;'חשוון-דצמבר,12'!$C$7</xm:f>
            <x14:dxf>
              <font>
                <b/>
                <i/>
              </font>
            </x14:dxf>
          </x14:cfRule>
          <xm:sqref>C7</xm:sqref>
        </x14:conditionalFormatting>
        <x14:conditionalFormatting xmlns:xm="http://schemas.microsoft.com/office/excel/2006/main">
          <x14:cfRule type="expression" priority="11" id="{4E994054-2DF3-4AE3-BE69-E4F7FD38FD97}">
            <xm:f>$C$8&lt;&gt;'חשוון-דצמבר,12'!$C$8</xm:f>
            <x14:dxf>
              <font>
                <b/>
                <i/>
              </font>
            </x14:dxf>
          </x14:cfRule>
          <xm:sqref>C8</xm:sqref>
        </x14:conditionalFormatting>
        <x14:conditionalFormatting xmlns:xm="http://schemas.microsoft.com/office/excel/2006/main">
          <x14:cfRule type="expression" priority="10" id="{67456EE5-0F71-4546-B8C3-6B30EB82434F}">
            <xm:f>$C$9&lt;&gt;'חשוון-דצמבר,12'!$C$9</xm:f>
            <x14:dxf>
              <font>
                <b/>
                <i/>
              </font>
            </x14:dxf>
          </x14:cfRule>
          <xm:sqref>C9</xm:sqref>
        </x14:conditionalFormatting>
        <x14:conditionalFormatting xmlns:xm="http://schemas.microsoft.com/office/excel/2006/main">
          <x14:cfRule type="expression" priority="9" id="{98004050-72AA-48ED-A6B5-31F358CA6A82}">
            <xm:f>$G$5&lt;&gt;'חשוון-דצמבר,12'!$G$5</xm:f>
            <x14:dxf>
              <font>
                <b/>
                <i/>
              </font>
            </x14:dxf>
          </x14:cfRule>
          <xm:sqref>G5</xm:sqref>
        </x14:conditionalFormatting>
        <x14:conditionalFormatting xmlns:xm="http://schemas.microsoft.com/office/excel/2006/main">
          <x14:cfRule type="expression" priority="8" id="{4E001E3C-867C-4917-B3BC-032DFEA42D07}">
            <xm:f>$G$6&lt;&gt;'חשוון-דצמבר,12'!$G$6</xm:f>
            <x14:dxf>
              <font>
                <b/>
                <i/>
              </font>
            </x14:dxf>
          </x14:cfRule>
          <xm:sqref>G6</xm:sqref>
        </x14:conditionalFormatting>
        <x14:conditionalFormatting xmlns:xm="http://schemas.microsoft.com/office/excel/2006/main">
          <x14:cfRule type="expression" priority="7" id="{9EC5C7BE-7035-4E12-BC19-FCB38308BB2E}">
            <xm:f>$G$7&lt;&gt;'חשוון-דצמבר,12'!$G$7</xm:f>
            <x14:dxf>
              <font>
                <b/>
                <i/>
              </font>
            </x14:dxf>
          </x14:cfRule>
          <xm:sqref>G7</xm:sqref>
        </x14:conditionalFormatting>
        <x14:conditionalFormatting xmlns:xm="http://schemas.microsoft.com/office/excel/2006/main">
          <x14:cfRule type="expression" priority="6" id="{84574E7F-4EC8-4699-9185-E050C8BA854F}">
            <xm:f>$G$8&lt;&gt;'חשוון-דצמבר,12'!$G$8</xm:f>
            <x14:dxf>
              <font>
                <b/>
                <i/>
              </font>
            </x14:dxf>
          </x14:cfRule>
          <xm:sqref>G8</xm:sqref>
        </x14:conditionalFormatting>
        <x14:conditionalFormatting xmlns:xm="http://schemas.microsoft.com/office/excel/2006/main">
          <x14:cfRule type="expression" priority="5" id="{9FEDF9BA-F807-400F-805B-CE88BA5114ED}">
            <xm:f>$G$9&lt;&gt;'חשוון-דצמבר,12'!$G$9</xm:f>
            <x14:dxf>
              <font>
                <b/>
                <i/>
              </font>
            </x14:dxf>
          </x14:cfRule>
          <xm:sqref>G9</xm:sqref>
        </x14:conditionalFormatting>
      </x14:conditionalFormatting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0" tint="-0.249977111117893"/>
  </sheetPr>
  <dimension ref="A1:AJ872"/>
  <sheetViews>
    <sheetView showGridLines="0" showRowColHeaders="0" rightToLeft="1" zoomScale="85" zoomScaleNormal="85" workbookViewId="0">
      <pane ySplit="2" topLeftCell="A3" activePane="bottomLeft" state="frozen"/>
      <selection activeCell="B176" sqref="B176"/>
      <selection pane="bottomLeft" activeCell="B5" sqref="B5"/>
    </sheetView>
  </sheetViews>
  <sheetFormatPr defaultColWidth="0" defaultRowHeight="0" customHeight="1" zeroHeight="1" x14ac:dyDescent="0.2"/>
  <cols>
    <col min="1" max="1" width="2.625" style="86" customWidth="1"/>
    <col min="2" max="2" width="21.375" style="87" customWidth="1"/>
    <col min="3" max="3" width="15.25" style="88" customWidth="1"/>
    <col min="4" max="4" width="2.75" style="505" customWidth="1"/>
    <col min="5" max="5" width="3.125" style="82" customWidth="1"/>
    <col min="6" max="6" width="24.75" style="12" customWidth="1"/>
    <col min="7" max="7" width="15.75" style="12" customWidth="1"/>
    <col min="8" max="8" width="2.75" style="412" customWidth="1"/>
    <col min="9" max="9" width="3.125" style="12" customWidth="1"/>
    <col min="10" max="10" width="15.375" style="12" customWidth="1"/>
    <col min="11" max="11" width="8.75" style="12" customWidth="1"/>
    <col min="12" max="12" width="4.25" style="12" customWidth="1"/>
    <col min="13" max="13" width="12.375" style="12" customWidth="1"/>
    <col min="14" max="14" width="9.875" style="12" customWidth="1"/>
    <col min="15" max="15" width="14.5" style="12" customWidth="1"/>
    <col min="16" max="16" width="8.25" style="12" customWidth="1"/>
    <col min="17" max="17" width="4.5" style="12" customWidth="1"/>
    <col min="18" max="18" width="12.75" style="12" customWidth="1"/>
    <col min="19" max="19" width="10.25" style="12" customWidth="1"/>
    <col min="20" max="20" width="14.5" style="12" customWidth="1"/>
    <col min="21" max="21" width="8.625" style="12" customWidth="1"/>
    <col min="22" max="22" width="5" style="12" customWidth="1"/>
    <col min="23" max="23" width="12.5" style="12" customWidth="1"/>
    <col min="24" max="24" width="10" style="12" customWidth="1"/>
    <col min="25" max="25" width="12.75" style="12" customWidth="1"/>
    <col min="26" max="26" width="2.75" style="12" customWidth="1"/>
    <col min="27" max="27" width="8.75" style="12" customWidth="1"/>
    <col min="28" max="28" width="10.125" style="12" customWidth="1"/>
    <col min="29" max="36" width="8.75" style="12" customWidth="1"/>
    <col min="37" max="16384" width="8.75" style="12" hidden="1"/>
  </cols>
  <sheetData>
    <row r="1" spans="1:35" ht="40.9" customHeight="1" thickTop="1" thickBot="1" x14ac:dyDescent="0.35">
      <c r="A1" s="109"/>
      <c r="B1" s="1071" t="s">
        <v>37</v>
      </c>
      <c r="C1" s="1072"/>
      <c r="D1" s="1072"/>
      <c r="E1" s="1072"/>
      <c r="F1" s="1072"/>
      <c r="G1" s="1072"/>
      <c r="H1" s="507"/>
      <c r="I1" s="110"/>
      <c r="J1" s="110"/>
      <c r="K1" s="1155"/>
      <c r="L1" s="1155"/>
      <c r="M1" s="1156" t="s">
        <v>142</v>
      </c>
      <c r="N1" s="1156"/>
      <c r="O1" s="1064" t="s">
        <v>175</v>
      </c>
      <c r="P1" s="1064"/>
      <c r="Q1" s="1064"/>
      <c r="R1" s="602"/>
      <c r="S1" s="1176" t="s">
        <v>144</v>
      </c>
      <c r="T1" s="1176"/>
      <c r="U1" s="837">
        <f ca="1">TODAY()</f>
        <v>45377</v>
      </c>
      <c r="V1" s="1169">
        <f ca="1">TODAY()</f>
        <v>45377</v>
      </c>
      <c r="W1" s="1169"/>
      <c r="X1" s="1168">
        <f ca="1">TODAY()</f>
        <v>45377</v>
      </c>
      <c r="Y1" s="1168"/>
      <c r="Z1" s="112"/>
      <c r="AA1" s="11"/>
      <c r="AB1" s="11"/>
    </row>
    <row r="2" spans="1:35" ht="32.450000000000003" customHeight="1" thickTop="1" x14ac:dyDescent="0.4">
      <c r="A2" s="113"/>
      <c r="B2" s="528" t="s">
        <v>0</v>
      </c>
      <c r="C2" s="527"/>
      <c r="D2" s="529"/>
      <c r="E2" s="643"/>
      <c r="F2" s="644" t="s">
        <v>50</v>
      </c>
      <c r="G2" s="530"/>
      <c r="H2" s="531"/>
      <c r="I2" s="532"/>
      <c r="J2" s="1172" t="s">
        <v>32</v>
      </c>
      <c r="K2" s="1172"/>
      <c r="L2" s="1172"/>
      <c r="M2" s="533"/>
      <c r="N2" s="1162" t="s">
        <v>19</v>
      </c>
      <c r="O2" s="1162"/>
      <c r="P2" s="1163">
        <f>SUM(W48)</f>
        <v>0</v>
      </c>
      <c r="Q2" s="1163"/>
      <c r="R2" s="1163"/>
      <c r="S2" s="1177" t="s">
        <v>30</v>
      </c>
      <c r="T2" s="1177"/>
      <c r="U2" s="1187">
        <f>SUM(W49)</f>
        <v>0</v>
      </c>
      <c r="V2" s="1187"/>
      <c r="W2" s="562" t="str">
        <f>IF(U2&lt;0,"זכות","")</f>
        <v/>
      </c>
      <c r="X2" s="1178"/>
      <c r="Y2" s="1179"/>
      <c r="Z2" s="121"/>
      <c r="AA2" s="1180" t="s">
        <v>225</v>
      </c>
      <c r="AB2" s="1181"/>
      <c r="AC2" s="1182"/>
      <c r="AD2" s="1182"/>
      <c r="AE2" s="228"/>
      <c r="AF2" s="228"/>
      <c r="AG2" s="228"/>
      <c r="AH2" s="228"/>
      <c r="AI2" s="228"/>
    </row>
    <row r="3" spans="1:35" ht="23.1" customHeight="1" x14ac:dyDescent="0.3">
      <c r="A3" s="122"/>
      <c r="B3" s="1342" t="s">
        <v>1</v>
      </c>
      <c r="C3" s="1343"/>
      <c r="D3" s="520"/>
      <c r="E3" s="123"/>
      <c r="F3" s="1346" t="s">
        <v>12</v>
      </c>
      <c r="G3" s="1347"/>
      <c r="H3" s="508"/>
      <c r="I3" s="124"/>
      <c r="J3" s="1164" t="s">
        <v>237</v>
      </c>
      <c r="K3" s="1165"/>
      <c r="L3" s="1165"/>
      <c r="M3" s="1165"/>
      <c r="N3" s="1165"/>
      <c r="O3" s="1165"/>
      <c r="P3" s="1165"/>
      <c r="Q3" s="1165"/>
      <c r="R3" s="1165"/>
      <c r="S3" s="1165"/>
      <c r="T3" s="1165"/>
      <c r="U3" s="1280"/>
      <c r="V3" s="1183"/>
      <c r="W3" s="1183"/>
      <c r="X3" s="1184"/>
      <c r="Y3" s="1185" t="s">
        <v>26</v>
      </c>
      <c r="Z3" s="125"/>
      <c r="AA3" s="1111"/>
      <c r="AB3" s="1112"/>
      <c r="AC3" s="1112"/>
      <c r="AD3" s="1112"/>
      <c r="AE3" s="1112"/>
      <c r="AF3" s="1112"/>
      <c r="AG3" s="1112"/>
      <c r="AH3" s="1112"/>
      <c r="AI3" s="1113"/>
    </row>
    <row r="4" spans="1:35" ht="15.75" x14ac:dyDescent="0.25">
      <c r="A4" s="122"/>
      <c r="B4" s="513" t="s">
        <v>25</v>
      </c>
      <c r="C4" s="514" t="s">
        <v>6</v>
      </c>
      <c r="D4" s="627" t="s">
        <v>209</v>
      </c>
      <c r="E4" s="127"/>
      <c r="F4" s="515" t="s">
        <v>24</v>
      </c>
      <c r="G4" s="534" t="s">
        <v>6</v>
      </c>
      <c r="H4" s="619" t="s">
        <v>209</v>
      </c>
      <c r="I4" s="517"/>
      <c r="J4" s="130" t="s">
        <v>3</v>
      </c>
      <c r="K4" s="781" t="s">
        <v>21</v>
      </c>
      <c r="L4" s="465" t="s">
        <v>5</v>
      </c>
      <c r="M4" s="132" t="s">
        <v>98</v>
      </c>
      <c r="N4" s="445" t="s">
        <v>11</v>
      </c>
      <c r="O4" s="443" t="s">
        <v>3</v>
      </c>
      <c r="P4" s="781" t="s">
        <v>21</v>
      </c>
      <c r="Q4" s="465" t="s">
        <v>5</v>
      </c>
      <c r="R4" s="444" t="s">
        <v>98</v>
      </c>
      <c r="S4" s="445" t="s">
        <v>11</v>
      </c>
      <c r="T4" s="443" t="s">
        <v>3</v>
      </c>
      <c r="U4" s="781" t="s">
        <v>21</v>
      </c>
      <c r="V4" s="465" t="s">
        <v>5</v>
      </c>
      <c r="W4" s="132" t="s">
        <v>98</v>
      </c>
      <c r="X4" s="445" t="s">
        <v>11</v>
      </c>
      <c r="Y4" s="1186"/>
      <c r="Z4" s="140"/>
      <c r="AA4" s="1111"/>
      <c r="AB4" s="1112"/>
      <c r="AC4" s="1112"/>
      <c r="AD4" s="1112"/>
      <c r="AE4" s="1112"/>
      <c r="AF4" s="1112"/>
      <c r="AG4" s="1112"/>
      <c r="AH4" s="1112"/>
      <c r="AI4" s="1113"/>
    </row>
    <row r="5" spans="1:35" ht="15.75" x14ac:dyDescent="0.25">
      <c r="A5" s="122"/>
      <c r="B5" s="933" t="str">
        <f>T('כסליו-ינואר,1'!B5)</f>
        <v/>
      </c>
      <c r="C5" s="509">
        <f>'כסליו-ינואר,1'!C5</f>
        <v>0</v>
      </c>
      <c r="D5" s="624" t="str">
        <f>IF('כסליו-ינואר,1'!C5&lt;&gt;'חשוון-דצמבר,12'!C5,"?","")</f>
        <v/>
      </c>
      <c r="E5" s="14"/>
      <c r="F5" s="18" t="str">
        <f>T('כסליו-ינואר,1'!F5)</f>
        <v/>
      </c>
      <c r="G5" s="511">
        <f>'כסליו-ינואר,1'!G5</f>
        <v>0</v>
      </c>
      <c r="H5" s="604" t="str">
        <f>IF('כסליו-ינואר,1'!G5&lt;&gt;'חשוון-דצמבר,12'!G5,"?","")</f>
        <v/>
      </c>
      <c r="I5" s="582"/>
      <c r="J5" s="453" t="str">
        <f>T('כסליו-ינואר,1'!J5)</f>
        <v/>
      </c>
      <c r="K5" s="466" t="str">
        <f>T('כסליו-ינואר,1'!K5)</f>
        <v/>
      </c>
      <c r="L5" s="460">
        <f>'כסליו-ינואר,1'!L5</f>
        <v>0</v>
      </c>
      <c r="M5" s="446">
        <f>IF(N5=-99,0,'כסליו-ינואר,1'!M5)</f>
        <v>0</v>
      </c>
      <c r="N5" s="798">
        <f>IF('כסליו-ינואר,1'!N5=1,-99,'כסליו-ינואר,1'!N5-1)</f>
        <v>-10</v>
      </c>
      <c r="O5" s="454" t="str">
        <f>T('כסליו-ינואר,1'!O5)</f>
        <v/>
      </c>
      <c r="P5" s="467" t="str">
        <f>T('כסליו-ינואר,1'!P5)</f>
        <v/>
      </c>
      <c r="Q5" s="461">
        <f>'כסליו-ינואר,1'!Q5</f>
        <v>0</v>
      </c>
      <c r="R5" s="455">
        <f>IF(S5=-99,0,'כסליו-ינואר,1'!R5)</f>
        <v>0</v>
      </c>
      <c r="S5" s="799">
        <f>IF('כסליו-ינואר,1'!S5=1,-99,'כסליו-ינואר,1'!S5-1)</f>
        <v>-10</v>
      </c>
      <c r="T5" s="454" t="str">
        <f>T('כסליו-ינואר,1'!T5)</f>
        <v/>
      </c>
      <c r="U5" s="468" t="str">
        <f>T('כסליו-ינואר,1'!U5)</f>
        <v/>
      </c>
      <c r="V5" s="461">
        <f>'כסליו-ינואר,1'!V5</f>
        <v>0</v>
      </c>
      <c r="W5" s="456">
        <f>IF(X5=-99,0,'כסליו-ינואר,1'!W5)</f>
        <v>0</v>
      </c>
      <c r="X5" s="800">
        <f>IF('כסליו-ינואר,1'!X5=1,-99,'כסליו-ינואר,1'!X5-1)</f>
        <v>-16</v>
      </c>
      <c r="Y5" s="31">
        <f>'כסליו-ינואר,1'!Y5</f>
        <v>0</v>
      </c>
      <c r="Z5" s="160"/>
      <c r="AA5" s="1111"/>
      <c r="AB5" s="1112"/>
      <c r="AC5" s="1112"/>
      <c r="AD5" s="1112"/>
      <c r="AE5" s="1112"/>
      <c r="AF5" s="1112"/>
      <c r="AG5" s="1112"/>
      <c r="AH5" s="1112"/>
      <c r="AI5" s="1113"/>
    </row>
    <row r="6" spans="1:35" ht="15.75" x14ac:dyDescent="0.25">
      <c r="A6" s="122"/>
      <c r="B6" s="930" t="str">
        <f>T('כסליו-ינואר,1'!B6)</f>
        <v/>
      </c>
      <c r="C6" s="509">
        <f>'כסליו-ינואר,1'!C6</f>
        <v>0</v>
      </c>
      <c r="D6" s="622" t="str">
        <f>IF('כסליו-ינואר,1'!C6&lt;&gt;'חשוון-דצמבר,12'!C6,"?","")</f>
        <v/>
      </c>
      <c r="E6" s="14"/>
      <c r="F6" s="18" t="str">
        <f>T('כסליו-ינואר,1'!F6)</f>
        <v/>
      </c>
      <c r="G6" s="511">
        <f>'כסליו-ינואר,1'!G6</f>
        <v>0</v>
      </c>
      <c r="H6" s="616" t="str">
        <f>IF('כסליו-ינואר,1'!G6&lt;&gt;'חשוון-דצמבר,12'!G6,"?","")</f>
        <v/>
      </c>
      <c r="I6" s="516"/>
      <c r="J6" s="453" t="str">
        <f>T('כסליו-ינואר,1'!J6)</f>
        <v/>
      </c>
      <c r="K6" s="466" t="str">
        <f>T('כסליו-ינואר,1'!K6)</f>
        <v/>
      </c>
      <c r="L6" s="462">
        <f>'כסליו-ינואר,1'!L6</f>
        <v>0</v>
      </c>
      <c r="M6" s="803">
        <f>IF(N6=-99,0,'כסליו-ינואר,1'!M6)</f>
        <v>0</v>
      </c>
      <c r="N6" s="798">
        <f>IF('כסליו-ינואר,1'!N6=1,-99,'כסליו-ינואר,1'!N6-1)</f>
        <v>-10</v>
      </c>
      <c r="O6" s="454" t="str">
        <f>T('כסליו-ינואר,1'!O6)</f>
        <v/>
      </c>
      <c r="P6" s="467" t="str">
        <f>T('כסליו-ינואר,1'!P6)</f>
        <v/>
      </c>
      <c r="Q6" s="461">
        <f>'כסליו-ינואר,1'!Q6</f>
        <v>0</v>
      </c>
      <c r="R6" s="455">
        <f>IF(S6=-99,0,'כסליו-ינואר,1'!R6)</f>
        <v>0</v>
      </c>
      <c r="S6" s="799">
        <f>IF('כסליו-ינואר,1'!S6=1,-99,'כסליו-ינואר,1'!S6-1)</f>
        <v>-10</v>
      </c>
      <c r="T6" s="454" t="str">
        <f>T('כסליו-ינואר,1'!T6)</f>
        <v/>
      </c>
      <c r="U6" s="468" t="str">
        <f>T('כסליו-ינואר,1'!U6)</f>
        <v/>
      </c>
      <c r="V6" s="461">
        <f>'כסליו-ינואר,1'!V6</f>
        <v>0</v>
      </c>
      <c r="W6" s="809">
        <f>IF(X6=-99,0,'כסליו-ינואר,1'!W6)</f>
        <v>0</v>
      </c>
      <c r="X6" s="800">
        <f>IF('כסליו-ינואר,1'!X6=1,-99,'כסליו-ינואר,1'!X6-1)</f>
        <v>-10</v>
      </c>
      <c r="Y6" s="31">
        <f>'כסליו-ינואר,1'!Y6</f>
        <v>0</v>
      </c>
      <c r="Z6" s="160"/>
      <c r="AA6" s="1111"/>
      <c r="AB6" s="1112"/>
      <c r="AC6" s="1112"/>
      <c r="AD6" s="1112"/>
      <c r="AE6" s="1112"/>
      <c r="AF6" s="1112"/>
      <c r="AG6" s="1112"/>
      <c r="AH6" s="1112"/>
      <c r="AI6" s="1113"/>
    </row>
    <row r="7" spans="1:35" ht="15.75" x14ac:dyDescent="0.25">
      <c r="A7" s="122"/>
      <c r="B7" s="506" t="str">
        <f>T('כסליו-ינואר,1'!B7)</f>
        <v/>
      </c>
      <c r="C7" s="509">
        <f>'כסליו-ינואר,1'!C7</f>
        <v>0</v>
      </c>
      <c r="D7" s="603" t="str">
        <f>IF('כסליו-ינואר,1'!C7&lt;&gt;'חשוון-דצמבר,12'!C7,"?","")</f>
        <v/>
      </c>
      <c r="E7" s="14"/>
      <c r="F7" s="269" t="str">
        <f>T('כסליו-ינואר,1'!F7)</f>
        <v/>
      </c>
      <c r="G7" s="511">
        <f>'כסליו-ינואר,1'!G7</f>
        <v>0</v>
      </c>
      <c r="H7" s="618" t="str">
        <f>IF('כסליו-ינואר,1'!G7&lt;&gt;'חשוון-דצמבר,12'!G7,"?","")</f>
        <v/>
      </c>
      <c r="I7" s="585"/>
      <c r="J7" s="453" t="str">
        <f>T('כסליו-ינואר,1'!J7)</f>
        <v/>
      </c>
      <c r="K7" s="812" t="str">
        <f>T('כסליו-ינואר,1'!K7)</f>
        <v/>
      </c>
      <c r="L7" s="463">
        <f>'כסליו-ינואר,1'!L7</f>
        <v>0</v>
      </c>
      <c r="M7" s="803">
        <f>IF(N7=-99,0,'כסליו-ינואר,1'!M7)</f>
        <v>0</v>
      </c>
      <c r="N7" s="798">
        <f>IF('כסליו-ינואר,1'!N7=1,-99,'כסליו-ינואר,1'!N7-1)</f>
        <v>-10</v>
      </c>
      <c r="O7" s="454" t="str">
        <f>T('כסליו-ינואר,1'!O7)</f>
        <v/>
      </c>
      <c r="P7" s="467" t="str">
        <f>T('כסליו-ינואר,1'!P7)</f>
        <v/>
      </c>
      <c r="Q7" s="461">
        <f>'כסליו-ינואר,1'!Q7</f>
        <v>0</v>
      </c>
      <c r="R7" s="455">
        <f>IF(S7=-99,0,'כסליו-ינואר,1'!R7)</f>
        <v>0</v>
      </c>
      <c r="S7" s="799">
        <f>IF('כסליו-ינואר,1'!S7=1,-99,'כסליו-ינואר,1'!S7-1)</f>
        <v>-10</v>
      </c>
      <c r="T7" s="454" t="str">
        <f>T('כסליו-ינואר,1'!T7)</f>
        <v/>
      </c>
      <c r="U7" s="468" t="str">
        <f>T('כסליו-ינואר,1'!U7)</f>
        <v/>
      </c>
      <c r="V7" s="461">
        <f>'כסליו-ינואר,1'!V7</f>
        <v>0</v>
      </c>
      <c r="W7" s="459">
        <f>IF(X7=-99,0,'כסליו-ינואר,1'!W7)</f>
        <v>0</v>
      </c>
      <c r="X7" s="800">
        <f>IF('כסליו-ינואר,1'!X7=1,-99,'כסליו-ינואר,1'!X7-1)</f>
        <v>-10</v>
      </c>
      <c r="Y7" s="31">
        <f>'כסליו-ינואר,1'!Y7</f>
        <v>0</v>
      </c>
      <c r="Z7" s="160"/>
      <c r="AA7" s="1111"/>
      <c r="AB7" s="1112"/>
      <c r="AC7" s="1112"/>
      <c r="AD7" s="1112"/>
      <c r="AE7" s="1112"/>
      <c r="AF7" s="1112"/>
      <c r="AG7" s="1112"/>
      <c r="AH7" s="1112"/>
      <c r="AI7" s="1113"/>
    </row>
    <row r="8" spans="1:35" ht="15.75" x14ac:dyDescent="0.25">
      <c r="A8" s="122"/>
      <c r="B8" s="506" t="str">
        <f>T('כסליו-ינואר,1'!B8)</f>
        <v/>
      </c>
      <c r="C8" s="509">
        <f>'כסליו-ינואר,1'!C8</f>
        <v>0</v>
      </c>
      <c r="D8" s="603" t="str">
        <f>IF('כסליו-ינואר,1'!C8&lt;&gt;'חשוון-דצמבר,12'!C8,"?","")</f>
        <v/>
      </c>
      <c r="E8" s="14"/>
      <c r="F8" s="18" t="str">
        <f>T('כסליו-ינואר,1'!F8)</f>
        <v/>
      </c>
      <c r="G8" s="511">
        <f>'כסליו-ינואר,1'!G8</f>
        <v>0</v>
      </c>
      <c r="H8" s="616" t="str">
        <f>IF('כסליו-ינואר,1'!G8&lt;&gt;'חשוון-דצמבר,12'!G8,"?","")</f>
        <v/>
      </c>
      <c r="I8" s="516"/>
      <c r="J8" s="453" t="str">
        <f>T('כסליו-ינואר,1'!J8)</f>
        <v/>
      </c>
      <c r="K8" s="811" t="str">
        <f>T('כסליו-ינואר,1'!K8)</f>
        <v/>
      </c>
      <c r="L8" s="463">
        <f>'כסליו-ינואר,1'!L8</f>
        <v>0</v>
      </c>
      <c r="M8" s="804">
        <f>IF(N8=-99,0,'כסליו-ינואר,1'!M8)</f>
        <v>0</v>
      </c>
      <c r="N8" s="798">
        <f>IF('כסליו-ינואר,1'!N8=1,-99,'כסליו-ינואר,1'!N8-1)</f>
        <v>-10</v>
      </c>
      <c r="O8" s="454" t="str">
        <f>T('כסליו-ינואר,1'!O8)</f>
        <v/>
      </c>
      <c r="P8" s="470" t="str">
        <f>T('כסליו-ינואר,1'!P8)</f>
        <v/>
      </c>
      <c r="Q8" s="461">
        <f>'כסליו-ינואר,1'!Q8</f>
        <v>0</v>
      </c>
      <c r="R8" s="455">
        <f>IF(S8=-99,0,'כסליו-ינואר,1'!R8)</f>
        <v>0</v>
      </c>
      <c r="S8" s="799">
        <f>IF('כסליו-ינואר,1'!S8=1,-99,'כסליו-ינואר,1'!S8-1)</f>
        <v>-10</v>
      </c>
      <c r="T8" s="454" t="str">
        <f>T('כסליו-ינואר,1'!T8)</f>
        <v/>
      </c>
      <c r="U8" s="468" t="str">
        <f>T('כסליו-ינואר,1'!U8)</f>
        <v/>
      </c>
      <c r="V8" s="461">
        <f>'כסליו-ינואר,1'!V8</f>
        <v>0</v>
      </c>
      <c r="W8" s="810">
        <f>IF(X8=-99,0,'כסליו-ינואר,1'!W8)</f>
        <v>0</v>
      </c>
      <c r="X8" s="800">
        <f>IF('כסליו-ינואר,1'!X8=1,-99,'כסליו-ינואר,1'!X8-1)</f>
        <v>-10</v>
      </c>
      <c r="Y8" s="31">
        <f>'כסליו-ינואר,1'!Y8</f>
        <v>0</v>
      </c>
      <c r="Z8" s="160"/>
      <c r="AA8" s="1111"/>
      <c r="AB8" s="1112"/>
      <c r="AC8" s="1112"/>
      <c r="AD8" s="1112"/>
      <c r="AE8" s="1112"/>
      <c r="AF8" s="1112"/>
      <c r="AG8" s="1112"/>
      <c r="AH8" s="1112"/>
      <c r="AI8" s="1113"/>
    </row>
    <row r="9" spans="1:35" ht="16.5" thickBot="1" x14ac:dyDescent="0.3">
      <c r="A9" s="122"/>
      <c r="B9" s="506" t="str">
        <f>T('כסליו-ינואר,1'!B9)</f>
        <v/>
      </c>
      <c r="C9" s="614">
        <f>'כסליו-ינואר,1'!C9</f>
        <v>0</v>
      </c>
      <c r="D9" s="603" t="str">
        <f>IF('כסליו-ינואר,1'!C9&lt;&gt;'חשוון-דצמבר,12'!C9,"?","")</f>
        <v/>
      </c>
      <c r="E9" s="14"/>
      <c r="F9" s="18" t="str">
        <f>T('כסליו-ינואר,1'!F9)</f>
        <v/>
      </c>
      <c r="G9" s="620">
        <f>'כסליו-ינואר,1'!G9</f>
        <v>0</v>
      </c>
      <c r="H9" s="621" t="str">
        <f>IF('כסליו-ינואר,1'!G9&lt;&gt;'חשוון-דצמבר,12'!G9,"?","")</f>
        <v/>
      </c>
      <c r="I9" s="582"/>
      <c r="J9" s="453" t="str">
        <f>T('כסליו-ינואר,1'!J9)</f>
        <v/>
      </c>
      <c r="K9" s="466" t="str">
        <f>T('כסליו-ינואר,1'!K9)</f>
        <v/>
      </c>
      <c r="L9" s="463">
        <f>'כסליו-ינואר,1'!L9</f>
        <v>0</v>
      </c>
      <c r="M9" s="806">
        <f>IF(N9=-99,0,'כסליו-ינואר,1'!M9)</f>
        <v>0</v>
      </c>
      <c r="N9" s="805">
        <f>IF('כסליו-ינואר,1'!N9=1,-99,'כסליו-ינואר,1'!N9-1)</f>
        <v>-10</v>
      </c>
      <c r="O9" s="454" t="str">
        <f>T('כסליו-ינואר,1'!O9)</f>
        <v/>
      </c>
      <c r="P9" s="470" t="str">
        <f>T('כסליו-ינואר,1'!P9)</f>
        <v/>
      </c>
      <c r="Q9" s="461">
        <f>'כסליו-ינואר,1'!Q9</f>
        <v>0</v>
      </c>
      <c r="R9" s="455">
        <f>IF(S9=-99,0,'כסליו-ינואר,1'!R9)</f>
        <v>0</v>
      </c>
      <c r="S9" s="799">
        <f>IF('כסליו-ינואר,1'!S9=1,-99,'כסליו-ינואר,1'!S9-1)</f>
        <v>-10</v>
      </c>
      <c r="T9" s="454" t="str">
        <f>T('כסליו-ינואר,1'!T9)</f>
        <v/>
      </c>
      <c r="U9" s="468" t="str">
        <f>T('כסליו-ינואר,1'!U9)</f>
        <v/>
      </c>
      <c r="V9" s="461">
        <f>'כסליו-ינואר,1'!V9</f>
        <v>0</v>
      </c>
      <c r="W9" s="810">
        <f>IF(X9=-99,0,'כסליו-ינואר,1'!W9)</f>
        <v>0</v>
      </c>
      <c r="X9" s="800">
        <f>IF('כסליו-ינואר,1'!X9=1,-99,'כסליו-ינואר,1'!X9-1)</f>
        <v>-10</v>
      </c>
      <c r="Y9" s="31">
        <f>'כסליו-ינואר,1'!Y9</f>
        <v>0</v>
      </c>
      <c r="Z9" s="160"/>
      <c r="AA9" s="1111"/>
      <c r="AB9" s="1112"/>
      <c r="AC9" s="1112"/>
      <c r="AD9" s="1112"/>
      <c r="AE9" s="1112"/>
      <c r="AF9" s="1112"/>
      <c r="AG9" s="1112"/>
      <c r="AH9" s="1112"/>
      <c r="AI9" s="1113"/>
    </row>
    <row r="10" spans="1:35" ht="15.75" x14ac:dyDescent="0.25">
      <c r="A10" s="122"/>
      <c r="B10" s="506" t="str">
        <f>T('כסליו-ינואר,1'!B10)</f>
        <v/>
      </c>
      <c r="C10" s="1344" t="s">
        <v>166</v>
      </c>
      <c r="D10" s="1345"/>
      <c r="E10" s="14"/>
      <c r="F10" s="18" t="str">
        <f>T('כסליו-ינואר,1'!F10)</f>
        <v/>
      </c>
      <c r="G10" s="1332" t="s">
        <v>166</v>
      </c>
      <c r="H10" s="1333"/>
      <c r="I10" s="15"/>
      <c r="J10" s="453" t="str">
        <f>T('כסליו-ינואר,1'!J10)</f>
        <v/>
      </c>
      <c r="K10" s="466" t="str">
        <f>T('כסליו-ינואר,1'!K10)</f>
        <v/>
      </c>
      <c r="L10" s="463">
        <f>'כסליו-ינואר,1'!L10</f>
        <v>0</v>
      </c>
      <c r="M10" s="808">
        <f>IF(N10=-99,0,'כסליו-ינואר,1'!M10)</f>
        <v>0</v>
      </c>
      <c r="N10" s="805">
        <f>IF('כסליו-ינואר,1'!N10=1,-99,'כסליו-ינואר,1'!N10-1)</f>
        <v>-10</v>
      </c>
      <c r="O10" s="454" t="str">
        <f>T('כסליו-ינואר,1'!O10)</f>
        <v/>
      </c>
      <c r="P10" s="470" t="str">
        <f>T('כסליו-ינואר,1'!P10)</f>
        <v/>
      </c>
      <c r="Q10" s="461">
        <f>'כסליו-ינואר,1'!Q10</f>
        <v>0</v>
      </c>
      <c r="R10" s="455">
        <f>IF(S10=-99,0,'כסליו-ינואר,1'!R10)</f>
        <v>0</v>
      </c>
      <c r="S10" s="799">
        <f>IF('כסליו-ינואר,1'!S10=1,-99,'כסליו-ינואר,1'!S10-1)</f>
        <v>-10</v>
      </c>
      <c r="T10" s="454" t="str">
        <f>T('כסליו-ינואר,1'!T10)</f>
        <v/>
      </c>
      <c r="U10" s="468" t="str">
        <f>T('כסליו-ינואר,1'!U10)</f>
        <v/>
      </c>
      <c r="V10" s="461">
        <f>'כסליו-ינואר,1'!V10</f>
        <v>0</v>
      </c>
      <c r="W10" s="810">
        <f>IF(X10=-99,0,'כסליו-ינואר,1'!W10)</f>
        <v>0</v>
      </c>
      <c r="X10" s="800">
        <f>IF('כסליו-ינואר,1'!X10=1,-99,'כסליו-ינואר,1'!X10-1)</f>
        <v>-10</v>
      </c>
      <c r="Y10" s="31">
        <f>'כסליו-ינואר,1'!Y10</f>
        <v>0</v>
      </c>
      <c r="Z10" s="160"/>
      <c r="AA10" s="1111"/>
      <c r="AB10" s="1112"/>
      <c r="AC10" s="1112"/>
      <c r="AD10" s="1112"/>
      <c r="AE10" s="1112"/>
      <c r="AF10" s="1112"/>
      <c r="AG10" s="1112"/>
      <c r="AH10" s="1112"/>
      <c r="AI10" s="1113"/>
    </row>
    <row r="11" spans="1:35" ht="15.75" x14ac:dyDescent="0.25">
      <c r="A11" s="122"/>
      <c r="B11" s="506" t="str">
        <f>T('כסליו-ינואר,1'!B11)</f>
        <v/>
      </c>
      <c r="C11" s="1338" t="s">
        <v>166</v>
      </c>
      <c r="D11" s="1339"/>
      <c r="E11" s="14"/>
      <c r="F11" s="626" t="str">
        <f>T('כסליו-ינואר,1'!F11)</f>
        <v/>
      </c>
      <c r="G11" s="1334" t="s">
        <v>166</v>
      </c>
      <c r="H11" s="1335"/>
      <c r="I11" s="15"/>
      <c r="J11" s="453" t="str">
        <f>T('כסליו-ינואר,1'!J11)</f>
        <v/>
      </c>
      <c r="K11" s="466" t="str">
        <f>T('כסליו-ינואר,1'!K11)</f>
        <v/>
      </c>
      <c r="L11" s="463">
        <f>'כסליו-ינואר,1'!L11</f>
        <v>0</v>
      </c>
      <c r="M11" s="808">
        <f>IF(N11=-99,0,'כסליו-ינואר,1'!M11)</f>
        <v>0</v>
      </c>
      <c r="N11" s="805">
        <f>IF('כסליו-ינואר,1'!N11=1,-99,'כסליו-ינואר,1'!N11-1)</f>
        <v>-10</v>
      </c>
      <c r="O11" s="454" t="str">
        <f>T('כסליו-ינואר,1'!O11)</f>
        <v/>
      </c>
      <c r="P11" s="470" t="str">
        <f>T('כסליו-ינואר,1'!P11)</f>
        <v/>
      </c>
      <c r="Q11" s="461">
        <f>'כסליו-ינואר,1'!Q11</f>
        <v>0</v>
      </c>
      <c r="R11" s="455">
        <f>IF(S11=-99,0,'כסליו-ינואר,1'!R11)</f>
        <v>0</v>
      </c>
      <c r="S11" s="799">
        <f>IF('כסליו-ינואר,1'!S11=1,-99,'כסליו-ינואר,1'!S11-1)</f>
        <v>-10</v>
      </c>
      <c r="T11" s="454" t="str">
        <f>T('כסליו-ינואר,1'!T11)</f>
        <v/>
      </c>
      <c r="U11" s="468" t="str">
        <f>T('כסליו-ינואר,1'!U11)</f>
        <v/>
      </c>
      <c r="V11" s="461">
        <f>'כסליו-ינואר,1'!V11</f>
        <v>0</v>
      </c>
      <c r="W11" s="810">
        <f>IF(X11=-99,0,'כסליו-ינואר,1'!W11)</f>
        <v>0</v>
      </c>
      <c r="X11" s="800">
        <f>IF('כסליו-ינואר,1'!X11=1,-99,'כסליו-ינואר,1'!X11-1)</f>
        <v>-10</v>
      </c>
      <c r="Y11" s="31">
        <f>'כסליו-ינואר,1'!Y11</f>
        <v>0</v>
      </c>
      <c r="Z11" s="160"/>
      <c r="AA11" s="1111"/>
      <c r="AB11" s="1112"/>
      <c r="AC11" s="1112"/>
      <c r="AD11" s="1112"/>
      <c r="AE11" s="1112"/>
      <c r="AF11" s="1112"/>
      <c r="AG11" s="1112"/>
      <c r="AH11" s="1112"/>
      <c r="AI11" s="1113"/>
    </row>
    <row r="12" spans="1:35" ht="15.75" x14ac:dyDescent="0.25">
      <c r="A12" s="122"/>
      <c r="B12" s="506" t="str">
        <f>T('כסליו-ינואר,1'!B12)</f>
        <v/>
      </c>
      <c r="C12" s="1338" t="s">
        <v>166</v>
      </c>
      <c r="D12" s="1339"/>
      <c r="E12" s="14"/>
      <c r="F12" s="608" t="str">
        <f>T('כסליו-ינואר,1'!F12)</f>
        <v/>
      </c>
      <c r="G12" s="1336" t="s">
        <v>166</v>
      </c>
      <c r="H12" s="1337"/>
      <c r="I12" s="15"/>
      <c r="J12" s="453" t="str">
        <f>T('כסליו-ינואר,1'!J12)</f>
        <v/>
      </c>
      <c r="K12" s="466" t="str">
        <f>T('כסליו-ינואר,1'!K12)</f>
        <v/>
      </c>
      <c r="L12" s="463">
        <f>'כסליו-ינואר,1'!L12</f>
        <v>0</v>
      </c>
      <c r="M12" s="808">
        <f>IF(N12=-99,0,'כסליו-ינואר,1'!M12)</f>
        <v>0</v>
      </c>
      <c r="N12" s="805">
        <f>IF('כסליו-ינואר,1'!N12=1,-99,'כסליו-ינואר,1'!N12-1)</f>
        <v>-10</v>
      </c>
      <c r="O12" s="454" t="str">
        <f>T('כסליו-ינואר,1'!O12)</f>
        <v/>
      </c>
      <c r="P12" s="470" t="str">
        <f>T('כסליו-ינואר,1'!P12)</f>
        <v/>
      </c>
      <c r="Q12" s="461">
        <f>'כסליו-ינואר,1'!Q12</f>
        <v>0</v>
      </c>
      <c r="R12" s="455">
        <f>IF(S12=-99,0,'כסליו-ינואר,1'!R12)</f>
        <v>0</v>
      </c>
      <c r="S12" s="799">
        <f>IF('כסליו-ינואר,1'!S12=1,-99,'כסליו-ינואר,1'!S12-1)</f>
        <v>-10</v>
      </c>
      <c r="T12" s="611" t="str">
        <f>T('כסליו-ינואר,1'!T12)</f>
        <v/>
      </c>
      <c r="U12" s="468" t="str">
        <f>T('כסליו-ינואר,1'!U12)</f>
        <v/>
      </c>
      <c r="V12" s="461">
        <f>'כסליו-ינואר,1'!V12</f>
        <v>0</v>
      </c>
      <c r="W12" s="809">
        <f>IF(X12=-99,0,'כסליו-ינואר,1'!W12)</f>
        <v>0</v>
      </c>
      <c r="X12" s="800">
        <f>IF('כסליו-ינואר,1'!X12=1,-99,'כסליו-ינואר,1'!X12-1)</f>
        <v>-10</v>
      </c>
      <c r="Y12" s="31">
        <f>'כסליו-ינואר,1'!Y12</f>
        <v>0</v>
      </c>
      <c r="Z12" s="160"/>
      <c r="AA12" s="1111"/>
      <c r="AB12" s="1112"/>
      <c r="AC12" s="1112"/>
      <c r="AD12" s="1112"/>
      <c r="AE12" s="1112"/>
      <c r="AF12" s="1112"/>
      <c r="AG12" s="1112"/>
      <c r="AH12" s="1112"/>
      <c r="AI12" s="1113"/>
    </row>
    <row r="13" spans="1:35" ht="15.75" x14ac:dyDescent="0.25">
      <c r="A13" s="122"/>
      <c r="B13" s="506" t="str">
        <f>T('כסליו-ינואר,1'!B13)</f>
        <v/>
      </c>
      <c r="C13" s="1338" t="s">
        <v>166</v>
      </c>
      <c r="D13" s="1339"/>
      <c r="E13" s="580"/>
      <c r="F13" s="18" t="str">
        <f>T('כסליו-ינואר,1'!F13)</f>
        <v/>
      </c>
      <c r="G13" s="1355" t="s">
        <v>166</v>
      </c>
      <c r="H13" s="1356"/>
      <c r="I13" s="15"/>
      <c r="J13" s="453" t="str">
        <f>T('כסליו-ינואר,1'!J13)</f>
        <v/>
      </c>
      <c r="K13" s="466" t="str">
        <f>T('כסליו-ינואר,1'!K13)</f>
        <v/>
      </c>
      <c r="L13" s="463">
        <f>'כסליו-ינואר,1'!L13</f>
        <v>0</v>
      </c>
      <c r="M13" s="808">
        <f>IF(N13=-99,0,'כסליו-ינואר,1'!M13)</f>
        <v>0</v>
      </c>
      <c r="N13" s="805">
        <f>IF('כסליו-ינואר,1'!N13=1,-99,'כסליו-ינואר,1'!N13-1)</f>
        <v>-10</v>
      </c>
      <c r="O13" s="454" t="str">
        <f>T('כסליו-ינואר,1'!O13)</f>
        <v/>
      </c>
      <c r="P13" s="470" t="str">
        <f>T('כסליו-ינואר,1'!P13)</f>
        <v/>
      </c>
      <c r="Q13" s="461">
        <f>'כסליו-ינואר,1'!Q13</f>
        <v>0</v>
      </c>
      <c r="R13" s="455">
        <f>IF(S13=-99,0,'כסליו-ינואר,1'!R13)</f>
        <v>0</v>
      </c>
      <c r="S13" s="799">
        <f>IF('כסליו-ינואר,1'!S13=1,-99,'כסליו-ינואר,1'!S13-1)</f>
        <v>-10</v>
      </c>
      <c r="T13" s="454" t="str">
        <f>T('כסליו-ינואר,1'!T13)</f>
        <v/>
      </c>
      <c r="U13" s="468" t="str">
        <f>T('כסליו-ינואר,1'!U13)</f>
        <v/>
      </c>
      <c r="V13" s="461">
        <f>'כסליו-ינואר,1'!V13</f>
        <v>0</v>
      </c>
      <c r="W13" s="809">
        <f>IF(X13=-99,0,'כסליו-ינואר,1'!W13)</f>
        <v>0</v>
      </c>
      <c r="X13" s="800">
        <f>IF('כסליו-ינואר,1'!X13=1,-99,'כסליו-ינואר,1'!X13-1)</f>
        <v>-10</v>
      </c>
      <c r="Y13" s="31">
        <f>'כסליו-ינואר,1'!Y13</f>
        <v>0</v>
      </c>
      <c r="Z13" s="160"/>
      <c r="AA13" s="1111"/>
      <c r="AB13" s="1112"/>
      <c r="AC13" s="1112"/>
      <c r="AD13" s="1112"/>
      <c r="AE13" s="1112"/>
      <c r="AF13" s="1112"/>
      <c r="AG13" s="1112"/>
      <c r="AH13" s="1112"/>
      <c r="AI13" s="1113"/>
    </row>
    <row r="14" spans="1:35" ht="15.75" x14ac:dyDescent="0.25">
      <c r="A14" s="122"/>
      <c r="B14" s="506" t="str">
        <f>T('כסליו-ינואר,1'!B14)</f>
        <v/>
      </c>
      <c r="C14" s="1338" t="s">
        <v>166</v>
      </c>
      <c r="D14" s="1339"/>
      <c r="E14" s="580"/>
      <c r="F14" s="18" t="str">
        <f>T('כסליו-ינואר,1'!F14)</f>
        <v/>
      </c>
      <c r="G14" s="1334" t="s">
        <v>166</v>
      </c>
      <c r="H14" s="1335"/>
      <c r="I14" s="15"/>
      <c r="J14" s="453" t="str">
        <f>T('כסליו-ינואר,1'!J14)</f>
        <v/>
      </c>
      <c r="K14" s="466" t="str">
        <f>T('כסליו-ינואר,1'!K14)</f>
        <v/>
      </c>
      <c r="L14" s="463">
        <f>'כסליו-ינואר,1'!L14</f>
        <v>0</v>
      </c>
      <c r="M14" s="807">
        <f>IF(N14=-99,0,'כסליו-ינואר,1'!M14)</f>
        <v>0</v>
      </c>
      <c r="N14" s="805">
        <f>IF('כסליו-ינואר,1'!N14=1,-99,'כסליו-ינואר,1'!N14-1)</f>
        <v>-12</v>
      </c>
      <c r="O14" s="454" t="str">
        <f>T('כסליו-ינואר,1'!O14)</f>
        <v/>
      </c>
      <c r="P14" s="470" t="str">
        <f>T('כסליו-ינואר,1'!P14)</f>
        <v/>
      </c>
      <c r="Q14" s="461">
        <f>'כסליו-ינואר,1'!Q14</f>
        <v>0</v>
      </c>
      <c r="R14" s="455">
        <f>IF(S14=-99,0,'כסליו-ינואר,1'!R14)</f>
        <v>0</v>
      </c>
      <c r="S14" s="799">
        <f>IF('כסליו-ינואר,1'!S14=1,-99,'כסליו-ינואר,1'!S14-1)</f>
        <v>-10</v>
      </c>
      <c r="T14" s="454" t="str">
        <f>T('כסליו-ינואר,1'!T14)</f>
        <v/>
      </c>
      <c r="U14" s="468" t="str">
        <f>T('כסליו-ינואר,1'!U14)</f>
        <v/>
      </c>
      <c r="V14" s="461">
        <f>'כסליו-ינואר,1'!V14</f>
        <v>0</v>
      </c>
      <c r="W14" s="459">
        <f>IF(X14=-99,0,'כסליו-ינואר,1'!W14)</f>
        <v>0</v>
      </c>
      <c r="X14" s="800">
        <f>IF('כסליו-ינואר,1'!X14=1,-99,'כסליו-ינואר,1'!X14-1)</f>
        <v>-10</v>
      </c>
      <c r="Y14" s="31">
        <f>'כסליו-ינואר,1'!Y14</f>
        <v>0</v>
      </c>
      <c r="Z14" s="160"/>
      <c r="AA14" s="1111"/>
      <c r="AB14" s="1112"/>
      <c r="AC14" s="1112"/>
      <c r="AD14" s="1112"/>
      <c r="AE14" s="1112"/>
      <c r="AF14" s="1112"/>
      <c r="AG14" s="1112"/>
      <c r="AH14" s="1112"/>
      <c r="AI14" s="1113"/>
    </row>
    <row r="15" spans="1:35" ht="15.75" x14ac:dyDescent="0.25">
      <c r="A15" s="122"/>
      <c r="B15" s="506" t="str">
        <f>T('כסליו-ינואר,1'!B15)</f>
        <v/>
      </c>
      <c r="C15" s="1338" t="s">
        <v>166</v>
      </c>
      <c r="D15" s="1339"/>
      <c r="E15" s="14"/>
      <c r="F15" s="18" t="str">
        <f>T('כסליו-ינואר,1'!F15)</f>
        <v/>
      </c>
      <c r="G15" s="1336" t="s">
        <v>166</v>
      </c>
      <c r="H15" s="1337"/>
      <c r="I15" s="15"/>
      <c r="J15" s="453" t="str">
        <f>T('כסליו-ינואר,1'!J15)</f>
        <v/>
      </c>
      <c r="K15" s="466" t="str">
        <f>T('כסליו-ינואר,1'!K15)</f>
        <v/>
      </c>
      <c r="L15" s="463">
        <f>'כסליו-ינואר,1'!L15</f>
        <v>0</v>
      </c>
      <c r="M15" s="450">
        <f>IF(N15=-99,0,'כסליו-ינואר,1'!M15)</f>
        <v>0</v>
      </c>
      <c r="N15" s="798">
        <f>IF('כסליו-ינואר,1'!N15=1,-99,'כסליו-ינואר,1'!N15-1)</f>
        <v>-10</v>
      </c>
      <c r="O15" s="454" t="str">
        <f>T('כסליו-ינואר,1'!O15)</f>
        <v/>
      </c>
      <c r="P15" s="470" t="str">
        <f>T('כסליו-ינואר,1'!P15)</f>
        <v/>
      </c>
      <c r="Q15" s="461">
        <f>'כסליו-ינואר,1'!Q15</f>
        <v>0</v>
      </c>
      <c r="R15" s="455">
        <f>IF(S15=-99,0,'כסליו-ינואר,1'!R15)</f>
        <v>0</v>
      </c>
      <c r="S15" s="799">
        <f>IF('כסליו-ינואר,1'!S15=1,-99,'כסליו-ינואר,1'!S15-1)</f>
        <v>-10</v>
      </c>
      <c r="T15" s="454" t="str">
        <f>T('כסליו-ינואר,1'!T15)</f>
        <v/>
      </c>
      <c r="U15" s="468" t="str">
        <f>T('כסליו-ינואר,1'!U15)</f>
        <v/>
      </c>
      <c r="V15" s="461">
        <f>'כסליו-ינואר,1'!V15</f>
        <v>0</v>
      </c>
      <c r="W15" s="809">
        <f>IF(X15=-99,0,'כסליו-ינואר,1'!W15)</f>
        <v>0</v>
      </c>
      <c r="X15" s="800">
        <f>IF('כסליו-ינואר,1'!X15=1,-99,'כסליו-ינואר,1'!X15-1)</f>
        <v>-10</v>
      </c>
      <c r="Y15" s="31">
        <f>'כסליו-ינואר,1'!Y15</f>
        <v>0</v>
      </c>
      <c r="Z15" s="160"/>
      <c r="AA15" s="1111"/>
      <c r="AB15" s="1112"/>
      <c r="AC15" s="1112"/>
      <c r="AD15" s="1112"/>
      <c r="AE15" s="1112"/>
      <c r="AF15" s="1112"/>
      <c r="AG15" s="1112"/>
      <c r="AH15" s="1112"/>
      <c r="AI15" s="1113"/>
    </row>
    <row r="16" spans="1:35" ht="15.95" customHeight="1" x14ac:dyDescent="0.25">
      <c r="A16" s="122"/>
      <c r="B16" s="506" t="str">
        <f>T('כסליו-ינואר,1'!B16)</f>
        <v/>
      </c>
      <c r="C16" s="1338" t="s">
        <v>166</v>
      </c>
      <c r="D16" s="1339"/>
      <c r="E16" s="14"/>
      <c r="F16" s="18" t="str">
        <f>T('כסליו-ינואר,1'!F16)</f>
        <v/>
      </c>
      <c r="G16" s="1336" t="s">
        <v>166</v>
      </c>
      <c r="H16" s="1337"/>
      <c r="I16" s="15"/>
      <c r="J16" s="453" t="str">
        <f>T('כסליו-ינואר,1'!J16)</f>
        <v/>
      </c>
      <c r="K16" s="469" t="str">
        <f>T('כסליו-ינואר,1'!K16)</f>
        <v/>
      </c>
      <c r="L16" s="460">
        <f>'כסליו-ינואר,1'!L16</f>
        <v>0</v>
      </c>
      <c r="M16" s="803">
        <f>IF(N16=-99,0,'כסליו-ינואר,1'!M16)</f>
        <v>0</v>
      </c>
      <c r="N16" s="798">
        <f>IF('כסליו-ינואר,1'!N16=1,-99,'כסליו-ינואר,1'!N16-1)</f>
        <v>-10</v>
      </c>
      <c r="O16" s="454" t="str">
        <f>T('כסליו-ינואר,1'!O16)</f>
        <v/>
      </c>
      <c r="P16" s="470" t="str">
        <f>T('כסליו-ינואר,1'!P16)</f>
        <v/>
      </c>
      <c r="Q16" s="461">
        <f>'כסליו-ינואר,1'!Q16</f>
        <v>0</v>
      </c>
      <c r="R16" s="455">
        <f>IF(S16=-99,0,'כסליו-ינואר,1'!R16)</f>
        <v>0</v>
      </c>
      <c r="S16" s="799">
        <f>IF('כסליו-ינואר,1'!S16=1,-99,'כסליו-ינואר,1'!S16-1)</f>
        <v>-10</v>
      </c>
      <c r="T16" s="454" t="str">
        <f>T('כסליו-ינואר,1'!T16)</f>
        <v/>
      </c>
      <c r="U16" s="468" t="str">
        <f>T('כסליו-ינואר,1'!U16)</f>
        <v/>
      </c>
      <c r="V16" s="461">
        <f>'כסליו-ינואר,1'!V16</f>
        <v>0</v>
      </c>
      <c r="W16" s="813">
        <f>IF(X16=-99,0,'כסליו-ינואר,1'!W16)</f>
        <v>0</v>
      </c>
      <c r="X16" s="800">
        <f>IF('כסליו-ינואר,1'!X16=1,-99,'כסליו-ינואר,1'!X16-1)</f>
        <v>-10</v>
      </c>
      <c r="Y16" s="31">
        <f>'כסליו-ינואר,1'!Y16</f>
        <v>0</v>
      </c>
      <c r="Z16" s="160"/>
      <c r="AA16" s="1111"/>
      <c r="AB16" s="1112"/>
      <c r="AC16" s="1112"/>
      <c r="AD16" s="1112"/>
      <c r="AE16" s="1112"/>
      <c r="AF16" s="1112"/>
      <c r="AG16" s="1112"/>
      <c r="AH16" s="1112"/>
      <c r="AI16" s="1113"/>
    </row>
    <row r="17" spans="1:35" ht="19.899999999999999" customHeight="1" x14ac:dyDescent="0.25">
      <c r="A17" s="122"/>
      <c r="B17" s="141" t="s">
        <v>18</v>
      </c>
      <c r="C17" s="510">
        <f>SUM(C5:C16)</f>
        <v>0</v>
      </c>
      <c r="D17" s="522"/>
      <c r="E17" s="123"/>
      <c r="F17" s="143" t="s">
        <v>16</v>
      </c>
      <c r="G17" s="512">
        <f>SUM(G5:G16)</f>
        <v>0</v>
      </c>
      <c r="H17" s="518"/>
      <c r="I17" s="124"/>
      <c r="J17" s="1188" t="s">
        <v>16</v>
      </c>
      <c r="K17" s="1188"/>
      <c r="L17" s="1188"/>
      <c r="M17" s="1189"/>
      <c r="N17" s="1190">
        <f>SUM(M5:M16,R5:R16,W5:W16)</f>
        <v>0</v>
      </c>
      <c r="O17" s="1190"/>
      <c r="P17" s="145"/>
      <c r="Q17" s="146"/>
      <c r="R17" s="147"/>
      <c r="S17" s="146"/>
      <c r="T17" s="146"/>
      <c r="U17" s="146"/>
      <c r="V17" s="146"/>
      <c r="W17" s="1191" t="s">
        <v>62</v>
      </c>
      <c r="X17" s="1191"/>
      <c r="Y17" s="38">
        <f>SUM(Y5:Y16)</f>
        <v>0</v>
      </c>
      <c r="Z17" s="161"/>
      <c r="AA17" s="1111"/>
      <c r="AB17" s="1112"/>
      <c r="AC17" s="1112"/>
      <c r="AD17" s="1112"/>
      <c r="AE17" s="1112"/>
      <c r="AF17" s="1112"/>
      <c r="AG17" s="1112"/>
      <c r="AH17" s="1112"/>
      <c r="AI17" s="1113"/>
    </row>
    <row r="18" spans="1:35" ht="25.9" customHeight="1" x14ac:dyDescent="0.3">
      <c r="A18" s="122"/>
      <c r="B18" s="1353" t="s">
        <v>13</v>
      </c>
      <c r="C18" s="1354"/>
      <c r="D18" s="521"/>
      <c r="E18" s="123"/>
      <c r="F18" s="1357" t="s">
        <v>17</v>
      </c>
      <c r="G18" s="1358"/>
      <c r="H18" s="519"/>
      <c r="I18" s="148"/>
      <c r="J18" s="1166" t="s">
        <v>143</v>
      </c>
      <c r="K18" s="1166"/>
      <c r="L18" s="1166"/>
      <c r="M18" s="1166"/>
      <c r="N18" s="1166"/>
      <c r="O18" s="1166"/>
      <c r="P18" s="1166"/>
      <c r="Q18" s="1166"/>
      <c r="R18" s="1166"/>
      <c r="S18" s="1166"/>
      <c r="T18" s="1166"/>
      <c r="U18" s="1166"/>
      <c r="V18" s="1166"/>
      <c r="W18" s="1166"/>
      <c r="X18" s="1167"/>
      <c r="Y18" s="40"/>
      <c r="Z18" s="162"/>
      <c r="AA18" s="1111"/>
      <c r="AB18" s="1112"/>
      <c r="AC18" s="1112"/>
      <c r="AD18" s="1112"/>
      <c r="AE18" s="1112"/>
      <c r="AF18" s="1112"/>
      <c r="AG18" s="1112"/>
      <c r="AH18" s="1112"/>
      <c r="AI18" s="1113"/>
    </row>
    <row r="19" spans="1:35" ht="15.75" x14ac:dyDescent="0.25">
      <c r="A19" s="122"/>
      <c r="B19" s="149" t="s">
        <v>23</v>
      </c>
      <c r="C19" s="1359" t="s">
        <v>6</v>
      </c>
      <c r="D19" s="1360"/>
      <c r="E19" s="123"/>
      <c r="F19" s="151" t="s">
        <v>24</v>
      </c>
      <c r="G19" s="1330" t="s">
        <v>6</v>
      </c>
      <c r="H19" s="1331"/>
      <c r="I19" s="148"/>
      <c r="J19" s="1192" t="s">
        <v>3</v>
      </c>
      <c r="K19" s="1025"/>
      <c r="L19" s="154" t="s">
        <v>5</v>
      </c>
      <c r="M19" s="155" t="s">
        <v>6</v>
      </c>
      <c r="N19" s="156" t="s">
        <v>21</v>
      </c>
      <c r="O19" s="1024" t="s">
        <v>3</v>
      </c>
      <c r="P19" s="1025"/>
      <c r="Q19" s="154" t="s">
        <v>5</v>
      </c>
      <c r="R19" s="137" t="s">
        <v>6</v>
      </c>
      <c r="S19" s="156" t="s">
        <v>21</v>
      </c>
      <c r="T19" s="1024" t="s">
        <v>3</v>
      </c>
      <c r="U19" s="1025"/>
      <c r="V19" s="158" t="s">
        <v>5</v>
      </c>
      <c r="W19" s="155" t="s">
        <v>6</v>
      </c>
      <c r="X19" s="159" t="s">
        <v>21</v>
      </c>
      <c r="Y19" s="270" t="s">
        <v>26</v>
      </c>
      <c r="Z19" s="160"/>
      <c r="AA19" s="1111"/>
      <c r="AB19" s="1112"/>
      <c r="AC19" s="1112"/>
      <c r="AD19" s="1112"/>
      <c r="AE19" s="1112"/>
      <c r="AF19" s="1112"/>
      <c r="AG19" s="1112"/>
      <c r="AH19" s="1112"/>
      <c r="AI19" s="1113"/>
    </row>
    <row r="20" spans="1:35" ht="15.75" x14ac:dyDescent="0.25">
      <c r="A20" s="13"/>
      <c r="B20" s="42"/>
      <c r="C20" s="1328"/>
      <c r="D20" s="1329"/>
      <c r="E20" s="14"/>
      <c r="F20" s="44"/>
      <c r="G20" s="1340"/>
      <c r="H20" s="1341"/>
      <c r="I20" s="39"/>
      <c r="J20" s="1014"/>
      <c r="K20" s="1015"/>
      <c r="L20" s="272"/>
      <c r="M20" s="47"/>
      <c r="N20" s="48"/>
      <c r="O20" s="1019"/>
      <c r="P20" s="1015"/>
      <c r="Q20" s="272"/>
      <c r="R20" s="427"/>
      <c r="S20" s="48"/>
      <c r="T20" s="1019"/>
      <c r="U20" s="1015"/>
      <c r="V20" s="272"/>
      <c r="W20" s="434"/>
      <c r="X20" s="52"/>
      <c r="Y20" s="648"/>
      <c r="Z20" s="32"/>
      <c r="AA20" s="1111"/>
      <c r="AB20" s="1112"/>
      <c r="AC20" s="1112"/>
      <c r="AD20" s="1112"/>
      <c r="AE20" s="1112"/>
      <c r="AF20" s="1112"/>
      <c r="AG20" s="1112"/>
      <c r="AH20" s="1112"/>
      <c r="AI20" s="1113"/>
    </row>
    <row r="21" spans="1:35" ht="15.75" x14ac:dyDescent="0.25">
      <c r="A21" s="13"/>
      <c r="B21" s="42"/>
      <c r="C21" s="1328"/>
      <c r="D21" s="1329"/>
      <c r="E21" s="14"/>
      <c r="F21" s="44"/>
      <c r="G21" s="1340"/>
      <c r="H21" s="1341"/>
      <c r="I21" s="39"/>
      <c r="J21" s="1014"/>
      <c r="K21" s="1015"/>
      <c r="L21" s="272"/>
      <c r="M21" s="53"/>
      <c r="N21" s="48"/>
      <c r="O21" s="1019"/>
      <c r="P21" s="1015"/>
      <c r="Q21" s="272"/>
      <c r="R21" s="430"/>
      <c r="S21" s="48"/>
      <c r="T21" s="1019"/>
      <c r="U21" s="1015"/>
      <c r="V21" s="272"/>
      <c r="W21" s="430"/>
      <c r="X21" s="52"/>
      <c r="Y21" s="646"/>
      <c r="Z21" s="32"/>
      <c r="AA21" s="1111"/>
      <c r="AB21" s="1112"/>
      <c r="AC21" s="1112"/>
      <c r="AD21" s="1112"/>
      <c r="AE21" s="1112"/>
      <c r="AF21" s="1112"/>
      <c r="AG21" s="1112"/>
      <c r="AH21" s="1112"/>
      <c r="AI21" s="1113"/>
    </row>
    <row r="22" spans="1:35" ht="15.75" x14ac:dyDescent="0.25">
      <c r="A22" s="13"/>
      <c r="B22" s="42"/>
      <c r="C22" s="1328"/>
      <c r="D22" s="1329"/>
      <c r="E22" s="14"/>
      <c r="F22" s="44"/>
      <c r="G22" s="1340"/>
      <c r="H22" s="1341"/>
      <c r="I22" s="39"/>
      <c r="J22" s="1014"/>
      <c r="K22" s="1015"/>
      <c r="L22" s="272"/>
      <c r="M22" s="53"/>
      <c r="N22" s="48"/>
      <c r="O22" s="1019"/>
      <c r="P22" s="1015"/>
      <c r="Q22" s="272"/>
      <c r="R22" s="430"/>
      <c r="S22" s="48"/>
      <c r="T22" s="1019"/>
      <c r="U22" s="1015"/>
      <c r="V22" s="272"/>
      <c r="W22" s="430"/>
      <c r="X22" s="52"/>
      <c r="Y22" s="284"/>
      <c r="Z22" s="32"/>
      <c r="AA22" s="1111"/>
      <c r="AB22" s="1112"/>
      <c r="AC22" s="1112"/>
      <c r="AD22" s="1112"/>
      <c r="AE22" s="1112"/>
      <c r="AF22" s="1112"/>
      <c r="AG22" s="1112"/>
      <c r="AH22" s="1112"/>
      <c r="AI22" s="1113"/>
    </row>
    <row r="23" spans="1:35" ht="15.75" x14ac:dyDescent="0.25">
      <c r="A23" s="13"/>
      <c r="B23" s="42"/>
      <c r="C23" s="1328"/>
      <c r="D23" s="1329"/>
      <c r="E23" s="14"/>
      <c r="F23" s="44"/>
      <c r="G23" s="1340"/>
      <c r="H23" s="1341"/>
      <c r="I23" s="39"/>
      <c r="J23" s="1014"/>
      <c r="K23" s="1015"/>
      <c r="L23" s="272"/>
      <c r="M23" s="53"/>
      <c r="N23" s="48"/>
      <c r="O23" s="1019"/>
      <c r="P23" s="1015"/>
      <c r="Q23" s="272"/>
      <c r="R23" s="433"/>
      <c r="S23" s="48"/>
      <c r="T23" s="1019"/>
      <c r="U23" s="1015"/>
      <c r="V23" s="272"/>
      <c r="W23" s="430"/>
      <c r="X23" s="52"/>
      <c r="Y23" s="284"/>
      <c r="Z23" s="32"/>
      <c r="AA23" s="1111"/>
      <c r="AB23" s="1112"/>
      <c r="AC23" s="1112"/>
      <c r="AD23" s="1112"/>
      <c r="AE23" s="1112"/>
      <c r="AF23" s="1112"/>
      <c r="AG23" s="1112"/>
      <c r="AH23" s="1112"/>
      <c r="AI23" s="1113"/>
    </row>
    <row r="24" spans="1:35" ht="15.75" x14ac:dyDescent="0.25">
      <c r="A24" s="13"/>
      <c r="B24" s="42"/>
      <c r="C24" s="1328"/>
      <c r="D24" s="1329"/>
      <c r="E24" s="14"/>
      <c r="F24" s="44"/>
      <c r="G24" s="1340"/>
      <c r="H24" s="1341"/>
      <c r="I24" s="39"/>
      <c r="J24" s="1014"/>
      <c r="K24" s="1015"/>
      <c r="L24" s="272"/>
      <c r="M24" s="53"/>
      <c r="N24" s="48"/>
      <c r="O24" s="1019"/>
      <c r="P24" s="1015"/>
      <c r="Q24" s="272"/>
      <c r="R24" s="430"/>
      <c r="S24" s="48"/>
      <c r="T24" s="1019"/>
      <c r="U24" s="1015"/>
      <c r="V24" s="272"/>
      <c r="W24" s="430"/>
      <c r="X24" s="52"/>
      <c r="Y24" s="284"/>
      <c r="Z24" s="32"/>
      <c r="AA24" s="1111"/>
      <c r="AB24" s="1112"/>
      <c r="AC24" s="1112"/>
      <c r="AD24" s="1112"/>
      <c r="AE24" s="1112"/>
      <c r="AF24" s="1112"/>
      <c r="AG24" s="1112"/>
      <c r="AH24" s="1112"/>
      <c r="AI24" s="1113"/>
    </row>
    <row r="25" spans="1:35" ht="15.75" x14ac:dyDescent="0.25">
      <c r="A25" s="13"/>
      <c r="B25" s="42"/>
      <c r="C25" s="1328"/>
      <c r="D25" s="1329"/>
      <c r="E25" s="14"/>
      <c r="F25" s="44"/>
      <c r="G25" s="1340"/>
      <c r="H25" s="1341"/>
      <c r="I25" s="39"/>
      <c r="J25" s="1014"/>
      <c r="K25" s="1015"/>
      <c r="L25" s="272"/>
      <c r="M25" s="53"/>
      <c r="N25" s="48"/>
      <c r="O25" s="1019"/>
      <c r="P25" s="1015"/>
      <c r="Q25" s="272"/>
      <c r="R25" s="430"/>
      <c r="S25" s="48"/>
      <c r="T25" s="1019"/>
      <c r="U25" s="1015"/>
      <c r="V25" s="272"/>
      <c r="W25" s="430"/>
      <c r="X25" s="52"/>
      <c r="Y25" s="648"/>
      <c r="Z25" s="32"/>
      <c r="AA25" s="1111"/>
      <c r="AB25" s="1112"/>
      <c r="AC25" s="1112"/>
      <c r="AD25" s="1112"/>
      <c r="AE25" s="1112"/>
      <c r="AF25" s="1112"/>
      <c r="AG25" s="1112"/>
      <c r="AH25" s="1112"/>
      <c r="AI25" s="1113"/>
    </row>
    <row r="26" spans="1:35" ht="15.75" x14ac:dyDescent="0.25">
      <c r="A26" s="13"/>
      <c r="B26" s="42"/>
      <c r="C26" s="1328"/>
      <c r="D26" s="1329"/>
      <c r="E26" s="14"/>
      <c r="F26" s="44"/>
      <c r="G26" s="1340"/>
      <c r="H26" s="1341"/>
      <c r="I26" s="39"/>
      <c r="J26" s="1014"/>
      <c r="K26" s="1015"/>
      <c r="L26" s="272"/>
      <c r="M26" s="53"/>
      <c r="N26" s="48"/>
      <c r="O26" s="1019"/>
      <c r="P26" s="1015"/>
      <c r="Q26" s="272"/>
      <c r="R26" s="430"/>
      <c r="S26" s="48"/>
      <c r="T26" s="1019"/>
      <c r="U26" s="1015"/>
      <c r="V26" s="272"/>
      <c r="W26" s="430"/>
      <c r="X26" s="52"/>
      <c r="Y26" s="647"/>
      <c r="Z26" s="32"/>
      <c r="AA26" s="1111"/>
      <c r="AB26" s="1112"/>
      <c r="AC26" s="1112"/>
      <c r="AD26" s="1112"/>
      <c r="AE26" s="1112"/>
      <c r="AF26" s="1112"/>
      <c r="AG26" s="1112"/>
      <c r="AH26" s="1112"/>
      <c r="AI26" s="1113"/>
    </row>
    <row r="27" spans="1:35" ht="15.75" x14ac:dyDescent="0.25">
      <c r="A27" s="13"/>
      <c r="B27" s="42"/>
      <c r="C27" s="1328"/>
      <c r="D27" s="1329"/>
      <c r="E27" s="14"/>
      <c r="F27" s="44"/>
      <c r="G27" s="1340"/>
      <c r="H27" s="1341"/>
      <c r="I27" s="39"/>
      <c r="J27" s="1014"/>
      <c r="K27" s="1015"/>
      <c r="L27" s="272"/>
      <c r="M27" s="53"/>
      <c r="N27" s="48"/>
      <c r="O27" s="1019"/>
      <c r="P27" s="1015"/>
      <c r="Q27" s="272"/>
      <c r="R27" s="430"/>
      <c r="S27" s="48"/>
      <c r="T27" s="1019"/>
      <c r="U27" s="1015"/>
      <c r="V27" s="272"/>
      <c r="W27" s="430"/>
      <c r="X27" s="52"/>
      <c r="Y27" s="284"/>
      <c r="Z27" s="32"/>
      <c r="AA27" s="1111"/>
      <c r="AB27" s="1112"/>
      <c r="AC27" s="1112"/>
      <c r="AD27" s="1112"/>
      <c r="AE27" s="1112"/>
      <c r="AF27" s="1112"/>
      <c r="AG27" s="1112"/>
      <c r="AH27" s="1112"/>
      <c r="AI27" s="1113"/>
    </row>
    <row r="28" spans="1:35" ht="15.75" x14ac:dyDescent="0.25">
      <c r="A28" s="13"/>
      <c r="B28" s="42"/>
      <c r="C28" s="1328"/>
      <c r="D28" s="1329"/>
      <c r="E28" s="14"/>
      <c r="F28" s="44"/>
      <c r="G28" s="1340"/>
      <c r="H28" s="1341"/>
      <c r="I28" s="39"/>
      <c r="J28" s="1014"/>
      <c r="K28" s="1015"/>
      <c r="L28" s="272"/>
      <c r="M28" s="53"/>
      <c r="N28" s="48"/>
      <c r="O28" s="1019"/>
      <c r="P28" s="1015"/>
      <c r="Q28" s="272"/>
      <c r="R28" s="430"/>
      <c r="S28" s="48"/>
      <c r="T28" s="1019"/>
      <c r="U28" s="1015"/>
      <c r="V28" s="272"/>
      <c r="W28" s="430"/>
      <c r="X28" s="52"/>
      <c r="Y28" s="284"/>
      <c r="Z28" s="32"/>
      <c r="AA28" s="1111"/>
      <c r="AB28" s="1112"/>
      <c r="AC28" s="1112"/>
      <c r="AD28" s="1112"/>
      <c r="AE28" s="1112"/>
      <c r="AF28" s="1112"/>
      <c r="AG28" s="1112"/>
      <c r="AH28" s="1112"/>
      <c r="AI28" s="1113"/>
    </row>
    <row r="29" spans="1:35" ht="15.75" x14ac:dyDescent="0.25">
      <c r="A29" s="13"/>
      <c r="B29" s="42"/>
      <c r="C29" s="1328"/>
      <c r="D29" s="1329"/>
      <c r="E29" s="14"/>
      <c r="F29" s="44"/>
      <c r="G29" s="1340"/>
      <c r="H29" s="1341"/>
      <c r="I29" s="39"/>
      <c r="J29" s="1014"/>
      <c r="K29" s="1015"/>
      <c r="L29" s="272"/>
      <c r="M29" s="53"/>
      <c r="N29" s="48"/>
      <c r="O29" s="1019"/>
      <c r="P29" s="1015"/>
      <c r="Q29" s="272"/>
      <c r="R29" s="430"/>
      <c r="S29" s="48"/>
      <c r="T29" s="1019"/>
      <c r="U29" s="1015"/>
      <c r="V29" s="272"/>
      <c r="W29" s="430"/>
      <c r="X29" s="52"/>
      <c r="Y29" s="284"/>
      <c r="Z29" s="32"/>
      <c r="AA29" s="1111"/>
      <c r="AB29" s="1112"/>
      <c r="AC29" s="1112"/>
      <c r="AD29" s="1112"/>
      <c r="AE29" s="1112"/>
      <c r="AF29" s="1112"/>
      <c r="AG29" s="1112"/>
      <c r="AH29" s="1112"/>
      <c r="AI29" s="1113"/>
    </row>
    <row r="30" spans="1:35" ht="15.75" x14ac:dyDescent="0.25">
      <c r="A30" s="13"/>
      <c r="B30" s="42"/>
      <c r="C30" s="1328"/>
      <c r="D30" s="1329"/>
      <c r="E30" s="14"/>
      <c r="F30" s="44"/>
      <c r="G30" s="1340"/>
      <c r="H30" s="1341"/>
      <c r="I30" s="39"/>
      <c r="J30" s="1014"/>
      <c r="K30" s="1015"/>
      <c r="L30" s="272"/>
      <c r="M30" s="53"/>
      <c r="N30" s="48"/>
      <c r="O30" s="1019"/>
      <c r="P30" s="1015"/>
      <c r="Q30" s="272"/>
      <c r="R30" s="430"/>
      <c r="S30" s="48"/>
      <c r="T30" s="1019"/>
      <c r="U30" s="1015"/>
      <c r="V30" s="272"/>
      <c r="W30" s="430"/>
      <c r="X30" s="52"/>
      <c r="Y30" s="284"/>
      <c r="Z30" s="32"/>
      <c r="AA30" s="1111"/>
      <c r="AB30" s="1112"/>
      <c r="AC30" s="1112"/>
      <c r="AD30" s="1112"/>
      <c r="AE30" s="1112"/>
      <c r="AF30" s="1112"/>
      <c r="AG30" s="1112"/>
      <c r="AH30" s="1112"/>
      <c r="AI30" s="1113"/>
    </row>
    <row r="31" spans="1:35" ht="15.75" x14ac:dyDescent="0.25">
      <c r="A31" s="13"/>
      <c r="B31" s="42"/>
      <c r="C31" s="1328"/>
      <c r="D31" s="1329"/>
      <c r="E31" s="14"/>
      <c r="F31" s="44"/>
      <c r="G31" s="1340"/>
      <c r="H31" s="1341"/>
      <c r="I31" s="39"/>
      <c r="J31" s="1014"/>
      <c r="K31" s="1015"/>
      <c r="L31" s="272"/>
      <c r="M31" s="53"/>
      <c r="N31" s="48"/>
      <c r="O31" s="1019"/>
      <c r="P31" s="1015"/>
      <c r="Q31" s="272"/>
      <c r="R31" s="430"/>
      <c r="S31" s="48"/>
      <c r="T31" s="1019"/>
      <c r="U31" s="1015"/>
      <c r="V31" s="272"/>
      <c r="W31" s="430"/>
      <c r="X31" s="52"/>
      <c r="Y31" s="284"/>
      <c r="Z31" s="32"/>
      <c r="AA31" s="1111"/>
      <c r="AB31" s="1112"/>
      <c r="AC31" s="1112"/>
      <c r="AD31" s="1112"/>
      <c r="AE31" s="1112"/>
      <c r="AF31" s="1112"/>
      <c r="AG31" s="1112"/>
      <c r="AH31" s="1112"/>
      <c r="AI31" s="1113"/>
    </row>
    <row r="32" spans="1:35" ht="15.75" x14ac:dyDescent="0.25">
      <c r="A32" s="13"/>
      <c r="B32" s="42"/>
      <c r="C32" s="1328"/>
      <c r="D32" s="1329"/>
      <c r="E32" s="14"/>
      <c r="F32" s="44"/>
      <c r="G32" s="1340"/>
      <c r="H32" s="1341"/>
      <c r="I32" s="39"/>
      <c r="J32" s="1014"/>
      <c r="K32" s="1015"/>
      <c r="L32" s="272"/>
      <c r="M32" s="53"/>
      <c r="N32" s="48"/>
      <c r="O32" s="1019"/>
      <c r="P32" s="1015"/>
      <c r="Q32" s="272"/>
      <c r="R32" s="430"/>
      <c r="S32" s="48"/>
      <c r="T32" s="1019"/>
      <c r="U32" s="1015"/>
      <c r="V32" s="272"/>
      <c r="W32" s="430"/>
      <c r="X32" s="52"/>
      <c r="Y32" s="284"/>
      <c r="Z32" s="32"/>
      <c r="AA32" s="1111"/>
      <c r="AB32" s="1112"/>
      <c r="AC32" s="1112"/>
      <c r="AD32" s="1112"/>
      <c r="AE32" s="1112"/>
      <c r="AF32" s="1112"/>
      <c r="AG32" s="1112"/>
      <c r="AH32" s="1112"/>
      <c r="AI32" s="1113"/>
    </row>
    <row r="33" spans="1:36" ht="15.75" x14ac:dyDescent="0.25">
      <c r="A33" s="13"/>
      <c r="B33" s="42"/>
      <c r="C33" s="1328"/>
      <c r="D33" s="1329"/>
      <c r="E33" s="14"/>
      <c r="F33" s="44"/>
      <c r="G33" s="1340"/>
      <c r="H33" s="1341"/>
      <c r="I33" s="39"/>
      <c r="J33" s="1014"/>
      <c r="K33" s="1015"/>
      <c r="L33" s="272"/>
      <c r="M33" s="53"/>
      <c r="N33" s="48"/>
      <c r="O33" s="1019"/>
      <c r="P33" s="1015"/>
      <c r="Q33" s="272"/>
      <c r="R33" s="430"/>
      <c r="S33" s="48"/>
      <c r="T33" s="1019"/>
      <c r="U33" s="1015"/>
      <c r="V33" s="272"/>
      <c r="W33" s="430"/>
      <c r="X33" s="52"/>
      <c r="Y33" s="284"/>
      <c r="Z33" s="32"/>
      <c r="AA33" s="1111"/>
      <c r="AB33" s="1112"/>
      <c r="AC33" s="1112"/>
      <c r="AD33" s="1112"/>
      <c r="AE33" s="1112"/>
      <c r="AF33" s="1112"/>
      <c r="AG33" s="1112"/>
      <c r="AH33" s="1112"/>
      <c r="AI33" s="1113"/>
    </row>
    <row r="34" spans="1:36" ht="16.5" thickBot="1" x14ac:dyDescent="0.3">
      <c r="A34" s="13"/>
      <c r="B34" s="56"/>
      <c r="C34" s="1328"/>
      <c r="D34" s="1329"/>
      <c r="E34" s="14"/>
      <c r="F34" s="44"/>
      <c r="G34" s="1340"/>
      <c r="H34" s="1341"/>
      <c r="I34" s="39"/>
      <c r="J34" s="1014"/>
      <c r="K34" s="1015"/>
      <c r="L34" s="272"/>
      <c r="M34" s="53"/>
      <c r="N34" s="58"/>
      <c r="O34" s="1020"/>
      <c r="P34" s="1021"/>
      <c r="Q34" s="279"/>
      <c r="R34" s="431"/>
      <c r="S34" s="64"/>
      <c r="T34" s="1281"/>
      <c r="U34" s="1282"/>
      <c r="V34" s="278"/>
      <c r="W34" s="431"/>
      <c r="X34" s="537"/>
      <c r="Y34" s="539"/>
      <c r="Z34" s="32"/>
      <c r="AA34" s="1128"/>
      <c r="AB34" s="1129"/>
      <c r="AC34" s="1129"/>
      <c r="AD34" s="1129"/>
      <c r="AE34" s="1129"/>
      <c r="AF34" s="1129"/>
      <c r="AG34" s="1129"/>
      <c r="AH34" s="1129"/>
      <c r="AI34" s="1130"/>
    </row>
    <row r="35" spans="1:36" ht="16.5" thickTop="1" x14ac:dyDescent="0.25">
      <c r="A35" s="13"/>
      <c r="B35" s="56"/>
      <c r="C35" s="1328"/>
      <c r="D35" s="1329"/>
      <c r="E35" s="14"/>
      <c r="F35" s="61"/>
      <c r="G35" s="1340"/>
      <c r="H35" s="1341"/>
      <c r="I35" s="39"/>
      <c r="J35" s="1014"/>
      <c r="K35" s="1015"/>
      <c r="L35" s="272"/>
      <c r="M35" s="53"/>
      <c r="N35" s="58"/>
      <c r="O35" s="1135" t="s">
        <v>213</v>
      </c>
      <c r="P35" s="1136"/>
      <c r="Q35" s="1136"/>
      <c r="R35" s="1136"/>
      <c r="S35" s="1136"/>
      <c r="T35" s="1136"/>
      <c r="U35" s="1136"/>
      <c r="V35" s="1137"/>
      <c r="W35" s="535"/>
      <c r="X35" s="536"/>
      <c r="Y35" s="541"/>
      <c r="Z35" s="1146" t="s">
        <v>177</v>
      </c>
      <c r="AA35" s="1146"/>
      <c r="AB35" s="1146"/>
      <c r="AC35" s="1146"/>
      <c r="AD35" s="1146"/>
      <c r="AE35" s="1146"/>
      <c r="AF35" s="1146"/>
      <c r="AG35" s="1146"/>
      <c r="AH35" s="1146"/>
      <c r="AI35" s="1147"/>
      <c r="AJ35" s="561"/>
    </row>
    <row r="36" spans="1:36" ht="16.5" thickBot="1" x14ac:dyDescent="0.3">
      <c r="A36" s="13"/>
      <c r="B36" s="56"/>
      <c r="C36" s="1328"/>
      <c r="D36" s="1329"/>
      <c r="E36" s="14"/>
      <c r="F36" s="61"/>
      <c r="G36" s="1340"/>
      <c r="H36" s="1341"/>
      <c r="I36" s="39"/>
      <c r="J36" s="1014"/>
      <c r="K36" s="1015"/>
      <c r="L36" s="272"/>
      <c r="M36" s="53"/>
      <c r="N36" s="411"/>
      <c r="O36" s="1138"/>
      <c r="P36" s="1139"/>
      <c r="Q36" s="1139"/>
      <c r="R36" s="1139"/>
      <c r="S36" s="1139"/>
      <c r="T36" s="1139"/>
      <c r="U36" s="1139"/>
      <c r="V36" s="1140"/>
      <c r="W36" s="435"/>
      <c r="X36" s="553"/>
      <c r="Y36" s="557"/>
      <c r="Z36" s="1148" t="s">
        <v>176</v>
      </c>
      <c r="AA36" s="1148"/>
      <c r="AB36" s="1148"/>
      <c r="AC36" s="1148"/>
      <c r="AD36" s="1148"/>
      <c r="AE36" s="1148"/>
      <c r="AF36" s="1148"/>
      <c r="AG36" s="1148"/>
      <c r="AH36" s="1148"/>
      <c r="AI36" s="1149"/>
      <c r="AJ36" s="561"/>
    </row>
    <row r="37" spans="1:36" ht="16.5" thickTop="1" x14ac:dyDescent="0.25">
      <c r="A37" s="13"/>
      <c r="B37" s="56"/>
      <c r="C37" s="1328"/>
      <c r="D37" s="1329"/>
      <c r="E37" s="14"/>
      <c r="F37" s="44"/>
      <c r="G37" s="1340"/>
      <c r="H37" s="1341"/>
      <c r="I37" s="39"/>
      <c r="J37" s="1014"/>
      <c r="K37" s="1015"/>
      <c r="L37" s="272"/>
      <c r="M37" s="53"/>
      <c r="N37" s="411"/>
      <c r="O37" s="1371"/>
      <c r="P37" s="1372"/>
      <c r="Q37" s="548"/>
      <c r="R37" s="549"/>
      <c r="S37" s="550"/>
      <c r="T37" s="1371"/>
      <c r="U37" s="1372"/>
      <c r="V37" s="551"/>
      <c r="W37" s="552"/>
      <c r="X37" s="555"/>
      <c r="Y37" s="558"/>
      <c r="Z37" s="560"/>
      <c r="AA37" s="1131"/>
      <c r="AB37" s="1132"/>
      <c r="AC37" s="1132"/>
      <c r="AD37" s="1132"/>
      <c r="AE37" s="1132"/>
      <c r="AF37" s="1132"/>
      <c r="AG37" s="1132"/>
      <c r="AH37" s="1132"/>
      <c r="AI37" s="1133"/>
      <c r="AJ37" s="408"/>
    </row>
    <row r="38" spans="1:36" ht="18" customHeight="1" x14ac:dyDescent="0.25">
      <c r="A38" s="122"/>
      <c r="B38" s="163" t="s">
        <v>15</v>
      </c>
      <c r="C38" s="1362">
        <f>SUM(C20:C37)</f>
        <v>0</v>
      </c>
      <c r="D38" s="1362"/>
      <c r="E38" s="123"/>
      <c r="F38" s="165" t="s">
        <v>14</v>
      </c>
      <c r="G38" s="1361">
        <f>SUM(G20:G37)</f>
        <v>0</v>
      </c>
      <c r="H38" s="1361"/>
      <c r="I38" s="741"/>
      <c r="J38" s="1016" t="s">
        <v>14</v>
      </c>
      <c r="K38" s="1017"/>
      <c r="L38" s="1018"/>
      <c r="M38" s="1151">
        <f>SUM(M20:M37,R20:R37,W20:W37)</f>
        <v>0</v>
      </c>
      <c r="N38" s="1152"/>
      <c r="O38" s="167"/>
      <c r="P38" s="167"/>
      <c r="Q38" s="168"/>
      <c r="R38" s="925"/>
      <c r="S38" s="926"/>
      <c r="T38" s="927"/>
      <c r="U38" s="927"/>
      <c r="V38" s="169"/>
      <c r="W38" s="1153" t="s">
        <v>61</v>
      </c>
      <c r="X38" s="1154"/>
      <c r="Y38" s="432">
        <f>SUM(Y20:Y37)</f>
        <v>0</v>
      </c>
      <c r="Z38" s="171"/>
      <c r="AA38" s="1111"/>
      <c r="AB38" s="1112"/>
      <c r="AC38" s="1112"/>
      <c r="AD38" s="1112"/>
      <c r="AE38" s="1112"/>
      <c r="AF38" s="1112"/>
      <c r="AG38" s="1112"/>
      <c r="AH38" s="1112"/>
      <c r="AI38" s="1113"/>
    </row>
    <row r="39" spans="1:36" ht="29.1" customHeight="1" x14ac:dyDescent="0.3">
      <c r="A39" s="122"/>
      <c r="B39" s="916" t="s">
        <v>7</v>
      </c>
      <c r="C39" s="1363">
        <f>SUM(C17+C38)</f>
        <v>0</v>
      </c>
      <c r="D39" s="1363"/>
      <c r="E39" s="123"/>
      <c r="F39" s="915" t="s">
        <v>8</v>
      </c>
      <c r="G39" s="1364">
        <f>SUM(G17+G38)</f>
        <v>0</v>
      </c>
      <c r="H39" s="1364"/>
      <c r="I39" s="741"/>
      <c r="J39" s="1173" t="s">
        <v>51</v>
      </c>
      <c r="K39" s="1174"/>
      <c r="L39" s="1174"/>
      <c r="M39" s="1175"/>
      <c r="N39" s="1144">
        <f>SUM(N17+M38)</f>
        <v>0</v>
      </c>
      <c r="O39" s="1144"/>
      <c r="P39" s="1145"/>
      <c r="Q39" s="1145"/>
      <c r="R39" s="176"/>
      <c r="S39" s="177"/>
      <c r="T39" s="1134" t="s">
        <v>49</v>
      </c>
      <c r="U39" s="1134"/>
      <c r="V39" s="1134"/>
      <c r="W39" s="1134"/>
      <c r="X39" s="1134"/>
      <c r="Y39" s="928">
        <f>SUM(Y17+Y38)</f>
        <v>0</v>
      </c>
      <c r="Z39" s="178"/>
      <c r="AA39" s="1111"/>
      <c r="AB39" s="1112"/>
      <c r="AC39" s="1112"/>
      <c r="AD39" s="1112"/>
      <c r="AE39" s="1112"/>
      <c r="AF39" s="1112"/>
      <c r="AG39" s="1112"/>
      <c r="AH39" s="1112"/>
      <c r="AI39" s="1113"/>
    </row>
    <row r="40" spans="1:36" ht="16.899999999999999" customHeight="1" thickBot="1" x14ac:dyDescent="0.3">
      <c r="A40" s="122"/>
      <c r="B40" s="179"/>
      <c r="C40" s="180"/>
      <c r="D40" s="180"/>
      <c r="E40" s="181"/>
      <c r="F40" s="182"/>
      <c r="G40" s="183"/>
      <c r="H40" s="183"/>
      <c r="I40" s="72"/>
      <c r="J40" s="1158"/>
      <c r="K40" s="1158"/>
      <c r="L40" s="1158"/>
      <c r="M40" s="1158"/>
      <c r="N40" s="1159"/>
      <c r="O40" s="1158"/>
      <c r="P40" s="1160"/>
      <c r="Q40" s="1160"/>
      <c r="R40" s="1160"/>
      <c r="S40" s="184"/>
      <c r="T40" s="184"/>
      <c r="U40" s="184"/>
      <c r="V40" s="1150" t="s">
        <v>80</v>
      </c>
      <c r="W40" s="1150"/>
      <c r="X40" s="1150"/>
      <c r="Y40" s="838">
        <f>SUM('כסליו-ינואר,1'!Y40+Y39+N39)</f>
        <v>0</v>
      </c>
      <c r="Z40" s="178"/>
      <c r="AA40" s="1141"/>
      <c r="AB40" s="1142"/>
      <c r="AC40" s="1142"/>
      <c r="AD40" s="1142"/>
      <c r="AE40" s="1142"/>
      <c r="AF40" s="1142"/>
      <c r="AG40" s="1142"/>
      <c r="AH40" s="1142"/>
      <c r="AI40" s="1143"/>
    </row>
    <row r="41" spans="1:36" ht="19.899999999999999" customHeight="1" x14ac:dyDescent="0.3">
      <c r="A41" s="221"/>
      <c r="B41" s="1124"/>
      <c r="C41" s="1124"/>
      <c r="D41" s="1124"/>
      <c r="E41" s="1124"/>
      <c r="F41" s="1124"/>
      <c r="G41" s="1124"/>
      <c r="H41" s="504"/>
      <c r="I41" s="124"/>
      <c r="J41" s="148"/>
      <c r="K41" s="148"/>
      <c r="L41" s="148"/>
      <c r="M41" s="148"/>
      <c r="N41" s="148"/>
      <c r="O41" s="148"/>
      <c r="P41" s="148"/>
      <c r="Q41" s="148"/>
      <c r="R41" s="148"/>
      <c r="S41" s="1125" t="s">
        <v>134</v>
      </c>
      <c r="T41" s="1126"/>
      <c r="U41" s="1126"/>
      <c r="V41" s="1126"/>
      <c r="W41" s="1126"/>
      <c r="X41" s="1126"/>
      <c r="Y41" s="1126"/>
      <c r="Z41" s="162"/>
      <c r="AA41" s="1111"/>
      <c r="AB41" s="1112"/>
      <c r="AC41" s="1112"/>
      <c r="AD41" s="1112"/>
      <c r="AE41" s="1112"/>
      <c r="AF41" s="1112"/>
      <c r="AG41" s="1112"/>
      <c r="AH41" s="1112"/>
      <c r="AI41" s="1113"/>
    </row>
    <row r="42" spans="1:36" ht="24" customHeight="1" x14ac:dyDescent="0.2">
      <c r="A42" s="122"/>
      <c r="B42" s="1122" t="s">
        <v>89</v>
      </c>
      <c r="C42" s="1122"/>
      <c r="D42" s="1122"/>
      <c r="E42" s="1122"/>
      <c r="F42" s="1122"/>
      <c r="G42" s="1203">
        <f>SUM(C39-G39)</f>
        <v>0</v>
      </c>
      <c r="H42" s="1203"/>
      <c r="I42" s="124"/>
      <c r="J42" s="124"/>
      <c r="K42" s="148"/>
      <c r="L42" s="148"/>
      <c r="M42" s="1170" t="s">
        <v>262</v>
      </c>
      <c r="N42" s="1284"/>
      <c r="O42" s="1284"/>
      <c r="P42" s="1284"/>
      <c r="Q42" s="1284"/>
      <c r="R42" s="499"/>
      <c r="S42" s="1127"/>
      <c r="T42" s="1127"/>
      <c r="U42" s="1127"/>
      <c r="V42" s="1127"/>
      <c r="W42" s="1127"/>
      <c r="X42" s="1127"/>
      <c r="Y42" s="1127"/>
      <c r="Z42" s="162"/>
      <c r="AA42" s="1111"/>
      <c r="AB42" s="1112"/>
      <c r="AC42" s="1112"/>
      <c r="AD42" s="1112"/>
      <c r="AE42" s="1112"/>
      <c r="AF42" s="1112"/>
      <c r="AG42" s="1112"/>
      <c r="AH42" s="1112"/>
      <c r="AI42" s="1113"/>
    </row>
    <row r="43" spans="1:36" ht="17.25" customHeight="1" x14ac:dyDescent="0.2">
      <c r="A43" s="122"/>
      <c r="B43" s="1122"/>
      <c r="C43" s="1122"/>
      <c r="D43" s="1122"/>
      <c r="E43" s="1122"/>
      <c r="F43" s="1122"/>
      <c r="G43" s="1203"/>
      <c r="H43" s="1203"/>
      <c r="I43" s="124"/>
      <c r="J43" s="124"/>
      <c r="K43" s="148"/>
      <c r="L43" s="124"/>
      <c r="M43" s="148"/>
      <c r="N43" s="148"/>
      <c r="O43" s="148"/>
      <c r="P43" s="148"/>
      <c r="Q43" s="148"/>
      <c r="R43" s="186"/>
      <c r="S43" s="1105"/>
      <c r="T43" s="1106"/>
      <c r="U43" s="1123">
        <v>0</v>
      </c>
      <c r="V43" s="1123"/>
      <c r="W43" s="1109"/>
      <c r="X43" s="1110"/>
      <c r="Y43" s="73">
        <v>0</v>
      </c>
      <c r="Z43" s="41"/>
      <c r="AA43" s="1111"/>
      <c r="AB43" s="1112"/>
      <c r="AC43" s="1112"/>
      <c r="AD43" s="1112"/>
      <c r="AE43" s="1112"/>
      <c r="AF43" s="1112"/>
      <c r="AG43" s="1112"/>
      <c r="AH43" s="1112"/>
      <c r="AI43" s="1113"/>
    </row>
    <row r="44" spans="1:36" ht="16.5" customHeight="1" thickBot="1" x14ac:dyDescent="0.3">
      <c r="A44" s="122"/>
      <c r="B44" s="828" t="s">
        <v>93</v>
      </c>
      <c r="C44" s="829">
        <f>SUM(U43,U44,U45,Y43,Y44,Y45)</f>
        <v>0</v>
      </c>
      <c r="D44" s="385"/>
      <c r="E44" s="1161" t="s">
        <v>90</v>
      </c>
      <c r="F44" s="1161"/>
      <c r="G44" s="1204">
        <f>SUM(G42+C44)</f>
        <v>0</v>
      </c>
      <c r="H44" s="1204"/>
      <c r="I44" s="124"/>
      <c r="J44" s="148"/>
      <c r="K44" s="148"/>
      <c r="L44" s="148"/>
      <c r="M44" s="148"/>
      <c r="N44" s="148"/>
      <c r="O44" s="148"/>
      <c r="P44" s="148"/>
      <c r="Q44" s="148"/>
      <c r="R44" s="186"/>
      <c r="S44" s="1105"/>
      <c r="T44" s="1106"/>
      <c r="U44" s="1107">
        <v>0</v>
      </c>
      <c r="V44" s="1108"/>
      <c r="W44" s="1109"/>
      <c r="X44" s="1110"/>
      <c r="Y44" s="73">
        <v>0</v>
      </c>
      <c r="Z44" s="41"/>
      <c r="AA44" s="1111"/>
      <c r="AB44" s="1112"/>
      <c r="AC44" s="1112"/>
      <c r="AD44" s="1112"/>
      <c r="AE44" s="1112"/>
      <c r="AF44" s="1112"/>
      <c r="AG44" s="1112"/>
      <c r="AH44" s="1112"/>
      <c r="AI44" s="1113"/>
    </row>
    <row r="45" spans="1:36" ht="16.149999999999999" customHeight="1" thickTop="1" thickBot="1" x14ac:dyDescent="0.3">
      <c r="A45" s="221"/>
      <c r="B45" s="181"/>
      <c r="C45" s="181"/>
      <c r="D45" s="181"/>
      <c r="E45" s="181"/>
      <c r="F45" s="148"/>
      <c r="G45" s="148"/>
      <c r="H45" s="503"/>
      <c r="I45" s="124"/>
      <c r="J45" s="124"/>
      <c r="K45" s="148"/>
      <c r="L45" s="638"/>
      <c r="M45" s="1120" t="s">
        <v>261</v>
      </c>
      <c r="N45" s="1121"/>
      <c r="O45" s="1121"/>
      <c r="P45" s="1121"/>
      <c r="Q45" s="148"/>
      <c r="R45" s="186"/>
      <c r="S45" s="1105"/>
      <c r="T45" s="1106"/>
      <c r="U45" s="1107">
        <v>0</v>
      </c>
      <c r="V45" s="1108"/>
      <c r="W45" s="1109"/>
      <c r="X45" s="1110"/>
      <c r="Y45" s="73">
        <v>0</v>
      </c>
      <c r="Z45" s="74"/>
      <c r="AA45" s="1111"/>
      <c r="AB45" s="1112"/>
      <c r="AC45" s="1112"/>
      <c r="AD45" s="1112"/>
      <c r="AE45" s="1112"/>
      <c r="AF45" s="1112"/>
      <c r="AG45" s="1112"/>
      <c r="AH45" s="1112"/>
      <c r="AI45" s="1113"/>
    </row>
    <row r="46" spans="1:36" ht="16.149999999999999" customHeight="1" thickTop="1" thickBot="1" x14ac:dyDescent="0.3">
      <c r="A46" s="221"/>
      <c r="B46" s="189"/>
      <c r="C46" s="190"/>
      <c r="D46" s="124"/>
      <c r="E46" s="191"/>
      <c r="F46" s="192"/>
      <c r="G46" s="1114"/>
      <c r="H46" s="1114"/>
      <c r="I46" s="1114"/>
      <c r="J46" s="193"/>
      <c r="K46" s="193"/>
      <c r="L46" s="526"/>
      <c r="M46" s="1119" t="s">
        <v>173</v>
      </c>
      <c r="N46" s="1119"/>
      <c r="O46" s="1119"/>
      <c r="P46" s="193"/>
      <c r="Q46" s="193"/>
      <c r="R46" s="193"/>
      <c r="S46" s="1115"/>
      <c r="T46" s="1115"/>
      <c r="U46" s="1283"/>
      <c r="V46" s="1283"/>
      <c r="W46" s="1283"/>
      <c r="X46" s="1283"/>
      <c r="Y46" s="384"/>
      <c r="Z46" s="74"/>
      <c r="AA46" s="1111"/>
      <c r="AB46" s="1112"/>
      <c r="AC46" s="1112"/>
      <c r="AD46" s="1112"/>
      <c r="AE46" s="1112"/>
      <c r="AF46" s="1112"/>
      <c r="AG46" s="1112"/>
      <c r="AH46" s="1112"/>
      <c r="AI46" s="1113"/>
    </row>
    <row r="47" spans="1:36" ht="16.149999999999999" customHeight="1" thickTop="1" x14ac:dyDescent="0.25">
      <c r="A47" s="122"/>
      <c r="B47" s="194"/>
      <c r="C47" s="195"/>
      <c r="D47" s="195"/>
      <c r="E47" s="196"/>
      <c r="F47" s="197"/>
      <c r="G47" s="1285">
        <f>IF(C44&gt;0,S144,)</f>
        <v>0</v>
      </c>
      <c r="H47" s="1285"/>
      <c r="I47" s="1285"/>
      <c r="J47" s="198"/>
      <c r="K47" s="199"/>
      <c r="L47" s="194"/>
      <c r="M47" s="194"/>
      <c r="N47" s="197"/>
      <c r="O47" s="197"/>
      <c r="P47" s="197"/>
      <c r="Q47" s="200"/>
      <c r="R47" s="201"/>
      <c r="S47" s="201"/>
      <c r="T47" s="201"/>
      <c r="U47" s="201"/>
      <c r="V47" s="202"/>
      <c r="W47" s="1285">
        <f>IF(C44&gt;0,S144,)</f>
        <v>0</v>
      </c>
      <c r="X47" s="1285"/>
      <c r="Y47" s="202"/>
      <c r="Z47" s="203"/>
      <c r="AA47" s="1095"/>
      <c r="AB47" s="1096"/>
      <c r="AC47" s="1096"/>
      <c r="AD47" s="1096"/>
      <c r="AE47" s="1096"/>
      <c r="AF47" s="1096"/>
      <c r="AG47" s="1096"/>
      <c r="AH47" s="1096"/>
      <c r="AI47" s="1097"/>
    </row>
    <row r="48" spans="1:36" ht="29.45" customHeight="1" x14ac:dyDescent="0.4">
      <c r="A48" s="122"/>
      <c r="B48" s="1098" t="s">
        <v>87</v>
      </c>
      <c r="C48" s="1098"/>
      <c r="D48" s="1098"/>
      <c r="E48" s="1098"/>
      <c r="F48" s="1098"/>
      <c r="G48" s="1099">
        <f>SUM(G42+C44)/10</f>
        <v>0</v>
      </c>
      <c r="H48" s="1099"/>
      <c r="I48" s="1099"/>
      <c r="J48" s="1100" t="s">
        <v>22</v>
      </c>
      <c r="K48" s="1100"/>
      <c r="L48" s="1100"/>
      <c r="M48" s="1100"/>
      <c r="N48" s="1100"/>
      <c r="O48" s="1101">
        <f>SUM('כסליו-ינואר,1'!W48)</f>
        <v>0</v>
      </c>
      <c r="P48" s="1102"/>
      <c r="Q48" s="1103" t="s">
        <v>269</v>
      </c>
      <c r="R48" s="1103"/>
      <c r="S48" s="1103"/>
      <c r="T48" s="1103"/>
      <c r="U48" s="1103"/>
      <c r="V48" s="1103"/>
      <c r="W48" s="1104">
        <f>SUM(G48-N39+O48)</f>
        <v>0</v>
      </c>
      <c r="X48" s="1104"/>
      <c r="Y48" s="204">
        <f>IF(W48&gt;-1,,"זכות")</f>
        <v>0</v>
      </c>
      <c r="Z48" s="205"/>
      <c r="AA48" s="1286"/>
      <c r="AB48" s="1287"/>
      <c r="AC48" s="1287"/>
      <c r="AD48" s="1287"/>
      <c r="AE48" s="1287"/>
      <c r="AF48" s="1287"/>
      <c r="AG48" s="1287"/>
      <c r="AH48" s="1287"/>
      <c r="AI48" s="1288"/>
    </row>
    <row r="49" spans="1:36" ht="19.899999999999999" customHeight="1" x14ac:dyDescent="0.25">
      <c r="A49" s="122"/>
      <c r="B49" s="1083" t="s">
        <v>170</v>
      </c>
      <c r="C49" s="1083"/>
      <c r="D49" s="1083"/>
      <c r="E49" s="1083"/>
      <c r="F49" s="1083"/>
      <c r="G49" s="1290">
        <f>SUM(G42/5)</f>
        <v>0</v>
      </c>
      <c r="H49" s="1290"/>
      <c r="I49" s="1290"/>
      <c r="J49" s="1085" t="s">
        <v>169</v>
      </c>
      <c r="K49" s="1085"/>
      <c r="L49" s="1085"/>
      <c r="M49" s="1085"/>
      <c r="N49" s="1085"/>
      <c r="O49" s="1086">
        <f>SUM('כסליו-ינואר,1'!W49)</f>
        <v>0</v>
      </c>
      <c r="P49" s="1086"/>
      <c r="Q49" s="636" t="str">
        <f>IF(O49&lt;0,"זכות","")</f>
        <v/>
      </c>
      <c r="R49" s="1091" t="s">
        <v>268</v>
      </c>
      <c r="S49" s="1091"/>
      <c r="T49" s="1091"/>
      <c r="U49" s="1091"/>
      <c r="V49" s="1091"/>
      <c r="W49" s="1087">
        <f>SUM(G49-N39+O49)</f>
        <v>0</v>
      </c>
      <c r="X49" s="1087"/>
      <c r="Y49" s="944" t="str">
        <f>IF(W49&lt;0,"זכות","")</f>
        <v/>
      </c>
      <c r="Z49" s="208"/>
      <c r="AA49" s="1286"/>
      <c r="AB49" s="1287"/>
      <c r="AC49" s="1287"/>
      <c r="AD49" s="1287"/>
      <c r="AE49" s="1287"/>
      <c r="AF49" s="1287"/>
      <c r="AG49" s="1287"/>
      <c r="AH49" s="1287"/>
      <c r="AI49" s="1288"/>
    </row>
    <row r="50" spans="1:36" ht="41.45" customHeight="1" x14ac:dyDescent="0.35">
      <c r="A50" s="122"/>
      <c r="B50" s="1092" t="s">
        <v>264</v>
      </c>
      <c r="C50" s="1093"/>
      <c r="D50" s="1093"/>
      <c r="E50" s="1093"/>
      <c r="F50" s="210"/>
      <c r="G50" s="211"/>
      <c r="H50" s="211"/>
      <c r="I50" s="194"/>
      <c r="J50" s="1291" t="s">
        <v>270</v>
      </c>
      <c r="K50" s="1094"/>
      <c r="L50" s="194"/>
      <c r="M50" s="194"/>
      <c r="N50" s="194"/>
      <c r="O50" s="194"/>
      <c r="P50" s="194"/>
      <c r="Q50" s="194"/>
      <c r="R50" s="213"/>
      <c r="S50" s="500"/>
      <c r="T50" s="214"/>
      <c r="U50" s="214"/>
      <c r="V50" s="214"/>
      <c r="W50" s="214"/>
      <c r="X50" s="214"/>
      <c r="Y50" s="214"/>
      <c r="Z50" s="215"/>
      <c r="AA50" s="1078"/>
      <c r="AB50" s="1078"/>
      <c r="AC50" s="1078"/>
      <c r="AD50" s="1078"/>
      <c r="AE50" s="1078"/>
      <c r="AF50" s="1078"/>
      <c r="AG50" s="1078"/>
      <c r="AH50" s="1078"/>
      <c r="AI50" s="1079"/>
    </row>
    <row r="51" spans="1:36" ht="9.75" customHeight="1" x14ac:dyDescent="0.25">
      <c r="A51" s="122"/>
      <c r="B51" s="1080"/>
      <c r="C51" s="1080"/>
      <c r="D51" s="1080"/>
      <c r="E51" s="1080"/>
      <c r="F51" s="1080"/>
      <c r="G51" s="1080"/>
      <c r="H51" s="1080"/>
      <c r="I51" s="1080"/>
      <c r="J51" s="1080"/>
      <c r="K51" s="1080"/>
      <c r="L51" s="1080"/>
      <c r="M51" s="1080"/>
      <c r="N51" s="1080"/>
      <c r="O51" s="1080"/>
      <c r="P51" s="1080"/>
      <c r="Q51" s="1080"/>
      <c r="R51" s="1080"/>
      <c r="S51" s="1080"/>
      <c r="T51" s="1080"/>
      <c r="U51" s="1080"/>
      <c r="V51" s="1080"/>
      <c r="W51" s="1080"/>
      <c r="X51" s="1080"/>
      <c r="Y51" s="1080"/>
      <c r="Z51" s="215"/>
      <c r="AA51" s="1078"/>
      <c r="AB51" s="1078"/>
      <c r="AC51" s="1078"/>
      <c r="AD51" s="1078"/>
      <c r="AE51" s="1078"/>
      <c r="AF51" s="1078"/>
      <c r="AG51" s="1078"/>
      <c r="AH51" s="1078"/>
      <c r="AI51" s="1079"/>
    </row>
    <row r="52" spans="1:36" ht="33" customHeight="1" x14ac:dyDescent="0.2">
      <c r="A52" s="216"/>
      <c r="B52" s="217"/>
      <c r="C52" s="1089" t="s">
        <v>167</v>
      </c>
      <c r="D52" s="1089"/>
      <c r="E52" s="1088"/>
      <c r="F52" s="1088"/>
      <c r="G52" s="1088"/>
      <c r="H52" s="1088"/>
      <c r="I52" s="1088"/>
      <c r="J52" s="1088"/>
      <c r="K52" s="1088"/>
      <c r="L52" s="1088"/>
      <c r="M52" s="1088"/>
      <c r="N52" s="1088"/>
      <c r="O52" s="1088"/>
      <c r="P52" s="1088"/>
      <c r="Q52" s="1088"/>
      <c r="R52" s="1289" t="s">
        <v>214</v>
      </c>
      <c r="S52" s="1289"/>
      <c r="T52" s="1289"/>
      <c r="U52" s="1289"/>
      <c r="V52" s="1289"/>
      <c r="W52" s="1289"/>
      <c r="X52" s="1289"/>
      <c r="Y52" s="1289"/>
      <c r="Z52" s="220"/>
      <c r="AA52" s="1081"/>
      <c r="AB52" s="1081"/>
      <c r="AC52" s="1081"/>
      <c r="AD52" s="1081"/>
      <c r="AE52" s="1081"/>
      <c r="AF52" s="1081"/>
      <c r="AG52" s="1081"/>
      <c r="AH52" s="1081"/>
      <c r="AI52" s="1082"/>
    </row>
    <row r="53" spans="1:36" ht="15" x14ac:dyDescent="0.25">
      <c r="A53" s="76"/>
      <c r="B53" s="77"/>
      <c r="C53" s="12"/>
      <c r="D53" s="412"/>
      <c r="E53" s="78"/>
      <c r="AA53" s="1077"/>
      <c r="AB53" s="1077"/>
      <c r="AC53" s="1077"/>
      <c r="AD53" s="1077"/>
      <c r="AE53" s="1077"/>
      <c r="AF53" s="1077"/>
      <c r="AG53" s="1077"/>
      <c r="AH53" s="1077"/>
      <c r="AI53" s="1077"/>
      <c r="AJ53" s="335"/>
    </row>
    <row r="54" spans="1:36" ht="14.25" x14ac:dyDescent="0.2">
      <c r="A54" s="80"/>
      <c r="B54" s="81"/>
      <c r="C54" s="12"/>
      <c r="D54" s="412"/>
      <c r="AA54" s="1073"/>
      <c r="AB54" s="1073"/>
      <c r="AC54" s="1073"/>
      <c r="AD54" s="1073"/>
      <c r="AE54" s="1073"/>
      <c r="AF54" s="1073"/>
      <c r="AG54" s="1073"/>
      <c r="AH54" s="1073"/>
      <c r="AI54" s="1073"/>
    </row>
    <row r="55" spans="1:36" ht="14.25" x14ac:dyDescent="0.2">
      <c r="A55" s="83"/>
      <c r="B55" s="84"/>
      <c r="C55" s="335"/>
      <c r="E55" s="78"/>
      <c r="F55" s="335"/>
      <c r="G55" s="84"/>
      <c r="H55" s="84"/>
      <c r="J55" s="85"/>
      <c r="K55" s="85"/>
      <c r="L55" s="335"/>
      <c r="M55" s="335"/>
      <c r="N55" s="335"/>
      <c r="AA55" s="1073"/>
      <c r="AB55" s="1073"/>
      <c r="AC55" s="1073"/>
      <c r="AD55" s="1073"/>
      <c r="AE55" s="1073"/>
      <c r="AF55" s="1073"/>
      <c r="AG55" s="1073"/>
      <c r="AH55" s="1073"/>
      <c r="AI55" s="1073"/>
    </row>
    <row r="56" spans="1:36" ht="15" x14ac:dyDescent="0.25">
      <c r="A56" s="76"/>
      <c r="B56" s="84"/>
      <c r="C56" s="335"/>
      <c r="E56" s="78"/>
      <c r="F56" s="84"/>
      <c r="G56" s="335"/>
      <c r="H56" s="505"/>
      <c r="J56" s="335"/>
      <c r="K56" s="335"/>
      <c r="L56" s="335"/>
      <c r="M56" s="335"/>
      <c r="N56" s="335"/>
      <c r="AA56" s="1073"/>
      <c r="AB56" s="1073"/>
      <c r="AC56" s="1073"/>
      <c r="AD56" s="1073"/>
      <c r="AE56" s="1073"/>
      <c r="AF56" s="1073"/>
      <c r="AG56" s="1073"/>
      <c r="AH56" s="1073"/>
      <c r="AI56" s="1073"/>
    </row>
    <row r="57" spans="1:36" ht="14.25" x14ac:dyDescent="0.2">
      <c r="A57" s="80"/>
      <c r="B57" s="84"/>
      <c r="C57" s="335"/>
      <c r="E57" s="78"/>
      <c r="F57" s="335"/>
      <c r="G57" s="335"/>
      <c r="H57" s="505"/>
      <c r="J57" s="335"/>
      <c r="K57" s="335"/>
      <c r="L57" s="335"/>
      <c r="M57" s="335"/>
      <c r="N57" s="335"/>
      <c r="AA57" s="1073"/>
      <c r="AB57" s="1073"/>
      <c r="AC57" s="1073"/>
      <c r="AD57" s="1073"/>
      <c r="AE57" s="1073"/>
      <c r="AF57" s="1073"/>
      <c r="AG57" s="1073"/>
      <c r="AH57" s="1073"/>
      <c r="AI57" s="1073"/>
    </row>
    <row r="58" spans="1:36" ht="14.25" x14ac:dyDescent="0.2">
      <c r="C58" s="335"/>
      <c r="E58" s="78"/>
      <c r="F58" s="335"/>
      <c r="G58" s="335"/>
      <c r="H58" s="505"/>
      <c r="J58" s="335"/>
      <c r="K58" s="335"/>
      <c r="L58" s="335"/>
      <c r="M58" s="335"/>
      <c r="N58" s="335"/>
      <c r="AA58" s="1073"/>
      <c r="AB58" s="1073"/>
      <c r="AC58" s="1073"/>
      <c r="AD58" s="1073"/>
      <c r="AE58" s="1073"/>
      <c r="AF58" s="1073"/>
      <c r="AG58" s="1073"/>
      <c r="AH58" s="1073"/>
      <c r="AI58" s="1073"/>
    </row>
    <row r="59" spans="1:36" ht="14.25" x14ac:dyDescent="0.2">
      <c r="C59" s="335"/>
      <c r="E59" s="78"/>
      <c r="F59" s="335"/>
      <c r="G59" s="335"/>
      <c r="H59" s="505"/>
      <c r="J59" s="335"/>
      <c r="K59" s="335"/>
      <c r="L59" s="335"/>
      <c r="M59" s="335"/>
      <c r="N59" s="335"/>
      <c r="AA59" s="1073"/>
      <c r="AB59" s="1073"/>
      <c r="AC59" s="1073"/>
      <c r="AD59" s="1073"/>
      <c r="AE59" s="1073"/>
      <c r="AF59" s="1073"/>
      <c r="AG59" s="1073"/>
      <c r="AH59" s="1073"/>
      <c r="AI59" s="1073"/>
    </row>
    <row r="60" spans="1:36" ht="14.25" x14ac:dyDescent="0.2">
      <c r="C60" s="335"/>
      <c r="E60" s="78"/>
      <c r="F60" s="335"/>
      <c r="G60" s="335"/>
      <c r="H60" s="505"/>
      <c r="J60" s="335"/>
      <c r="K60" s="335"/>
      <c r="L60" s="335"/>
      <c r="M60" s="335"/>
      <c r="N60" s="335"/>
      <c r="AA60" s="1073"/>
      <c r="AB60" s="1073"/>
      <c r="AC60" s="1073"/>
      <c r="AD60" s="1073"/>
      <c r="AE60" s="1073"/>
      <c r="AF60" s="1073"/>
      <c r="AG60" s="1073"/>
      <c r="AH60" s="1073"/>
      <c r="AI60" s="1073"/>
    </row>
    <row r="61" spans="1:36" ht="14.25" x14ac:dyDescent="0.2">
      <c r="C61" s="335"/>
      <c r="E61" s="78"/>
      <c r="F61" s="335"/>
      <c r="G61" s="335"/>
      <c r="H61" s="505"/>
      <c r="J61" s="335"/>
      <c r="K61" s="335"/>
      <c r="L61" s="335"/>
      <c r="M61" s="335"/>
      <c r="N61" s="335"/>
      <c r="AA61" s="1073"/>
      <c r="AB61" s="1073"/>
      <c r="AC61" s="1073"/>
      <c r="AD61" s="1073"/>
      <c r="AE61" s="1073"/>
      <c r="AF61" s="1073"/>
      <c r="AG61" s="1073"/>
      <c r="AH61" s="1073"/>
      <c r="AI61" s="1073"/>
    </row>
    <row r="62" spans="1:36" ht="14.25" x14ac:dyDescent="0.2">
      <c r="C62" s="335"/>
      <c r="E62" s="78"/>
      <c r="F62" s="335"/>
      <c r="G62" s="80"/>
      <c r="H62" s="80"/>
      <c r="J62" s="335"/>
      <c r="K62" s="335"/>
      <c r="L62" s="335"/>
      <c r="M62" s="335"/>
      <c r="N62" s="335"/>
      <c r="AA62" s="1073"/>
      <c r="AB62" s="1073"/>
      <c r="AC62" s="1073"/>
      <c r="AD62" s="1073"/>
      <c r="AE62" s="1073"/>
      <c r="AF62" s="1073"/>
      <c r="AG62" s="1073"/>
      <c r="AH62" s="1073"/>
      <c r="AI62" s="1073"/>
    </row>
    <row r="63" spans="1:36" ht="14.25" x14ac:dyDescent="0.2">
      <c r="A63" s="677"/>
      <c r="B63" s="226"/>
      <c r="C63" s="370"/>
      <c r="D63" s="370"/>
      <c r="E63" s="678"/>
      <c r="F63" s="370"/>
      <c r="G63" s="370"/>
      <c r="H63" s="370"/>
      <c r="J63" s="335"/>
      <c r="K63" s="335"/>
      <c r="L63" s="335"/>
      <c r="M63" s="335"/>
      <c r="N63" s="335"/>
    </row>
    <row r="64" spans="1:36" ht="14.25" x14ac:dyDescent="0.2">
      <c r="A64" s="677"/>
      <c r="B64" s="226"/>
      <c r="C64" s="370"/>
      <c r="D64" s="370"/>
      <c r="E64" s="678"/>
      <c r="F64" s="370"/>
      <c r="G64" s="370"/>
      <c r="H64" s="370"/>
      <c r="J64" s="335"/>
      <c r="K64" s="335"/>
      <c r="L64" s="335"/>
      <c r="M64" s="335"/>
      <c r="N64" s="335"/>
    </row>
    <row r="65" spans="1:14" ht="14.25" customHeight="1" x14ac:dyDescent="0.3">
      <c r="A65" s="1322" t="s">
        <v>196</v>
      </c>
      <c r="B65" s="1322"/>
      <c r="C65" s="1322"/>
      <c r="D65" s="1322"/>
      <c r="E65" s="1322"/>
      <c r="F65" s="1322"/>
      <c r="G65" s="1322"/>
      <c r="H65" s="1322"/>
      <c r="I65" s="833"/>
      <c r="J65" s="671"/>
      <c r="K65" s="671"/>
      <c r="L65" s="671"/>
      <c r="M65" s="671"/>
      <c r="N65" s="335"/>
    </row>
    <row r="66" spans="1:14" ht="14.25" customHeight="1" x14ac:dyDescent="0.3">
      <c r="A66" s="1322"/>
      <c r="B66" s="1322"/>
      <c r="C66" s="1322"/>
      <c r="D66" s="1322"/>
      <c r="E66" s="1322"/>
      <c r="F66" s="1322"/>
      <c r="G66" s="1322"/>
      <c r="H66" s="1322"/>
      <c r="I66" s="833"/>
      <c r="J66" s="671"/>
      <c r="K66" s="671"/>
      <c r="L66" s="671"/>
      <c r="M66" s="671"/>
      <c r="N66" s="335"/>
    </row>
    <row r="67" spans="1:14" ht="20.25" customHeight="1" x14ac:dyDescent="0.2">
      <c r="A67" s="1323" t="s">
        <v>197</v>
      </c>
      <c r="B67" s="1373"/>
      <c r="C67" s="1373"/>
      <c r="D67" s="1373"/>
      <c r="E67" s="1373"/>
      <c r="F67" s="1373"/>
      <c r="G67" s="1373"/>
      <c r="H67" s="1373"/>
      <c r="I67" s="834"/>
      <c r="J67" s="657"/>
      <c r="K67" s="657"/>
      <c r="L67" s="657"/>
      <c r="M67" s="1220"/>
      <c r="N67" s="335"/>
    </row>
    <row r="68" spans="1:14" ht="20.25" customHeight="1" x14ac:dyDescent="0.2">
      <c r="A68" s="1373"/>
      <c r="B68" s="1373"/>
      <c r="C68" s="1373"/>
      <c r="D68" s="1373"/>
      <c r="E68" s="1373"/>
      <c r="F68" s="1373"/>
      <c r="G68" s="1373"/>
      <c r="H68" s="1373"/>
      <c r="I68" s="834"/>
      <c r="J68" s="657"/>
      <c r="K68" s="657"/>
      <c r="L68" s="657"/>
      <c r="M68" s="1220"/>
      <c r="N68" s="335"/>
    </row>
    <row r="69" spans="1:14" ht="15" x14ac:dyDescent="0.25">
      <c r="A69" s="679"/>
      <c r="B69" s="1348" t="s">
        <v>190</v>
      </c>
      <c r="C69" s="1366" t="s">
        <v>6</v>
      </c>
      <c r="D69" s="1366"/>
      <c r="E69" s="680"/>
      <c r="F69" s="1349" t="s">
        <v>189</v>
      </c>
      <c r="G69" s="1349" t="s">
        <v>6</v>
      </c>
      <c r="H69" s="681"/>
      <c r="I69" s="1350"/>
      <c r="J69" s="1351"/>
      <c r="K69" s="1351"/>
      <c r="L69" s="1351"/>
      <c r="M69" s="1220"/>
      <c r="N69" s="335"/>
    </row>
    <row r="70" spans="1:14" ht="15" x14ac:dyDescent="0.25">
      <c r="A70" s="679"/>
      <c r="B70" s="1348"/>
      <c r="C70" s="1366"/>
      <c r="D70" s="1366"/>
      <c r="E70" s="680"/>
      <c r="F70" s="1349"/>
      <c r="G70" s="1349"/>
      <c r="H70" s="681"/>
      <c r="I70" s="1350"/>
      <c r="J70" s="1351"/>
      <c r="K70" s="1351"/>
      <c r="L70" s="1351"/>
      <c r="M70" s="1220"/>
      <c r="N70" s="335"/>
    </row>
    <row r="71" spans="1:14" ht="14.25" x14ac:dyDescent="0.2">
      <c r="A71" s="679"/>
      <c r="B71" s="675"/>
      <c r="C71" s="1352"/>
      <c r="D71" s="1352"/>
      <c r="E71" s="123"/>
      <c r="F71" s="674"/>
      <c r="G71" s="673"/>
      <c r="H71" s="15"/>
      <c r="I71" s="1315"/>
      <c r="J71" s="1068"/>
      <c r="K71" s="1068"/>
      <c r="L71" s="1068"/>
      <c r="M71" s="1220"/>
      <c r="N71" s="335"/>
    </row>
    <row r="72" spans="1:14" ht="14.25" x14ac:dyDescent="0.2">
      <c r="A72" s="679"/>
      <c r="B72" s="675"/>
      <c r="C72" s="1352"/>
      <c r="D72" s="1352"/>
      <c r="E72" s="123"/>
      <c r="F72" s="674"/>
      <c r="G72" s="673"/>
      <c r="H72" s="15"/>
      <c r="I72" s="1315"/>
      <c r="J72" s="1068"/>
      <c r="K72" s="1068"/>
      <c r="L72" s="1068"/>
      <c r="M72" s="1220"/>
      <c r="N72" s="335"/>
    </row>
    <row r="73" spans="1:14" ht="14.25" x14ac:dyDescent="0.2">
      <c r="A73" s="679"/>
      <c r="B73" s="675"/>
      <c r="C73" s="1352"/>
      <c r="D73" s="1352"/>
      <c r="E73" s="123"/>
      <c r="F73" s="674"/>
      <c r="G73" s="673"/>
      <c r="H73" s="15"/>
      <c r="I73" s="1315"/>
      <c r="J73" s="1068"/>
      <c r="K73" s="1068"/>
      <c r="L73" s="1068"/>
      <c r="M73" s="1220"/>
      <c r="N73" s="335"/>
    </row>
    <row r="74" spans="1:14" s="412" customFormat="1" ht="14.25" x14ac:dyDescent="0.2">
      <c r="A74" s="679"/>
      <c r="B74" s="675"/>
      <c r="C74" s="1368"/>
      <c r="D74" s="1369"/>
      <c r="E74" s="123"/>
      <c r="F74" s="674"/>
      <c r="G74" s="673"/>
      <c r="H74" s="15"/>
      <c r="I74" s="836"/>
      <c r="J74" s="775"/>
      <c r="K74" s="775"/>
      <c r="L74" s="775"/>
      <c r="M74" s="1220"/>
      <c r="N74" s="778"/>
    </row>
    <row r="75" spans="1:14" s="412" customFormat="1" ht="14.25" x14ac:dyDescent="0.2">
      <c r="A75" s="679"/>
      <c r="B75" s="675"/>
      <c r="C75" s="1368"/>
      <c r="D75" s="1369"/>
      <c r="E75" s="123"/>
      <c r="F75" s="674"/>
      <c r="G75" s="673"/>
      <c r="H75" s="15"/>
      <c r="I75" s="836"/>
      <c r="J75" s="775"/>
      <c r="K75" s="775"/>
      <c r="L75" s="775"/>
      <c r="M75" s="1220"/>
      <c r="N75" s="778"/>
    </row>
    <row r="76" spans="1:14" s="412" customFormat="1" ht="14.25" x14ac:dyDescent="0.2">
      <c r="A76" s="679"/>
      <c r="B76" s="675"/>
      <c r="C76" s="1368"/>
      <c r="D76" s="1369"/>
      <c r="E76" s="123"/>
      <c r="F76" s="674"/>
      <c r="G76" s="673"/>
      <c r="H76" s="15"/>
      <c r="I76" s="836"/>
      <c r="J76" s="775"/>
      <c r="K76" s="775"/>
      <c r="L76" s="775"/>
      <c r="M76" s="1220"/>
      <c r="N76" s="778"/>
    </row>
    <row r="77" spans="1:14" s="412" customFormat="1" ht="14.25" x14ac:dyDescent="0.2">
      <c r="A77" s="679"/>
      <c r="B77" s="675"/>
      <c r="C77" s="1368"/>
      <c r="D77" s="1369"/>
      <c r="E77" s="123"/>
      <c r="F77" s="674"/>
      <c r="G77" s="673"/>
      <c r="H77" s="15"/>
      <c r="I77" s="836"/>
      <c r="J77" s="775"/>
      <c r="K77" s="775"/>
      <c r="L77" s="775"/>
      <c r="M77" s="1220"/>
      <c r="N77" s="778"/>
    </row>
    <row r="78" spans="1:14" s="412" customFormat="1" ht="14.25" x14ac:dyDescent="0.2">
      <c r="A78" s="679"/>
      <c r="B78" s="675"/>
      <c r="C78" s="1368"/>
      <c r="D78" s="1369"/>
      <c r="E78" s="123"/>
      <c r="F78" s="674"/>
      <c r="G78" s="673"/>
      <c r="H78" s="15"/>
      <c r="I78" s="836"/>
      <c r="J78" s="775"/>
      <c r="K78" s="775"/>
      <c r="L78" s="775"/>
      <c r="M78" s="1220"/>
      <c r="N78" s="778"/>
    </row>
    <row r="79" spans="1:14" s="412" customFormat="1" ht="14.25" x14ac:dyDescent="0.2">
      <c r="A79" s="679"/>
      <c r="B79" s="675"/>
      <c r="C79" s="1368"/>
      <c r="D79" s="1369"/>
      <c r="E79" s="123"/>
      <c r="F79" s="674"/>
      <c r="G79" s="673"/>
      <c r="H79" s="15"/>
      <c r="I79" s="836"/>
      <c r="J79" s="775"/>
      <c r="K79" s="775"/>
      <c r="L79" s="775"/>
      <c r="M79" s="1220"/>
      <c r="N79" s="778"/>
    </row>
    <row r="80" spans="1:14" ht="14.25" x14ac:dyDescent="0.2">
      <c r="A80" s="679"/>
      <c r="B80" s="675"/>
      <c r="C80" s="1352"/>
      <c r="D80" s="1352"/>
      <c r="E80" s="123"/>
      <c r="F80" s="674"/>
      <c r="G80" s="673"/>
      <c r="H80" s="15"/>
      <c r="I80" s="1315"/>
      <c r="J80" s="1068"/>
      <c r="K80" s="1068"/>
      <c r="L80" s="1068"/>
      <c r="M80" s="1220"/>
      <c r="N80" s="335"/>
    </row>
    <row r="81" spans="1:14" ht="14.25" x14ac:dyDescent="0.2">
      <c r="A81" s="679"/>
      <c r="B81" s="675"/>
      <c r="C81" s="1352"/>
      <c r="D81" s="1352"/>
      <c r="E81" s="123"/>
      <c r="F81" s="674"/>
      <c r="G81" s="673"/>
      <c r="H81" s="15"/>
      <c r="I81" s="1315"/>
      <c r="J81" s="1068"/>
      <c r="K81" s="1068"/>
      <c r="L81" s="1068"/>
      <c r="M81" s="1220"/>
      <c r="N81" s="335"/>
    </row>
    <row r="82" spans="1:14" ht="14.25" x14ac:dyDescent="0.2">
      <c r="A82" s="679"/>
      <c r="B82" s="675"/>
      <c r="C82" s="1352"/>
      <c r="D82" s="1352"/>
      <c r="E82" s="123"/>
      <c r="F82" s="674"/>
      <c r="G82" s="673"/>
      <c r="H82" s="15"/>
      <c r="I82" s="1315"/>
      <c r="J82" s="1068"/>
      <c r="K82" s="1068"/>
      <c r="L82" s="1068"/>
      <c r="M82" s="1220"/>
      <c r="N82" s="335"/>
    </row>
    <row r="83" spans="1:14" ht="14.25" x14ac:dyDescent="0.2">
      <c r="A83" s="679"/>
      <c r="B83" s="675"/>
      <c r="C83" s="1352"/>
      <c r="D83" s="1352"/>
      <c r="E83" s="123"/>
      <c r="F83" s="674"/>
      <c r="G83" s="673"/>
      <c r="H83" s="15"/>
      <c r="I83" s="1315"/>
      <c r="J83" s="1068"/>
      <c r="K83" s="1068"/>
      <c r="L83" s="1068"/>
      <c r="M83" s="1220"/>
      <c r="N83" s="335"/>
    </row>
    <row r="84" spans="1:14" ht="14.25" x14ac:dyDescent="0.2">
      <c r="A84" s="679"/>
      <c r="B84" s="675"/>
      <c r="C84" s="1352"/>
      <c r="D84" s="1352"/>
      <c r="E84" s="123"/>
      <c r="F84" s="674"/>
      <c r="G84" s="673"/>
      <c r="H84" s="15"/>
      <c r="I84" s="1315"/>
      <c r="J84" s="1068"/>
      <c r="K84" s="1068"/>
      <c r="L84" s="1068"/>
      <c r="M84" s="1220"/>
      <c r="N84" s="335"/>
    </row>
    <row r="85" spans="1:14" ht="14.25" x14ac:dyDescent="0.2">
      <c r="A85" s="679"/>
      <c r="B85" s="676"/>
      <c r="C85" s="1324"/>
      <c r="D85" s="1324"/>
      <c r="E85" s="123"/>
      <c r="F85" s="674"/>
      <c r="G85" s="673"/>
      <c r="H85" s="15"/>
      <c r="I85" s="1315"/>
      <c r="J85" s="1068"/>
      <c r="K85" s="1068"/>
      <c r="L85" s="1068"/>
      <c r="M85" s="1220"/>
      <c r="N85" s="335"/>
    </row>
    <row r="86" spans="1:14" ht="14.25" x14ac:dyDescent="0.2">
      <c r="A86" s="679"/>
      <c r="B86" s="683" t="s">
        <v>191</v>
      </c>
      <c r="C86" s="1326">
        <f>SUM(C71:C85)</f>
        <v>0</v>
      </c>
      <c r="D86" s="1326"/>
      <c r="E86" s="123"/>
      <c r="F86" s="674"/>
      <c r="G86" s="673"/>
      <c r="H86" s="15"/>
      <c r="I86" s="1315"/>
      <c r="J86" s="1068"/>
      <c r="K86" s="1068"/>
      <c r="L86" s="1068"/>
      <c r="M86" s="1220"/>
      <c r="N86" s="335"/>
    </row>
    <row r="87" spans="1:14" ht="14.25" x14ac:dyDescent="0.2">
      <c r="A87" s="679"/>
      <c r="B87" s="1325" t="s">
        <v>193</v>
      </c>
      <c r="C87" s="1327">
        <f>SUM(C86+C39)</f>
        <v>0</v>
      </c>
      <c r="D87" s="1327"/>
      <c r="E87" s="123"/>
      <c r="F87" s="674"/>
      <c r="G87" s="673"/>
      <c r="H87" s="15"/>
      <c r="I87" s="1315"/>
      <c r="J87" s="1068"/>
      <c r="K87" s="1068"/>
      <c r="L87" s="1068"/>
      <c r="M87" s="1220"/>
      <c r="N87" s="335"/>
    </row>
    <row r="88" spans="1:14" ht="14.25" x14ac:dyDescent="0.2">
      <c r="A88" s="679"/>
      <c r="B88" s="1370"/>
      <c r="C88" s="1327"/>
      <c r="D88" s="1327"/>
      <c r="E88" s="123"/>
      <c r="F88" s="674"/>
      <c r="G88" s="673"/>
      <c r="H88" s="15"/>
      <c r="I88" s="1315"/>
      <c r="J88" s="1068"/>
      <c r="K88" s="1068"/>
      <c r="L88" s="1068"/>
      <c r="M88" s="1220"/>
      <c r="N88" s="335"/>
    </row>
    <row r="89" spans="1:14" ht="15.75" customHeight="1" thickBot="1" x14ac:dyDescent="0.25">
      <c r="A89" s="679"/>
      <c r="B89" s="830" t="s">
        <v>212</v>
      </c>
      <c r="C89" s="1312">
        <f>SUM(C87+'כסליו-ינואר,1'!C89)</f>
        <v>0</v>
      </c>
      <c r="D89" s="1312"/>
      <c r="E89" s="123"/>
      <c r="F89" s="674"/>
      <c r="G89" s="673"/>
      <c r="H89" s="15"/>
      <c r="I89" s="1315"/>
      <c r="J89" s="1068"/>
      <c r="K89" s="1068"/>
      <c r="L89" s="1068"/>
      <c r="M89" s="1220"/>
      <c r="N89" s="335"/>
    </row>
    <row r="90" spans="1:14" ht="15" x14ac:dyDescent="0.2">
      <c r="A90" s="834"/>
      <c r="B90" s="835"/>
      <c r="C90" s="1313"/>
      <c r="D90" s="1314"/>
      <c r="E90" s="123"/>
      <c r="F90" s="674"/>
      <c r="G90" s="673"/>
      <c r="H90" s="15"/>
      <c r="I90" s="1315"/>
      <c r="J90" s="1068"/>
      <c r="K90" s="1068"/>
      <c r="L90" s="1068"/>
      <c r="M90" s="1220"/>
      <c r="N90" s="335"/>
    </row>
    <row r="91" spans="1:14" ht="14.25" x14ac:dyDescent="0.2">
      <c r="A91" s="834"/>
      <c r="B91" s="835"/>
      <c r="C91"/>
      <c r="D91" s="836"/>
      <c r="E91" s="123"/>
      <c r="F91" s="674"/>
      <c r="G91" s="673"/>
      <c r="H91" s="15"/>
      <c r="I91" s="1315"/>
      <c r="J91" s="1068"/>
      <c r="K91" s="1068"/>
      <c r="L91" s="1068"/>
      <c r="M91" s="1220"/>
      <c r="N91" s="335"/>
    </row>
    <row r="92" spans="1:14" ht="14.25" x14ac:dyDescent="0.2">
      <c r="A92" s="834"/>
      <c r="B92" s="835"/>
      <c r="C92"/>
      <c r="D92" s="836"/>
      <c r="E92" s="123"/>
      <c r="F92" s="674"/>
      <c r="G92" s="673"/>
      <c r="H92" s="15"/>
      <c r="I92" s="1315"/>
      <c r="J92" s="1068"/>
      <c r="K92" s="1068"/>
      <c r="L92" s="1068"/>
      <c r="M92" s="1220"/>
      <c r="N92" s="335"/>
    </row>
    <row r="93" spans="1:14" ht="14.25" x14ac:dyDescent="0.2">
      <c r="A93" s="657"/>
      <c r="B93" s="672"/>
      <c r="C93" s="1068"/>
      <c r="D93" s="1068"/>
      <c r="E93" s="123"/>
      <c r="F93" s="674"/>
      <c r="G93" s="673"/>
      <c r="H93" s="15"/>
      <c r="I93" s="1315"/>
      <c r="J93" s="1068"/>
      <c r="K93" s="1068"/>
      <c r="L93" s="1068"/>
      <c r="M93" s="1220"/>
      <c r="N93" s="335"/>
    </row>
    <row r="94" spans="1:14" ht="14.25" x14ac:dyDescent="0.2">
      <c r="A94" s="657"/>
      <c r="B94" s="672"/>
      <c r="C94" s="1068"/>
      <c r="D94" s="1068"/>
      <c r="E94" s="123"/>
      <c r="F94" s="674"/>
      <c r="G94" s="673"/>
      <c r="H94" s="15"/>
      <c r="I94" s="1315"/>
      <c r="J94" s="1068"/>
      <c r="K94" s="1068"/>
      <c r="L94" s="1068"/>
      <c r="M94" s="1220"/>
      <c r="N94" s="335"/>
    </row>
    <row r="95" spans="1:14" ht="14.25" x14ac:dyDescent="0.2">
      <c r="A95" s="657"/>
      <c r="B95" s="672"/>
      <c r="C95" s="1068"/>
      <c r="D95" s="1068"/>
      <c r="E95" s="123"/>
      <c r="F95" s="674"/>
      <c r="G95" s="673"/>
      <c r="H95" s="39"/>
      <c r="I95" s="1315"/>
      <c r="J95" s="1068"/>
      <c r="K95" s="1068"/>
      <c r="L95" s="1068"/>
      <c r="M95" s="1220"/>
      <c r="N95" s="335"/>
    </row>
    <row r="96" spans="1:14" ht="14.25" x14ac:dyDescent="0.2">
      <c r="A96" s="657"/>
      <c r="B96" s="672"/>
      <c r="C96" s="1068"/>
      <c r="D96" s="1068"/>
      <c r="E96" s="123"/>
      <c r="F96" s="674"/>
      <c r="G96" s="80"/>
      <c r="H96" s="15"/>
      <c r="I96" s="1315"/>
      <c r="J96" s="1068"/>
      <c r="K96" s="1068"/>
      <c r="L96" s="1068"/>
      <c r="M96" s="1220"/>
      <c r="N96" s="335"/>
    </row>
    <row r="97" spans="1:14" ht="14.25" x14ac:dyDescent="0.2">
      <c r="A97" s="657"/>
      <c r="B97" s="672"/>
      <c r="C97" s="1068"/>
      <c r="D97" s="1068"/>
      <c r="E97" s="123"/>
      <c r="F97" s="674"/>
      <c r="G97" s="673"/>
      <c r="H97" s="15"/>
      <c r="I97" s="1315"/>
      <c r="J97" s="1068"/>
      <c r="K97" s="1068"/>
      <c r="L97" s="1068"/>
      <c r="M97" s="1220"/>
      <c r="N97" s="335"/>
    </row>
    <row r="98" spans="1:14" ht="14.25" customHeight="1" x14ac:dyDescent="0.2">
      <c r="A98" s="657"/>
      <c r="B98" s="1066" t="s">
        <v>230</v>
      </c>
      <c r="C98" s="1066"/>
      <c r="D98" s="1066"/>
      <c r="E98" s="123"/>
      <c r="F98" s="674"/>
      <c r="G98" s="673"/>
      <c r="H98" s="15"/>
      <c r="I98" s="1315"/>
      <c r="J98" s="1068"/>
      <c r="K98" s="1068"/>
      <c r="L98" s="1068"/>
      <c r="M98" s="1220"/>
      <c r="N98" s="335"/>
    </row>
    <row r="99" spans="1:14" ht="14.25" customHeight="1" x14ac:dyDescent="0.2">
      <c r="A99" s="657"/>
      <c r="B99" s="1066"/>
      <c r="C99" s="1066"/>
      <c r="D99" s="1066"/>
      <c r="E99" s="123"/>
      <c r="F99" s="674"/>
      <c r="G99" s="673"/>
      <c r="H99" s="15"/>
      <c r="I99" s="1315"/>
      <c r="J99" s="1068"/>
      <c r="K99" s="1068"/>
      <c r="L99" s="1068"/>
      <c r="M99" s="1220"/>
      <c r="N99" s="335"/>
    </row>
    <row r="100" spans="1:14" ht="14.25" customHeight="1" x14ac:dyDescent="0.2">
      <c r="A100" s="657"/>
      <c r="B100" s="1066"/>
      <c r="C100" s="1066"/>
      <c r="D100" s="1066"/>
      <c r="E100" s="191"/>
      <c r="F100" s="674"/>
      <c r="G100" s="673"/>
      <c r="H100" s="39"/>
      <c r="I100" s="1315"/>
      <c r="J100" s="1068"/>
      <c r="K100" s="1068"/>
      <c r="L100" s="1068"/>
      <c r="M100" s="1220"/>
    </row>
    <row r="101" spans="1:14" ht="14.45" customHeight="1" x14ac:dyDescent="0.2">
      <c r="A101" s="657"/>
      <c r="B101" s="1066"/>
      <c r="C101" s="1066"/>
      <c r="D101" s="1066"/>
      <c r="E101" s="191"/>
      <c r="F101" s="674"/>
      <c r="G101" s="673"/>
      <c r="H101" s="39"/>
      <c r="I101" s="1315"/>
      <c r="J101" s="1068"/>
      <c r="K101" s="1068"/>
      <c r="L101" s="1068"/>
      <c r="M101" s="1220"/>
    </row>
    <row r="102" spans="1:14" ht="14.25" x14ac:dyDescent="0.2">
      <c r="A102" s="657"/>
      <c r="B102" s="672"/>
      <c r="C102" s="1068"/>
      <c r="D102" s="1068"/>
      <c r="E102" s="191"/>
      <c r="F102" s="674"/>
      <c r="G102" s="673"/>
      <c r="H102" s="39"/>
      <c r="I102" s="1315"/>
      <c r="J102" s="1068"/>
      <c r="K102" s="1068"/>
      <c r="L102" s="1068"/>
      <c r="M102" s="1220"/>
    </row>
    <row r="103" spans="1:14" ht="14.25" x14ac:dyDescent="0.2">
      <c r="A103" s="657"/>
      <c r="B103" s="672"/>
      <c r="C103" s="1068"/>
      <c r="D103" s="1068"/>
      <c r="E103" s="191"/>
      <c r="F103" s="674"/>
      <c r="G103" s="673"/>
      <c r="H103" s="39"/>
      <c r="I103" s="1315"/>
      <c r="J103" s="1068"/>
      <c r="K103" s="1068"/>
      <c r="L103" s="1068"/>
      <c r="M103" s="1220"/>
    </row>
    <row r="104" spans="1:14" ht="14.25" x14ac:dyDescent="0.2">
      <c r="A104" s="657"/>
      <c r="C104" s="660"/>
      <c r="E104" s="191"/>
      <c r="F104" s="686" t="s">
        <v>192</v>
      </c>
      <c r="G104" s="685">
        <f>SUM(G71:G103)</f>
        <v>0</v>
      </c>
      <c r="H104" s="827"/>
      <c r="I104" s="1380"/>
      <c r="J104" s="1381"/>
      <c r="K104" s="1068"/>
      <c r="L104" s="1068"/>
      <c r="M104" s="1220"/>
    </row>
    <row r="105" spans="1:14" ht="14.25" x14ac:dyDescent="0.2">
      <c r="A105" s="657"/>
      <c r="C105" s="660"/>
      <c r="E105" s="191"/>
      <c r="F105" s="1316" t="s">
        <v>188</v>
      </c>
      <c r="G105" s="1317">
        <f>SUM(G104+G39)</f>
        <v>0</v>
      </c>
      <c r="H105" s="827"/>
      <c r="I105" s="1318"/>
      <c r="J105" s="1383"/>
      <c r="K105" s="1365"/>
      <c r="L105" s="1365"/>
      <c r="M105" s="1220"/>
    </row>
    <row r="106" spans="1:14" ht="14.45" customHeight="1" x14ac:dyDescent="0.2">
      <c r="A106" s="657"/>
      <c r="C106" s="660"/>
      <c r="E106" s="123"/>
      <c r="F106" s="1382"/>
      <c r="G106" s="1317"/>
      <c r="H106" s="827"/>
      <c r="I106" s="1384"/>
      <c r="J106" s="1383"/>
      <c r="K106" s="1365"/>
      <c r="L106" s="1365"/>
      <c r="M106" s="1220"/>
    </row>
    <row r="107" spans="1:14" ht="14.45" customHeight="1" x14ac:dyDescent="0.2">
      <c r="A107" s="657"/>
      <c r="B107" s="657"/>
      <c r="C107" s="657"/>
      <c r="D107" s="657"/>
      <c r="E107" s="679"/>
      <c r="F107" s="1206" t="s">
        <v>211</v>
      </c>
      <c r="G107" s="1210">
        <f>SUM(G105+'כסליו-ינואר,1'!G107)</f>
        <v>0</v>
      </c>
      <c r="H107" s="679"/>
      <c r="I107" s="834"/>
      <c r="J107" s="657"/>
      <c r="K107" s="657"/>
      <c r="L107" s="657"/>
      <c r="M107" s="657"/>
    </row>
    <row r="108" spans="1:14" ht="14.25" customHeight="1" thickBot="1" x14ac:dyDescent="0.25">
      <c r="A108" s="657"/>
      <c r="B108" s="657"/>
      <c r="C108" s="657"/>
      <c r="D108" s="657"/>
      <c r="E108" s="679"/>
      <c r="F108" s="1206"/>
      <c r="G108" s="1211"/>
      <c r="H108" s="679"/>
      <c r="I108" s="834"/>
      <c r="J108" s="657"/>
      <c r="K108" s="657"/>
      <c r="L108" s="657"/>
      <c r="M108" s="657"/>
    </row>
    <row r="109" spans="1:14" ht="14.25" customHeight="1" x14ac:dyDescent="0.4">
      <c r="A109" s="80"/>
      <c r="C109" s="335"/>
      <c r="F109" s="1074"/>
      <c r="G109" s="1074"/>
      <c r="H109" s="1074"/>
      <c r="I109" s="1074"/>
      <c r="J109" s="1074"/>
      <c r="K109" s="1074"/>
      <c r="L109" s="1074"/>
      <c r="M109" s="1074"/>
      <c r="N109" s="1074"/>
    </row>
    <row r="110" spans="1:14" ht="14.25" customHeight="1" x14ac:dyDescent="0.4">
      <c r="A110" s="80"/>
      <c r="C110" s="388"/>
      <c r="F110" s="387"/>
      <c r="G110" s="387"/>
      <c r="H110" s="502"/>
      <c r="I110" s="387"/>
      <c r="J110" s="387"/>
      <c r="K110" s="387"/>
      <c r="L110" s="387"/>
      <c r="M110" s="387"/>
      <c r="N110" s="387"/>
    </row>
    <row r="111" spans="1:14" ht="14.25" customHeight="1" x14ac:dyDescent="0.4">
      <c r="A111" s="80"/>
      <c r="C111" s="388"/>
      <c r="F111" s="387"/>
      <c r="G111" s="387"/>
      <c r="H111" s="502"/>
      <c r="I111" s="387"/>
      <c r="J111" s="387"/>
      <c r="K111" s="387"/>
      <c r="L111" s="387"/>
      <c r="M111" s="387"/>
      <c r="N111" s="387"/>
    </row>
    <row r="112" spans="1:14" ht="14.25" customHeight="1" x14ac:dyDescent="0.4">
      <c r="A112" s="80"/>
      <c r="C112" s="388"/>
      <c r="F112" s="387"/>
      <c r="G112" s="387"/>
      <c r="H112" s="502"/>
      <c r="I112" s="387"/>
      <c r="J112" s="387"/>
      <c r="K112" s="387"/>
      <c r="L112" s="387"/>
      <c r="M112" s="387"/>
      <c r="N112" s="387"/>
    </row>
    <row r="113" spans="1:14" ht="14.25" customHeight="1" x14ac:dyDescent="0.4">
      <c r="A113" s="80"/>
      <c r="C113" s="388"/>
      <c r="F113" s="387"/>
      <c r="G113" s="387"/>
      <c r="H113" s="502"/>
      <c r="I113" s="387"/>
      <c r="J113" s="387"/>
      <c r="K113" s="387"/>
      <c r="L113" s="387"/>
      <c r="M113" s="387"/>
      <c r="N113" s="387"/>
    </row>
    <row r="114" spans="1:14" ht="14.25" customHeight="1" x14ac:dyDescent="0.4">
      <c r="A114" s="80"/>
      <c r="C114" s="388"/>
      <c r="F114" s="387"/>
      <c r="G114" s="387"/>
      <c r="H114" s="502"/>
      <c r="I114" s="387"/>
      <c r="J114" s="387"/>
      <c r="K114" s="387"/>
      <c r="L114" s="387"/>
      <c r="M114" s="387"/>
      <c r="N114" s="387"/>
    </row>
    <row r="115" spans="1:14" ht="14.25" customHeight="1" x14ac:dyDescent="0.4">
      <c r="A115" s="80"/>
      <c r="C115" s="388"/>
      <c r="F115" s="387"/>
      <c r="G115" s="387"/>
      <c r="H115" s="502"/>
      <c r="I115" s="387"/>
      <c r="J115" s="387"/>
      <c r="K115" s="387"/>
      <c r="L115" s="387"/>
      <c r="M115" s="387"/>
      <c r="N115" s="387"/>
    </row>
    <row r="116" spans="1:14" ht="14.25" customHeight="1" x14ac:dyDescent="0.4">
      <c r="A116" s="80"/>
      <c r="C116" s="388"/>
      <c r="F116" s="387"/>
      <c r="G116" s="387"/>
      <c r="H116" s="502"/>
      <c r="I116" s="387"/>
      <c r="J116" s="387"/>
      <c r="K116" s="387"/>
      <c r="L116" s="387"/>
      <c r="M116" s="387"/>
      <c r="N116" s="387"/>
    </row>
    <row r="117" spans="1:14" ht="14.25" customHeight="1" x14ac:dyDescent="0.4">
      <c r="A117" s="80"/>
      <c r="C117" s="388"/>
      <c r="F117" s="387"/>
      <c r="G117" s="387"/>
      <c r="H117" s="502"/>
      <c r="I117" s="387"/>
      <c r="J117" s="387"/>
      <c r="K117" s="387"/>
      <c r="L117" s="387"/>
      <c r="M117" s="387"/>
      <c r="N117" s="387"/>
    </row>
    <row r="118" spans="1:14" ht="14.25" customHeight="1" x14ac:dyDescent="0.4">
      <c r="A118" s="80"/>
      <c r="C118" s="388"/>
      <c r="F118" s="387"/>
      <c r="G118" s="387"/>
      <c r="H118" s="502"/>
      <c r="I118" s="387"/>
      <c r="J118" s="387"/>
      <c r="K118" s="387"/>
      <c r="L118" s="387"/>
      <c r="M118" s="387"/>
      <c r="N118" s="387"/>
    </row>
    <row r="119" spans="1:14" ht="14.25" customHeight="1" x14ac:dyDescent="0.4">
      <c r="A119" s="80"/>
      <c r="C119" s="388"/>
      <c r="F119" s="387"/>
      <c r="G119" s="387"/>
      <c r="H119" s="502"/>
      <c r="I119" s="387"/>
      <c r="J119" s="387"/>
      <c r="K119" s="387"/>
      <c r="L119" s="387"/>
      <c r="M119" s="387"/>
      <c r="N119" s="387"/>
    </row>
    <row r="120" spans="1:14" ht="14.25" customHeight="1" x14ac:dyDescent="0.4">
      <c r="A120" s="80"/>
      <c r="C120" s="388"/>
      <c r="F120" s="387"/>
      <c r="G120" s="387"/>
      <c r="H120" s="502"/>
      <c r="I120" s="387"/>
      <c r="J120" s="387"/>
      <c r="K120" s="387"/>
      <c r="L120" s="387"/>
      <c r="M120" s="387"/>
      <c r="N120" s="387"/>
    </row>
    <row r="121" spans="1:14" ht="14.25" customHeight="1" x14ac:dyDescent="0.4">
      <c r="A121" s="80"/>
      <c r="C121" s="388"/>
      <c r="F121" s="387"/>
      <c r="G121" s="387"/>
      <c r="H121" s="502"/>
      <c r="I121" s="387"/>
      <c r="J121" s="387"/>
      <c r="K121" s="387"/>
      <c r="L121" s="387"/>
      <c r="M121" s="387"/>
      <c r="N121" s="387"/>
    </row>
    <row r="122" spans="1:14" ht="14.25" customHeight="1" x14ac:dyDescent="0.4">
      <c r="A122" s="80"/>
      <c r="C122" s="388"/>
      <c r="F122" s="387"/>
      <c r="G122" s="387"/>
      <c r="H122" s="502"/>
      <c r="I122" s="387"/>
      <c r="J122" s="387"/>
      <c r="K122" s="387"/>
      <c r="L122" s="387"/>
      <c r="M122" s="387"/>
      <c r="N122" s="387"/>
    </row>
    <row r="123" spans="1:14" ht="14.25" customHeight="1" x14ac:dyDescent="0.4">
      <c r="A123" s="80"/>
      <c r="C123" s="388"/>
      <c r="F123" s="387"/>
      <c r="G123" s="387"/>
      <c r="H123" s="502"/>
      <c r="I123" s="387"/>
      <c r="J123" s="387"/>
      <c r="K123" s="387"/>
      <c r="L123" s="387"/>
      <c r="M123" s="387"/>
      <c r="N123" s="387"/>
    </row>
    <row r="124" spans="1:14" ht="14.25" customHeight="1" x14ac:dyDescent="0.4">
      <c r="A124" s="80"/>
      <c r="C124" s="388"/>
      <c r="F124" s="387"/>
      <c r="G124" s="387"/>
      <c r="H124" s="502"/>
      <c r="I124" s="387"/>
      <c r="J124" s="387"/>
      <c r="K124" s="387"/>
      <c r="L124" s="387"/>
      <c r="M124" s="387"/>
      <c r="N124" s="387"/>
    </row>
    <row r="125" spans="1:14" ht="14.25" customHeight="1" x14ac:dyDescent="0.4">
      <c r="A125" s="80"/>
      <c r="C125" s="388"/>
      <c r="F125" s="387"/>
      <c r="G125" s="387"/>
      <c r="H125" s="502"/>
      <c r="I125" s="387"/>
      <c r="J125" s="387"/>
      <c r="K125" s="387"/>
      <c r="L125" s="387"/>
      <c r="M125" s="387"/>
      <c r="N125" s="387"/>
    </row>
    <row r="126" spans="1:14" ht="14.25" customHeight="1" x14ac:dyDescent="0.4">
      <c r="A126" s="80"/>
      <c r="C126" s="388"/>
      <c r="F126" s="387"/>
      <c r="G126" s="387"/>
      <c r="H126" s="502"/>
      <c r="I126" s="387"/>
      <c r="J126" s="387"/>
      <c r="K126" s="387"/>
      <c r="L126" s="387"/>
      <c r="M126" s="387"/>
      <c r="N126" s="387"/>
    </row>
    <row r="127" spans="1:14" ht="14.25" customHeight="1" x14ac:dyDescent="0.4">
      <c r="A127" s="80"/>
      <c r="C127" s="388"/>
      <c r="F127" s="387"/>
      <c r="G127" s="387"/>
      <c r="H127" s="502"/>
      <c r="I127" s="387"/>
      <c r="J127" s="387"/>
      <c r="K127" s="387"/>
      <c r="L127" s="387"/>
      <c r="M127" s="387"/>
      <c r="N127" s="387"/>
    </row>
    <row r="128" spans="1:14" ht="14.25" customHeight="1" x14ac:dyDescent="0.4">
      <c r="A128" s="80"/>
      <c r="C128" s="388"/>
      <c r="F128" s="387"/>
      <c r="G128" s="387"/>
      <c r="H128" s="502"/>
      <c r="I128" s="387"/>
      <c r="J128" s="387"/>
      <c r="K128" s="387"/>
      <c r="L128" s="387"/>
      <c r="M128" s="387"/>
      <c r="N128" s="387"/>
    </row>
    <row r="129" spans="1:20" ht="14.25" customHeight="1" x14ac:dyDescent="0.4">
      <c r="A129" s="80"/>
      <c r="C129" s="388"/>
      <c r="F129" s="387"/>
      <c r="G129" s="387"/>
      <c r="H129" s="502"/>
      <c r="I129" s="387"/>
      <c r="J129" s="387"/>
      <c r="K129" s="387"/>
      <c r="L129" s="387"/>
      <c r="M129" s="387"/>
      <c r="N129" s="387"/>
    </row>
    <row r="130" spans="1:20" ht="14.25" customHeight="1" x14ac:dyDescent="0.4">
      <c r="A130" s="80"/>
      <c r="C130" s="388"/>
      <c r="F130" s="387"/>
      <c r="G130" s="387"/>
      <c r="H130" s="502"/>
      <c r="I130" s="387"/>
      <c r="J130" s="387"/>
      <c r="K130" s="387"/>
      <c r="L130" s="387"/>
      <c r="M130" s="387"/>
      <c r="N130" s="387"/>
    </row>
    <row r="131" spans="1:20" ht="14.25" customHeight="1" x14ac:dyDescent="0.4">
      <c r="A131" s="80"/>
      <c r="C131" s="388"/>
      <c r="F131" s="387"/>
      <c r="G131" s="387"/>
      <c r="H131" s="502"/>
      <c r="I131" s="387"/>
      <c r="J131" s="387"/>
      <c r="K131" s="387"/>
      <c r="L131" s="387"/>
      <c r="M131" s="387"/>
      <c r="N131" s="387"/>
    </row>
    <row r="132" spans="1:20" ht="14.25" customHeight="1" x14ac:dyDescent="0.4">
      <c r="A132" s="80"/>
      <c r="C132" s="388"/>
      <c r="F132" s="387"/>
      <c r="G132" s="387"/>
      <c r="H132" s="502"/>
      <c r="I132" s="387"/>
      <c r="J132" s="387"/>
      <c r="K132" s="387"/>
      <c r="L132" s="387"/>
      <c r="M132" s="387"/>
      <c r="N132" s="387"/>
    </row>
    <row r="133" spans="1:20" ht="14.25" customHeight="1" x14ac:dyDescent="0.4">
      <c r="A133" s="80"/>
      <c r="C133" s="388"/>
      <c r="F133" s="387"/>
      <c r="G133" s="387"/>
      <c r="H133" s="502"/>
      <c r="I133" s="387"/>
      <c r="J133" s="387"/>
      <c r="K133" s="387"/>
      <c r="L133" s="387"/>
      <c r="M133" s="387"/>
      <c r="N133" s="387"/>
    </row>
    <row r="134" spans="1:20" ht="14.25" customHeight="1" x14ac:dyDescent="0.4">
      <c r="A134" s="80"/>
      <c r="C134" s="388"/>
      <c r="F134" s="387"/>
      <c r="G134" s="387"/>
      <c r="H134" s="502"/>
      <c r="I134" s="387"/>
      <c r="J134" s="387"/>
      <c r="K134" s="387"/>
      <c r="L134" s="387"/>
      <c r="M134" s="387"/>
      <c r="N134" s="387"/>
    </row>
    <row r="135" spans="1:20" ht="14.25" customHeight="1" x14ac:dyDescent="0.4">
      <c r="A135" s="80"/>
      <c r="C135" s="388"/>
      <c r="F135" s="387"/>
      <c r="G135" s="387"/>
      <c r="H135" s="502"/>
      <c r="I135" s="387"/>
      <c r="J135" s="387"/>
      <c r="K135" s="387"/>
      <c r="L135" s="387"/>
      <c r="M135" s="387"/>
      <c r="N135" s="387"/>
    </row>
    <row r="136" spans="1:20" ht="14.25" customHeight="1" x14ac:dyDescent="0.4">
      <c r="A136" s="80"/>
      <c r="C136" s="388"/>
      <c r="F136" s="387"/>
      <c r="G136" s="387"/>
      <c r="H136" s="502"/>
      <c r="I136" s="387"/>
      <c r="J136" s="387"/>
      <c r="K136" s="387"/>
      <c r="L136" s="387"/>
      <c r="M136" s="387"/>
      <c r="N136" s="387"/>
    </row>
    <row r="137" spans="1:20" ht="14.25" customHeight="1" x14ac:dyDescent="0.4">
      <c r="A137" s="80"/>
      <c r="C137" s="388"/>
      <c r="F137" s="387"/>
      <c r="G137" s="387"/>
      <c r="H137" s="502"/>
      <c r="I137" s="387"/>
      <c r="J137" s="387"/>
      <c r="K137" s="387"/>
      <c r="L137" s="387"/>
      <c r="M137" s="387"/>
      <c r="N137" s="387"/>
    </row>
    <row r="138" spans="1:20" ht="14.25" customHeight="1" x14ac:dyDescent="0.4">
      <c r="A138" s="80"/>
      <c r="C138" s="388"/>
      <c r="F138" s="387"/>
      <c r="G138" s="387"/>
      <c r="H138" s="502"/>
      <c r="I138" s="387"/>
      <c r="J138" s="387"/>
      <c r="K138" s="387"/>
      <c r="L138" s="387"/>
      <c r="M138" s="387"/>
      <c r="N138" s="387"/>
    </row>
    <row r="139" spans="1:20" ht="14.25" customHeight="1" x14ac:dyDescent="0.4">
      <c r="A139" s="80"/>
      <c r="C139" s="388"/>
      <c r="F139" s="387"/>
      <c r="G139" s="387"/>
      <c r="H139" s="502"/>
      <c r="I139" s="387"/>
      <c r="J139" s="387"/>
      <c r="K139" s="387"/>
      <c r="L139" s="387"/>
      <c r="M139" s="387"/>
      <c r="N139" s="387"/>
    </row>
    <row r="140" spans="1:20" ht="14.25" customHeight="1" x14ac:dyDescent="0.4">
      <c r="A140" s="80"/>
      <c r="C140" s="388"/>
      <c r="F140" s="387"/>
      <c r="G140" s="387"/>
      <c r="H140" s="502"/>
      <c r="I140" s="387"/>
      <c r="J140" s="387"/>
      <c r="K140" s="387"/>
      <c r="L140" s="387"/>
      <c r="M140" s="387"/>
      <c r="N140" s="387"/>
    </row>
    <row r="141" spans="1:20" ht="14.25" customHeight="1" x14ac:dyDescent="0.4">
      <c r="A141" s="80"/>
      <c r="C141" s="388"/>
      <c r="F141" s="387"/>
      <c r="G141" s="387"/>
      <c r="H141" s="502"/>
      <c r="I141" s="387"/>
      <c r="J141" s="387"/>
      <c r="K141" s="387"/>
      <c r="L141" s="387"/>
      <c r="M141" s="387"/>
      <c r="N141" s="387"/>
    </row>
    <row r="142" spans="1:20" ht="14.25" customHeight="1" x14ac:dyDescent="0.4">
      <c r="A142" s="80"/>
      <c r="C142" s="388"/>
      <c r="F142" s="387"/>
      <c r="G142" s="387"/>
      <c r="H142" s="502"/>
      <c r="I142" s="387"/>
      <c r="J142" s="387"/>
      <c r="K142" s="387"/>
      <c r="L142" s="387"/>
      <c r="M142" s="387"/>
      <c r="N142" s="387"/>
    </row>
    <row r="143" spans="1:20" ht="14.25" customHeight="1" x14ac:dyDescent="0.4">
      <c r="A143" s="80"/>
      <c r="C143" s="388"/>
      <c r="F143" s="387"/>
      <c r="G143" s="387"/>
      <c r="H143" s="502"/>
      <c r="I143" s="387"/>
      <c r="J143" s="387"/>
      <c r="K143" s="387"/>
      <c r="L143" s="387"/>
      <c r="M143" s="387"/>
      <c r="N143" s="387"/>
    </row>
    <row r="144" spans="1:20" ht="15.6" customHeight="1" x14ac:dyDescent="0.4">
      <c r="A144" s="80"/>
      <c r="B144" s="12"/>
      <c r="C144" s="335"/>
      <c r="E144" s="12"/>
      <c r="F144" s="1074"/>
      <c r="G144" s="1074"/>
      <c r="H144" s="1074"/>
      <c r="I144" s="1074"/>
      <c r="J144" s="1074"/>
      <c r="K144" s="1074"/>
      <c r="L144" s="1074"/>
      <c r="M144" s="1074"/>
      <c r="N144" s="1074"/>
      <c r="S144" s="1075" t="s">
        <v>125</v>
      </c>
      <c r="T144" s="1075"/>
    </row>
    <row r="145" spans="1:20" ht="11.25" customHeight="1" x14ac:dyDescent="0.2">
      <c r="A145" s="80"/>
      <c r="C145" s="1076" t="s">
        <v>238</v>
      </c>
      <c r="D145" s="1076"/>
      <c r="E145" s="1076"/>
      <c r="F145" s="1076"/>
      <c r="G145" s="1076"/>
      <c r="H145" s="1076"/>
      <c r="I145" s="1076"/>
      <c r="J145" s="1076"/>
      <c r="K145" s="1076"/>
      <c r="L145" s="1076"/>
      <c r="M145" s="1076"/>
      <c r="N145" s="1076"/>
      <c r="O145" s="1076"/>
    </row>
    <row r="146" spans="1:20" ht="36" customHeight="1" x14ac:dyDescent="0.2">
      <c r="A146" s="80"/>
      <c r="B146" s="12"/>
      <c r="C146" s="1076"/>
      <c r="D146" s="1076"/>
      <c r="E146" s="1076"/>
      <c r="F146" s="1076"/>
      <c r="G146" s="1076"/>
      <c r="H146" s="1076"/>
      <c r="I146" s="1076"/>
      <c r="J146" s="1076"/>
      <c r="K146" s="1076"/>
      <c r="L146" s="1076"/>
      <c r="M146" s="1076"/>
      <c r="N146" s="1076"/>
      <c r="O146" s="1076"/>
      <c r="P146" s="389"/>
    </row>
    <row r="147" spans="1:20" ht="3" customHeight="1" x14ac:dyDescent="0.4">
      <c r="A147" s="80"/>
      <c r="C147" s="335"/>
      <c r="F147" s="1216"/>
      <c r="G147" s="1216"/>
      <c r="H147" s="1216"/>
      <c r="I147" s="1216"/>
      <c r="J147" s="1216"/>
      <c r="K147" s="1216"/>
      <c r="L147" s="1216"/>
      <c r="M147" s="1216"/>
      <c r="N147" s="1216"/>
      <c r="R147" s="12" t="s">
        <v>114</v>
      </c>
    </row>
    <row r="148" spans="1:20" ht="14.25" x14ac:dyDescent="0.2">
      <c r="A148" s="80"/>
      <c r="C148" s="335"/>
      <c r="J148" s="1217"/>
      <c r="K148" s="1217"/>
      <c r="L148" s="1217"/>
      <c r="M148" s="1217"/>
    </row>
    <row r="149" spans="1:20" ht="14.25" x14ac:dyDescent="0.2">
      <c r="A149" s="80"/>
      <c r="C149" s="335"/>
    </row>
    <row r="150" spans="1:20" ht="13.15" customHeight="1" x14ac:dyDescent="0.2">
      <c r="S150" s="291"/>
    </row>
    <row r="151" spans="1:20" ht="22.15" customHeight="1" x14ac:dyDescent="0.2">
      <c r="B151" s="292"/>
      <c r="C151" s="80"/>
      <c r="D151" s="80"/>
      <c r="E151" s="91"/>
      <c r="F151" s="86"/>
      <c r="G151" s="86"/>
      <c r="H151" s="86"/>
      <c r="I151" s="86"/>
      <c r="J151" s="86"/>
      <c r="K151" s="86"/>
      <c r="L151" s="86"/>
      <c r="M151" s="86"/>
      <c r="N151" s="86"/>
      <c r="O151" s="1227"/>
      <c r="P151" s="1227"/>
      <c r="Q151" s="1227"/>
      <c r="R151" s="92"/>
    </row>
    <row r="152" spans="1:20" ht="19.899999999999999" customHeight="1" thickBot="1" x14ac:dyDescent="0.25">
      <c r="B152" s="292"/>
      <c r="C152" s="93"/>
      <c r="D152" s="80"/>
      <c r="E152" s="91"/>
      <c r="F152" s="86"/>
      <c r="G152" s="86"/>
      <c r="H152" s="86"/>
      <c r="I152" s="86"/>
      <c r="J152" s="86"/>
      <c r="K152" s="86"/>
      <c r="L152" s="86"/>
      <c r="M152" s="86"/>
      <c r="N152" s="86"/>
      <c r="O152" s="86"/>
      <c r="P152" s="86"/>
      <c r="Q152" s="86"/>
      <c r="R152" s="86"/>
    </row>
    <row r="153" spans="1:20" ht="15" thickTop="1" x14ac:dyDescent="0.2">
      <c r="B153" s="1228" t="s">
        <v>242</v>
      </c>
      <c r="C153" s="1229"/>
      <c r="D153" s="1229"/>
      <c r="E153" s="1229"/>
      <c r="F153" s="1229"/>
      <c r="G153" s="1229"/>
      <c r="H153" s="1229"/>
      <c r="I153" s="1229"/>
      <c r="J153" s="1229"/>
      <c r="K153" s="1229"/>
      <c r="L153" s="1229"/>
      <c r="M153" s="1229"/>
      <c r="N153" s="1229"/>
      <c r="O153" s="1229"/>
      <c r="P153" s="1229"/>
      <c r="Q153" s="1229"/>
      <c r="R153" s="1230"/>
    </row>
    <row r="154" spans="1:20" ht="14.25" x14ac:dyDescent="0.2">
      <c r="B154" s="1231"/>
      <c r="C154" s="1232"/>
      <c r="D154" s="1232"/>
      <c r="E154" s="1232"/>
      <c r="F154" s="1232"/>
      <c r="G154" s="1232"/>
      <c r="H154" s="1232"/>
      <c r="I154" s="1232"/>
      <c r="J154" s="1232"/>
      <c r="K154" s="1232"/>
      <c r="L154" s="1232"/>
      <c r="M154" s="1232"/>
      <c r="N154" s="1232"/>
      <c r="O154" s="1232"/>
      <c r="P154" s="1232"/>
      <c r="Q154" s="1232"/>
      <c r="R154" s="1233"/>
    </row>
    <row r="155" spans="1:20" ht="15" thickBot="1" x14ac:dyDescent="0.25">
      <c r="B155" s="1234"/>
      <c r="C155" s="1235"/>
      <c r="D155" s="1235"/>
      <c r="E155" s="1235"/>
      <c r="F155" s="1235"/>
      <c r="G155" s="1235"/>
      <c r="H155" s="1235"/>
      <c r="I155" s="1235"/>
      <c r="J155" s="1235"/>
      <c r="K155" s="1235"/>
      <c r="L155" s="1235"/>
      <c r="M155" s="1235"/>
      <c r="N155" s="1235"/>
      <c r="O155" s="1235"/>
      <c r="P155" s="1235"/>
      <c r="Q155" s="1235"/>
      <c r="R155" s="1236"/>
    </row>
    <row r="156" spans="1:20" ht="22.5" customHeight="1" thickTop="1" x14ac:dyDescent="0.2">
      <c r="A156" s="94"/>
      <c r="B156" s="1237" t="s">
        <v>260</v>
      </c>
      <c r="C156" s="1238"/>
      <c r="D156" s="1238"/>
      <c r="E156" s="1238"/>
      <c r="F156" s="1239"/>
      <c r="G156" s="1240" t="s">
        <v>271</v>
      </c>
      <c r="H156" s="1241"/>
      <c r="I156" s="1242"/>
      <c r="J156" s="1242"/>
      <c r="K156" s="1242"/>
      <c r="L156" s="1242"/>
      <c r="M156" s="1243"/>
      <c r="N156" s="1244" t="s">
        <v>272</v>
      </c>
      <c r="O156" s="1245"/>
      <c r="P156" s="1245"/>
      <c r="Q156" s="1245"/>
      <c r="R156" s="1246"/>
    </row>
    <row r="157" spans="1:20" ht="20.25" customHeight="1" thickBot="1" x14ac:dyDescent="0.3">
      <c r="B157" s="1251" t="s">
        <v>23</v>
      </c>
      <c r="C157" s="1252"/>
      <c r="D157" s="1253"/>
      <c r="E157" s="1253"/>
      <c r="F157" s="895" t="s">
        <v>53</v>
      </c>
      <c r="G157" s="1247" t="s">
        <v>24</v>
      </c>
      <c r="H157" s="1248"/>
      <c r="I157" s="1249"/>
      <c r="J157" s="1250"/>
      <c r="K157" s="1254" t="s">
        <v>53</v>
      </c>
      <c r="L157" s="1222"/>
      <c r="M157" s="1255"/>
      <c r="N157" s="1221" t="s">
        <v>81</v>
      </c>
      <c r="O157" s="1222"/>
      <c r="P157" s="1222"/>
      <c r="Q157" s="1223"/>
      <c r="R157" s="896" t="s">
        <v>53</v>
      </c>
    </row>
    <row r="158" spans="1:20" s="917" customFormat="1" ht="15" hidden="1" thickTop="1" x14ac:dyDescent="0.2">
      <c r="A158" s="780"/>
      <c r="B158" s="776"/>
      <c r="C158" s="920"/>
      <c r="D158" s="920"/>
      <c r="E158" s="82"/>
      <c r="S158" s="920"/>
      <c r="T158" s="920"/>
    </row>
    <row r="159" spans="1:20" ht="15" thickTop="1" x14ac:dyDescent="0.2">
      <c r="A159" s="94"/>
      <c r="B159" s="1045"/>
      <c r="C159" s="1046"/>
      <c r="D159" s="1046"/>
      <c r="E159" s="1047"/>
      <c r="F159" s="102"/>
      <c r="G159" s="1048"/>
      <c r="H159" s="1049"/>
      <c r="I159" s="1049"/>
      <c r="J159" s="1050"/>
      <c r="K159" s="1051"/>
      <c r="L159" s="1051"/>
      <c r="M159" s="1052"/>
      <c r="N159" s="954"/>
      <c r="O159" s="1259"/>
      <c r="P159" s="1259"/>
      <c r="Q159" s="1259"/>
      <c r="R159" s="394"/>
      <c r="S159" s="335"/>
      <c r="T159" s="335"/>
    </row>
    <row r="160" spans="1:20" s="412" customFormat="1" ht="14.25" x14ac:dyDescent="0.2">
      <c r="A160" s="94"/>
      <c r="B160" s="1061"/>
      <c r="C160" s="1062"/>
      <c r="D160" s="1062"/>
      <c r="E160" s="1063"/>
      <c r="F160" s="102"/>
      <c r="G160" s="1224"/>
      <c r="H160" s="1225"/>
      <c r="I160" s="1225"/>
      <c r="J160" s="1226"/>
      <c r="K160" s="949"/>
      <c r="L160" s="950"/>
      <c r="M160" s="951"/>
      <c r="N160" s="952"/>
      <c r="O160" s="953"/>
      <c r="P160" s="953"/>
      <c r="Q160" s="954"/>
      <c r="R160" s="394"/>
      <c r="S160" s="778"/>
      <c r="T160" s="778"/>
    </row>
    <row r="161" spans="1:20" s="412" customFormat="1" ht="14.25" x14ac:dyDescent="0.2">
      <c r="A161" s="94"/>
      <c r="B161" s="1061"/>
      <c r="C161" s="1062"/>
      <c r="D161" s="1062"/>
      <c r="E161" s="1063"/>
      <c r="F161" s="102"/>
      <c r="G161" s="1224"/>
      <c r="H161" s="1225"/>
      <c r="I161" s="1225"/>
      <c r="J161" s="1226"/>
      <c r="K161" s="949"/>
      <c r="L161" s="950"/>
      <c r="M161" s="951"/>
      <c r="N161" s="952"/>
      <c r="O161" s="953"/>
      <c r="P161" s="953"/>
      <c r="Q161" s="954"/>
      <c r="R161" s="394"/>
      <c r="S161" s="797"/>
      <c r="T161" s="887"/>
    </row>
    <row r="162" spans="1:20" s="412" customFormat="1" ht="14.25" x14ac:dyDescent="0.2">
      <c r="A162" s="94"/>
      <c r="B162" s="1061"/>
      <c r="C162" s="1062"/>
      <c r="D162" s="1062"/>
      <c r="E162" s="1063"/>
      <c r="F162" s="102"/>
      <c r="G162" s="1224"/>
      <c r="H162" s="1225"/>
      <c r="I162" s="1225"/>
      <c r="J162" s="1226"/>
      <c r="K162" s="949"/>
      <c r="L162" s="950"/>
      <c r="M162" s="951"/>
      <c r="N162" s="952"/>
      <c r="O162" s="953"/>
      <c r="P162" s="953"/>
      <c r="Q162" s="954"/>
      <c r="R162" s="394"/>
      <c r="S162" s="797"/>
      <c r="T162" s="887"/>
    </row>
    <row r="163" spans="1:20" s="412" customFormat="1" ht="14.25" x14ac:dyDescent="0.2">
      <c r="A163" s="94"/>
      <c r="B163" s="1061"/>
      <c r="C163" s="1062"/>
      <c r="D163" s="1062"/>
      <c r="E163" s="1063"/>
      <c r="F163" s="102"/>
      <c r="G163" s="1224"/>
      <c r="H163" s="1225"/>
      <c r="I163" s="1225"/>
      <c r="J163" s="1226"/>
      <c r="K163" s="949"/>
      <c r="L163" s="950"/>
      <c r="M163" s="951"/>
      <c r="N163" s="952"/>
      <c r="O163" s="953"/>
      <c r="P163" s="953"/>
      <c r="Q163" s="954"/>
      <c r="R163" s="394"/>
      <c r="S163" s="887"/>
      <c r="T163" s="887"/>
    </row>
    <row r="164" spans="1:20" s="412" customFormat="1" ht="14.25" x14ac:dyDescent="0.2">
      <c r="A164" s="94"/>
      <c r="B164" s="1061"/>
      <c r="C164" s="1062"/>
      <c r="D164" s="1062"/>
      <c r="E164" s="1063"/>
      <c r="F164" s="102"/>
      <c r="G164" s="1224"/>
      <c r="H164" s="1225"/>
      <c r="I164" s="1225"/>
      <c r="J164" s="1226"/>
      <c r="K164" s="949"/>
      <c r="L164" s="950"/>
      <c r="M164" s="951"/>
      <c r="N164" s="952"/>
      <c r="O164" s="953"/>
      <c r="P164" s="953"/>
      <c r="Q164" s="954"/>
      <c r="R164" s="394"/>
      <c r="S164" s="887"/>
      <c r="T164" s="887"/>
    </row>
    <row r="165" spans="1:20" s="945" customFormat="1" ht="14.25" x14ac:dyDescent="0.2">
      <c r="A165" s="94"/>
      <c r="B165" s="1061"/>
      <c r="C165" s="1062"/>
      <c r="D165" s="1062"/>
      <c r="E165" s="1063"/>
      <c r="F165" s="102"/>
      <c r="G165" s="1224"/>
      <c r="H165" s="1225"/>
      <c r="I165" s="1225"/>
      <c r="J165" s="1226"/>
      <c r="K165" s="949"/>
      <c r="L165" s="950"/>
      <c r="M165" s="951"/>
      <c r="N165" s="952"/>
      <c r="O165" s="953"/>
      <c r="P165" s="953"/>
      <c r="Q165" s="954"/>
      <c r="R165" s="394"/>
      <c r="S165" s="946"/>
      <c r="T165" s="946"/>
    </row>
    <row r="166" spans="1:20" s="412" customFormat="1" ht="14.25" x14ac:dyDescent="0.2">
      <c r="A166" s="94"/>
      <c r="B166" s="1061"/>
      <c r="C166" s="1062"/>
      <c r="D166" s="1062"/>
      <c r="E166" s="1063"/>
      <c r="F166" s="102"/>
      <c r="G166" s="1224"/>
      <c r="H166" s="1225"/>
      <c r="I166" s="1225"/>
      <c r="J166" s="1226"/>
      <c r="K166" s="949"/>
      <c r="L166" s="950"/>
      <c r="M166" s="951"/>
      <c r="N166" s="952"/>
      <c r="O166" s="953"/>
      <c r="P166" s="953"/>
      <c r="Q166" s="954"/>
      <c r="R166" s="394"/>
      <c r="S166" s="778"/>
      <c r="T166" s="778"/>
    </row>
    <row r="167" spans="1:20" s="412" customFormat="1" ht="14.25" x14ac:dyDescent="0.2">
      <c r="A167" s="94"/>
      <c r="B167" s="1061"/>
      <c r="C167" s="1062"/>
      <c r="D167" s="1062"/>
      <c r="E167" s="1063"/>
      <c r="F167" s="102"/>
      <c r="G167" s="1224"/>
      <c r="H167" s="1225"/>
      <c r="I167" s="1225"/>
      <c r="J167" s="1226"/>
      <c r="K167" s="949"/>
      <c r="L167" s="950"/>
      <c r="M167" s="951"/>
      <c r="N167" s="952"/>
      <c r="O167" s="953"/>
      <c r="P167" s="953"/>
      <c r="Q167" s="954"/>
      <c r="R167" s="394"/>
      <c r="S167" s="778"/>
      <c r="T167" s="778"/>
    </row>
    <row r="168" spans="1:20" s="412" customFormat="1" ht="14.25" x14ac:dyDescent="0.2">
      <c r="A168" s="94"/>
      <c r="B168" s="1061"/>
      <c r="C168" s="1062"/>
      <c r="D168" s="1062"/>
      <c r="E168" s="1063"/>
      <c r="F168" s="102"/>
      <c r="G168" s="1224"/>
      <c r="H168" s="1225"/>
      <c r="I168" s="1225"/>
      <c r="J168" s="1226"/>
      <c r="K168" s="949"/>
      <c r="L168" s="950"/>
      <c r="M168" s="951"/>
      <c r="N168" s="952"/>
      <c r="O168" s="953"/>
      <c r="P168" s="953"/>
      <c r="Q168" s="954"/>
      <c r="R168" s="394"/>
      <c r="S168" s="778"/>
      <c r="T168" s="778"/>
    </row>
    <row r="169" spans="1:20" s="412" customFormat="1" ht="14.25" x14ac:dyDescent="0.2">
      <c r="A169" s="94"/>
      <c r="B169" s="1061"/>
      <c r="C169" s="1062"/>
      <c r="D169" s="1062"/>
      <c r="E169" s="1063"/>
      <c r="F169" s="102"/>
      <c r="G169" s="1224"/>
      <c r="H169" s="1225"/>
      <c r="I169" s="1225"/>
      <c r="J169" s="1226"/>
      <c r="K169" s="949"/>
      <c r="L169" s="950"/>
      <c r="M169" s="951"/>
      <c r="N169" s="952"/>
      <c r="O169" s="953"/>
      <c r="P169" s="953"/>
      <c r="Q169" s="954"/>
      <c r="R169" s="394"/>
      <c r="S169" s="778"/>
      <c r="T169" s="778"/>
    </row>
    <row r="170" spans="1:20" s="412" customFormat="1" ht="14.25" x14ac:dyDescent="0.2">
      <c r="A170" s="94"/>
      <c r="B170" s="1061"/>
      <c r="C170" s="1062"/>
      <c r="D170" s="1062"/>
      <c r="E170" s="1063"/>
      <c r="F170" s="102"/>
      <c r="G170" s="1224"/>
      <c r="H170" s="1225"/>
      <c r="I170" s="1225"/>
      <c r="J170" s="1226"/>
      <c r="K170" s="949"/>
      <c r="L170" s="950"/>
      <c r="M170" s="951"/>
      <c r="N170" s="952"/>
      <c r="O170" s="953"/>
      <c r="P170" s="953"/>
      <c r="Q170" s="954"/>
      <c r="R170" s="394"/>
      <c r="S170" s="778"/>
      <c r="T170" s="778"/>
    </row>
    <row r="171" spans="1:20" ht="14.25" x14ac:dyDescent="0.2">
      <c r="A171" s="94"/>
      <c r="B171" s="1045"/>
      <c r="C171" s="1046"/>
      <c r="D171" s="1046"/>
      <c r="E171" s="1047"/>
      <c r="F171" s="102"/>
      <c r="G171" s="1048"/>
      <c r="H171" s="1049"/>
      <c r="I171" s="1049"/>
      <c r="J171" s="1050"/>
      <c r="K171" s="1051"/>
      <c r="L171" s="1051"/>
      <c r="M171" s="1052"/>
      <c r="N171" s="1053"/>
      <c r="O171" s="1054"/>
      <c r="P171" s="1054"/>
      <c r="Q171" s="1054"/>
      <c r="R171" s="104"/>
    </row>
    <row r="172" spans="1:20" ht="14.25" x14ac:dyDescent="0.2">
      <c r="A172" s="94"/>
      <c r="B172" s="1058"/>
      <c r="C172" s="1059"/>
      <c r="D172" s="1059"/>
      <c r="E172" s="1060"/>
      <c r="F172" s="102"/>
      <c r="G172" s="1058"/>
      <c r="H172" s="1059"/>
      <c r="I172" s="1059"/>
      <c r="J172" s="1060"/>
      <c r="K172" s="1051"/>
      <c r="L172" s="1051"/>
      <c r="M172" s="1052"/>
      <c r="N172" s="954"/>
      <c r="O172" s="1259"/>
      <c r="P172" s="1259"/>
      <c r="Q172" s="1259"/>
      <c r="R172" s="104"/>
    </row>
    <row r="173" spans="1:20" ht="14.45" customHeight="1" x14ac:dyDescent="0.25">
      <c r="A173" s="94"/>
      <c r="B173" s="1260"/>
      <c r="C173" s="1261"/>
      <c r="D173" s="1261"/>
      <c r="E173" s="1262"/>
      <c r="F173" s="102"/>
      <c r="G173" s="1263"/>
      <c r="H173" s="1264"/>
      <c r="I173" s="1264"/>
      <c r="J173" s="1265"/>
      <c r="K173" s="1051"/>
      <c r="L173" s="1051"/>
      <c r="M173" s="1052"/>
      <c r="N173" s="954"/>
      <c r="O173" s="1259"/>
      <c r="P173" s="1259"/>
      <c r="Q173" s="1259"/>
      <c r="R173" s="104"/>
    </row>
    <row r="174" spans="1:20" ht="16.149999999999999" customHeight="1" thickBot="1" x14ac:dyDescent="0.3">
      <c r="A174" s="94"/>
      <c r="B174" s="1033" t="s">
        <v>82</v>
      </c>
      <c r="C174" s="1034"/>
      <c r="D174" s="1034"/>
      <c r="E174" s="1034"/>
      <c r="F174" s="224">
        <f>SUM(F159:F173)</f>
        <v>0</v>
      </c>
      <c r="G174" s="1055" t="s">
        <v>83</v>
      </c>
      <c r="H174" s="1056"/>
      <c r="I174" s="1057"/>
      <c r="J174" s="1057"/>
      <c r="K174" s="1030">
        <f>SUM(K159:M173)</f>
        <v>0</v>
      </c>
      <c r="L174" s="1031"/>
      <c r="M174" s="1032"/>
      <c r="N174" s="1033" t="s">
        <v>82</v>
      </c>
      <c r="O174" s="1034"/>
      <c r="P174" s="1034"/>
      <c r="Q174" s="1034"/>
      <c r="R174" s="225">
        <f>SUM(R159:R173)</f>
        <v>0</v>
      </c>
    </row>
    <row r="175" spans="1:20" ht="23.25" hidden="1" customHeight="1" thickTop="1" x14ac:dyDescent="0.2">
      <c r="B175" s="1273" t="s">
        <v>235</v>
      </c>
      <c r="C175" s="1273"/>
      <c r="D175" s="1273"/>
      <c r="E175" s="1273"/>
      <c r="F175" s="893">
        <f>SUM(O177-R178)</f>
        <v>0</v>
      </c>
      <c r="G175" s="1308" t="s">
        <v>229</v>
      </c>
      <c r="H175" s="1308"/>
      <c r="I175" s="1308"/>
      <c r="J175" s="1308"/>
      <c r="K175" s="1308"/>
      <c r="L175" s="1308"/>
      <c r="M175" s="1307">
        <f>((F174+K174)/10)+R174</f>
        <v>0</v>
      </c>
      <c r="N175" s="1307"/>
      <c r="O175" s="1273" t="s">
        <v>233</v>
      </c>
      <c r="P175" s="1273"/>
      <c r="Q175" s="1273"/>
      <c r="R175" s="924">
        <f>IF(F175&gt;0,F175,)</f>
        <v>0</v>
      </c>
    </row>
    <row r="176" spans="1:20" s="412" customFormat="1" ht="78.75" customHeight="1" thickTop="1" x14ac:dyDescent="0.2">
      <c r="A176" s="86"/>
      <c r="B176" s="822"/>
      <c r="C176" s="822"/>
      <c r="D176" s="822"/>
      <c r="E176" s="822"/>
      <c r="F176" s="816"/>
      <c r="G176" s="819"/>
      <c r="H176" s="819"/>
      <c r="I176" s="819"/>
      <c r="J176" s="819"/>
      <c r="K176" s="819"/>
      <c r="L176" s="819"/>
      <c r="M176" s="820"/>
      <c r="N176" s="820"/>
      <c r="O176" s="918"/>
      <c r="P176" s="918"/>
      <c r="Q176" s="918"/>
      <c r="R176" s="832"/>
    </row>
    <row r="177" spans="1:25" ht="27" hidden="1" customHeight="1" x14ac:dyDescent="0.25">
      <c r="B177" s="921"/>
      <c r="C177" s="888"/>
      <c r="D177" s="1305" t="s">
        <v>232</v>
      </c>
      <c r="E177" s="1305"/>
      <c r="F177" s="1305"/>
      <c r="G177" s="889">
        <f>'כסליו-ינואר,1'!R175</f>
        <v>0</v>
      </c>
      <c r="H177" s="971" t="s">
        <v>236</v>
      </c>
      <c r="I177" s="971"/>
      <c r="J177" s="971"/>
      <c r="K177" s="971"/>
      <c r="L177" s="971"/>
      <c r="M177" s="971"/>
      <c r="N177" s="971"/>
      <c r="O177" s="891">
        <f>SUM(K178+G177)</f>
        <v>0</v>
      </c>
      <c r="P177" s="1298"/>
      <c r="Q177" s="1298"/>
      <c r="R177" s="1298"/>
    </row>
    <row r="178" spans="1:25" ht="30" hidden="1" customHeight="1" x14ac:dyDescent="0.25">
      <c r="B178" s="943" t="s">
        <v>231</v>
      </c>
      <c r="C178" s="906">
        <f>SUM((G42+F174)/5)-N39</f>
        <v>0</v>
      </c>
      <c r="D178" s="235"/>
      <c r="E178" s="236"/>
      <c r="F178" s="817" t="s">
        <v>207</v>
      </c>
      <c r="G178" s="890">
        <f>SUM(C178/2)</f>
        <v>0</v>
      </c>
      <c r="H178" s="238"/>
      <c r="I178" s="1299" t="s">
        <v>208</v>
      </c>
      <c r="J178" s="1299"/>
      <c r="K178" s="1306">
        <f>SUM(C178/2)</f>
        <v>0</v>
      </c>
      <c r="L178" s="1306"/>
      <c r="M178" s="1379" t="s">
        <v>258</v>
      </c>
      <c r="N178" s="1379"/>
      <c r="O178" s="1379"/>
      <c r="P178" s="1379"/>
      <c r="Q178" s="1379"/>
      <c r="R178" s="913">
        <f>M175-'כסליו-ינואר,1'!Q181:R181</f>
        <v>0</v>
      </c>
      <c r="T178" s="1258"/>
      <c r="U178" s="1258"/>
      <c r="V178" s="1258"/>
      <c r="W178" s="1258"/>
      <c r="X178" s="1258"/>
      <c r="Y178" s="105"/>
    </row>
    <row r="179" spans="1:25" s="901" customFormat="1" ht="30" hidden="1" customHeight="1" x14ac:dyDescent="0.25">
      <c r="A179" s="86"/>
      <c r="B179" s="905" t="s">
        <v>244</v>
      </c>
      <c r="C179" s="906">
        <f>G178+'כסליו-ינואר,1'!C179</f>
        <v>0</v>
      </c>
      <c r="D179" s="235"/>
      <c r="E179" s="236"/>
      <c r="F179" s="903"/>
      <c r="G179" s="907"/>
      <c r="H179" s="238"/>
      <c r="I179" s="919"/>
      <c r="J179" s="1309"/>
      <c r="K179" s="1309"/>
      <c r="L179" s="1309"/>
      <c r="M179" s="910"/>
      <c r="N179" s="911"/>
      <c r="O179" s="911"/>
      <c r="P179" s="911"/>
      <c r="Q179" s="911"/>
      <c r="R179" s="913"/>
      <c r="T179" s="899"/>
      <c r="U179" s="899"/>
      <c r="V179" s="899"/>
      <c r="W179" s="899"/>
      <c r="X179" s="899"/>
      <c r="Y179" s="105"/>
    </row>
    <row r="180" spans="1:25" ht="36" customHeight="1" x14ac:dyDescent="0.2">
      <c r="B180" s="1374"/>
      <c r="C180" s="1374"/>
      <c r="D180" s="1374"/>
      <c r="E180" s="1374"/>
      <c r="F180" s="1375"/>
      <c r="G180" s="1376"/>
      <c r="H180" s="1377"/>
      <c r="I180" s="1378"/>
      <c r="J180" s="1297" t="s">
        <v>246</v>
      </c>
      <c r="K180" s="1266"/>
      <c r="L180" s="1266"/>
      <c r="M180" s="1266"/>
      <c r="N180" s="1266"/>
      <c r="O180" s="1266"/>
      <c r="P180" s="1266"/>
      <c r="Q180" s="947">
        <f>SUM(R175+C179)</f>
        <v>0</v>
      </c>
      <c r="R180" s="947"/>
      <c r="S180" s="914" t="str">
        <f>IF(Q180&gt;0,,"זכות")</f>
        <v>זכות</v>
      </c>
      <c r="T180" s="107"/>
      <c r="U180" s="107"/>
      <c r="V180" s="107"/>
      <c r="W180" s="107"/>
      <c r="X180" s="107"/>
    </row>
    <row r="181" spans="1:25" ht="24.6" customHeight="1" x14ac:dyDescent="0.2">
      <c r="B181" s="1300"/>
      <c r="C181" s="1301"/>
      <c r="D181" s="1301"/>
      <c r="E181" s="1301"/>
      <c r="F181" s="1301"/>
      <c r="G181" s="1302"/>
      <c r="H181" s="1302"/>
      <c r="I181" s="1302"/>
      <c r="J181" s="1304" t="s">
        <v>226</v>
      </c>
      <c r="K181" s="1028"/>
      <c r="L181" s="1028"/>
      <c r="M181" s="1028"/>
      <c r="N181" s="1028"/>
      <c r="O181" s="1028"/>
      <c r="P181" s="1028"/>
      <c r="Q181" s="1311">
        <f>IF(F175&lt;0,F175,)</f>
        <v>0</v>
      </c>
      <c r="R181" s="1311"/>
      <c r="S181" s="1310" t="s">
        <v>243</v>
      </c>
      <c r="T181" s="1310"/>
      <c r="U181" s="1310"/>
      <c r="V181" s="107"/>
      <c r="W181" s="107"/>
      <c r="X181" s="107"/>
    </row>
    <row r="182" spans="1:25" ht="14.25" x14ac:dyDescent="0.2">
      <c r="B182" s="1268" t="s">
        <v>240</v>
      </c>
      <c r="C182" s="1268"/>
      <c r="D182" s="1268"/>
      <c r="E182" s="1268"/>
      <c r="F182" s="1268"/>
      <c r="G182" s="1268"/>
      <c r="H182" s="1268"/>
      <c r="I182" s="1268"/>
      <c r="J182" s="1268"/>
      <c r="K182" s="1268"/>
      <c r="L182" s="1268"/>
      <c r="M182" s="1268"/>
      <c r="N182" s="1268"/>
      <c r="O182" s="1268"/>
      <c r="P182" s="1268"/>
      <c r="Q182" s="1268"/>
      <c r="R182" s="1268"/>
      <c r="S182" s="107"/>
      <c r="T182" s="107"/>
      <c r="U182" s="107"/>
      <c r="V182" s="107"/>
      <c r="W182" s="107"/>
      <c r="X182" s="107"/>
    </row>
    <row r="183" spans="1:25" ht="14.25" x14ac:dyDescent="0.2">
      <c r="B183" s="1217"/>
      <c r="C183" s="1217"/>
      <c r="D183" s="1217"/>
      <c r="E183" s="1217"/>
      <c r="F183" s="1217"/>
      <c r="G183" s="1217"/>
      <c r="H183" s="1217"/>
      <c r="I183" s="1217"/>
      <c r="J183" s="1217"/>
      <c r="K183" s="1217"/>
      <c r="L183" s="1217"/>
      <c r="M183" s="1217"/>
      <c r="N183" s="1217"/>
      <c r="O183" s="1217"/>
      <c r="P183" s="1217"/>
      <c r="Q183" s="1217"/>
      <c r="R183" s="1217"/>
      <c r="S183" s="1217"/>
      <c r="T183" s="1217"/>
      <c r="U183" s="1217"/>
      <c r="V183" s="1217"/>
    </row>
    <row r="184" spans="1:25" ht="15" hidden="1" x14ac:dyDescent="0.25">
      <c r="C184" s="108"/>
      <c r="D184" s="108"/>
      <c r="E184" s="108"/>
      <c r="F184" s="108"/>
      <c r="G184" s="108"/>
      <c r="H184" s="108"/>
      <c r="I184" s="108"/>
      <c r="J184" s="108"/>
      <c r="K184" s="108"/>
      <c r="L184" s="108"/>
      <c r="M184" s="108"/>
      <c r="N184" s="108"/>
      <c r="O184" s="108"/>
      <c r="P184" s="108"/>
      <c r="Q184" s="108"/>
      <c r="R184" s="108"/>
      <c r="S184" s="108"/>
    </row>
    <row r="185" spans="1:25" ht="14.25" hidden="1" x14ac:dyDescent="0.2">
      <c r="C185" s="1026"/>
      <c r="D185" s="1026"/>
      <c r="E185" s="1026"/>
      <c r="F185" s="1026"/>
      <c r="G185" s="1026"/>
      <c r="H185" s="1026"/>
      <c r="I185" s="1026"/>
      <c r="J185" s="1026"/>
      <c r="K185" s="1026"/>
      <c r="L185" s="335"/>
      <c r="M185" s="335"/>
      <c r="N185" s="335"/>
    </row>
    <row r="186" spans="1:25" ht="14.25" hidden="1" x14ac:dyDescent="0.2">
      <c r="C186" s="335"/>
      <c r="E186" s="78"/>
      <c r="F186" s="335"/>
      <c r="G186" s="335"/>
      <c r="H186" s="505"/>
      <c r="J186" s="335"/>
      <c r="K186" s="335"/>
      <c r="L186" s="335"/>
      <c r="M186" s="335"/>
      <c r="N186" s="335"/>
    </row>
    <row r="187" spans="1:25" ht="14.25" hidden="1" x14ac:dyDescent="0.2">
      <c r="C187" s="335"/>
      <c r="E187" s="78"/>
      <c r="F187" s="335"/>
      <c r="G187" s="335"/>
      <c r="H187" s="505"/>
      <c r="J187" s="335"/>
      <c r="K187" s="335"/>
      <c r="L187" s="335"/>
      <c r="M187" s="335"/>
      <c r="N187" s="335"/>
    </row>
    <row r="188" spans="1:25" ht="14.25" hidden="1" x14ac:dyDescent="0.2">
      <c r="C188" s="335"/>
      <c r="E188" s="78"/>
      <c r="F188" s="335"/>
      <c r="G188" s="335"/>
      <c r="H188" s="505"/>
      <c r="J188" s="335"/>
      <c r="K188" s="335"/>
      <c r="L188" s="335"/>
      <c r="M188" s="335"/>
      <c r="N188" s="335"/>
    </row>
    <row r="189" spans="1:25" ht="14.25" hidden="1" x14ac:dyDescent="0.2">
      <c r="C189" s="335"/>
      <c r="E189" s="78"/>
      <c r="F189" s="335"/>
      <c r="G189" s="335"/>
      <c r="H189" s="505"/>
      <c r="J189" s="335"/>
      <c r="K189" s="335"/>
      <c r="L189" s="335"/>
      <c r="M189" s="335"/>
      <c r="N189" s="335"/>
    </row>
    <row r="190" spans="1:25" ht="14.25" hidden="1" x14ac:dyDescent="0.2">
      <c r="C190" s="335"/>
      <c r="E190" s="78"/>
      <c r="F190" s="335"/>
      <c r="G190" s="335"/>
      <c r="H190" s="505"/>
      <c r="J190" s="335"/>
      <c r="K190" s="335"/>
      <c r="L190" s="335"/>
      <c r="M190" s="335"/>
      <c r="N190" s="335"/>
    </row>
    <row r="191" spans="1:25" ht="14.25" hidden="1" x14ac:dyDescent="0.2">
      <c r="C191" s="335"/>
      <c r="E191" s="78"/>
      <c r="F191" s="335"/>
      <c r="G191" s="335"/>
      <c r="H191" s="505"/>
      <c r="J191" s="335"/>
      <c r="K191" s="335"/>
      <c r="L191" s="335"/>
      <c r="M191" s="335"/>
      <c r="N191" s="335"/>
    </row>
    <row r="192" spans="1:25" ht="14.25" hidden="1" x14ac:dyDescent="0.2">
      <c r="C192" s="335"/>
      <c r="E192" s="78"/>
      <c r="F192" s="335"/>
      <c r="G192" s="335"/>
      <c r="H192" s="505"/>
      <c r="J192" s="335"/>
      <c r="K192" s="335"/>
      <c r="L192" s="335"/>
      <c r="M192" s="335"/>
      <c r="N192" s="335"/>
    </row>
    <row r="193" spans="3:14" ht="14.25" hidden="1" x14ac:dyDescent="0.2">
      <c r="C193" s="335"/>
      <c r="E193" s="78"/>
      <c r="F193" s="335"/>
      <c r="G193" s="335"/>
      <c r="H193" s="505"/>
      <c r="J193" s="335"/>
      <c r="K193" s="335"/>
      <c r="L193" s="335"/>
      <c r="M193" s="335"/>
      <c r="N193" s="335"/>
    </row>
    <row r="194" spans="3:14" ht="14.25" hidden="1" x14ac:dyDescent="0.2">
      <c r="C194" s="335"/>
      <c r="E194" s="78"/>
      <c r="F194" s="335"/>
      <c r="G194" s="335"/>
      <c r="H194" s="505"/>
      <c r="J194" s="335"/>
      <c r="K194" s="335"/>
      <c r="L194" s="335"/>
      <c r="M194" s="335"/>
      <c r="N194" s="335"/>
    </row>
    <row r="195" spans="3:14" ht="14.25" hidden="1" x14ac:dyDescent="0.2">
      <c r="C195" s="335"/>
      <c r="E195" s="78"/>
      <c r="F195" s="335"/>
      <c r="G195" s="335"/>
      <c r="H195" s="505"/>
      <c r="J195" s="335"/>
      <c r="K195" s="335"/>
      <c r="L195" s="335"/>
      <c r="M195" s="335"/>
      <c r="N195" s="335"/>
    </row>
    <row r="196" spans="3:14" ht="14.25" hidden="1" x14ac:dyDescent="0.2">
      <c r="C196" s="335"/>
      <c r="E196" s="78"/>
      <c r="F196" s="335"/>
      <c r="G196" s="335"/>
      <c r="H196" s="505"/>
      <c r="J196" s="335"/>
      <c r="K196" s="335"/>
      <c r="L196" s="335"/>
      <c r="M196" s="335"/>
      <c r="N196" s="335"/>
    </row>
    <row r="197" spans="3:14" ht="14.25" hidden="1" x14ac:dyDescent="0.2">
      <c r="C197" s="335"/>
      <c r="E197" s="78"/>
      <c r="F197" s="335"/>
      <c r="G197" s="335"/>
      <c r="H197" s="505"/>
      <c r="J197" s="335"/>
      <c r="K197" s="335"/>
      <c r="L197" s="335"/>
      <c r="M197" s="335"/>
      <c r="N197" s="335"/>
    </row>
    <row r="198" spans="3:14" ht="14.25" hidden="1" x14ac:dyDescent="0.2">
      <c r="C198" s="335"/>
      <c r="E198" s="78"/>
      <c r="F198" s="335"/>
      <c r="G198" s="335"/>
      <c r="H198" s="505"/>
      <c r="J198" s="335"/>
      <c r="K198" s="335"/>
      <c r="L198" s="335"/>
      <c r="M198" s="335"/>
      <c r="N198" s="335"/>
    </row>
    <row r="199" spans="3:14" ht="14.25" hidden="1" x14ac:dyDescent="0.2">
      <c r="C199" s="335"/>
      <c r="E199" s="78"/>
      <c r="F199" s="335"/>
      <c r="G199" s="335"/>
      <c r="H199" s="505"/>
      <c r="J199" s="335"/>
      <c r="K199" s="335"/>
      <c r="L199" s="335"/>
      <c r="M199" s="335"/>
      <c r="N199" s="335"/>
    </row>
    <row r="200" spans="3:14" ht="14.25" hidden="1" x14ac:dyDescent="0.2">
      <c r="C200" s="335"/>
      <c r="E200" s="78"/>
      <c r="F200" s="335"/>
      <c r="G200" s="335"/>
      <c r="H200" s="505"/>
      <c r="J200" s="335"/>
      <c r="K200" s="335"/>
      <c r="L200" s="335"/>
      <c r="M200" s="335"/>
      <c r="N200" s="335"/>
    </row>
    <row r="201" spans="3:14" ht="14.25" hidden="1" x14ac:dyDescent="0.2">
      <c r="C201" s="335"/>
      <c r="E201" s="78"/>
      <c r="F201" s="335"/>
      <c r="G201" s="335"/>
      <c r="H201" s="505"/>
      <c r="J201" s="335"/>
      <c r="K201" s="335"/>
      <c r="L201" s="335"/>
      <c r="M201" s="335"/>
      <c r="N201" s="335"/>
    </row>
    <row r="202" spans="3:14" ht="14.25" hidden="1" x14ac:dyDescent="0.2">
      <c r="C202" s="335"/>
      <c r="E202" s="78"/>
      <c r="F202" s="335"/>
      <c r="G202" s="335"/>
      <c r="H202" s="505"/>
      <c r="J202" s="335"/>
      <c r="K202" s="335"/>
      <c r="L202" s="335"/>
      <c r="M202" s="335"/>
      <c r="N202" s="335"/>
    </row>
    <row r="203" spans="3:14" ht="14.25" hidden="1" x14ac:dyDescent="0.2">
      <c r="C203" s="335"/>
      <c r="E203" s="78"/>
      <c r="F203" s="335"/>
      <c r="G203" s="335"/>
      <c r="H203" s="505"/>
      <c r="J203" s="335"/>
      <c r="K203" s="335"/>
      <c r="L203" s="335"/>
      <c r="M203" s="335"/>
      <c r="N203" s="335"/>
    </row>
    <row r="204" spans="3:14" ht="14.25" hidden="1" x14ac:dyDescent="0.2">
      <c r="C204" s="335"/>
      <c r="E204" s="78"/>
      <c r="F204" s="335"/>
      <c r="G204" s="335"/>
      <c r="H204" s="505"/>
      <c r="J204" s="335"/>
      <c r="K204" s="335"/>
      <c r="L204" s="335"/>
      <c r="M204" s="335"/>
      <c r="N204" s="335"/>
    </row>
    <row r="205" spans="3:14" ht="14.25" hidden="1" x14ac:dyDescent="0.2">
      <c r="C205" s="335"/>
      <c r="E205" s="78"/>
      <c r="F205" s="335"/>
      <c r="G205" s="335"/>
      <c r="H205" s="505"/>
      <c r="J205" s="335"/>
      <c r="K205" s="335"/>
      <c r="L205" s="335"/>
      <c r="M205" s="335"/>
      <c r="N205" s="335"/>
    </row>
    <row r="206" spans="3:14" ht="14.25" hidden="1" x14ac:dyDescent="0.2">
      <c r="C206" s="335"/>
      <c r="E206" s="78"/>
      <c r="F206" s="335"/>
      <c r="G206" s="335"/>
      <c r="H206" s="505"/>
      <c r="J206" s="335"/>
      <c r="K206" s="335"/>
      <c r="L206" s="335"/>
      <c r="M206" s="335"/>
      <c r="N206" s="335"/>
    </row>
    <row r="207" spans="3:14" ht="14.25" hidden="1" x14ac:dyDescent="0.2">
      <c r="C207" s="335"/>
      <c r="E207" s="78"/>
      <c r="F207" s="335"/>
      <c r="G207" s="335"/>
      <c r="H207" s="505"/>
      <c r="J207" s="335"/>
      <c r="K207" s="335"/>
      <c r="L207" s="335"/>
      <c r="M207" s="335"/>
      <c r="N207" s="335"/>
    </row>
    <row r="208" spans="3:14" ht="14.25" hidden="1" x14ac:dyDescent="0.2">
      <c r="C208" s="335"/>
      <c r="E208" s="78"/>
      <c r="F208" s="335"/>
      <c r="G208" s="335"/>
      <c r="H208" s="505"/>
      <c r="J208" s="335"/>
      <c r="K208" s="335"/>
      <c r="L208" s="335"/>
      <c r="M208" s="335"/>
      <c r="N208" s="335"/>
    </row>
    <row r="209" spans="3:16" ht="14.25" hidden="1" x14ac:dyDescent="0.2">
      <c r="C209" s="335"/>
      <c r="E209" s="78"/>
      <c r="F209" s="335"/>
      <c r="G209" s="335"/>
      <c r="H209" s="505"/>
      <c r="J209" s="335"/>
      <c r="K209" s="335"/>
      <c r="L209" s="335"/>
      <c r="M209" s="335"/>
      <c r="N209" s="335"/>
    </row>
    <row r="210" spans="3:16" ht="14.25" hidden="1" x14ac:dyDescent="0.2">
      <c r="C210" s="335"/>
      <c r="E210" s="78"/>
      <c r="F210" s="335"/>
      <c r="G210" s="335"/>
      <c r="H210" s="505"/>
      <c r="J210" s="335"/>
      <c r="K210" s="335"/>
      <c r="L210" s="335"/>
      <c r="M210" s="335"/>
      <c r="N210" s="335"/>
    </row>
    <row r="211" spans="3:16" ht="14.25" hidden="1" x14ac:dyDescent="0.2">
      <c r="C211" s="335"/>
      <c r="E211" s="78"/>
      <c r="F211" s="335"/>
      <c r="G211" s="335"/>
      <c r="H211" s="505"/>
      <c r="J211" s="335"/>
      <c r="K211" s="335"/>
      <c r="L211" s="335"/>
      <c r="M211" s="335"/>
      <c r="N211" s="335"/>
    </row>
    <row r="212" spans="3:16" ht="14.25" hidden="1" x14ac:dyDescent="0.2">
      <c r="C212" s="335"/>
      <c r="E212" s="78"/>
      <c r="F212" s="335"/>
      <c r="G212" s="335"/>
      <c r="H212" s="505"/>
      <c r="J212" s="335"/>
      <c r="K212" s="335"/>
      <c r="L212" s="335"/>
      <c r="M212" s="335"/>
      <c r="N212" s="335"/>
    </row>
    <row r="213" spans="3:16" ht="14.25" hidden="1" x14ac:dyDescent="0.2">
      <c r="C213" s="335"/>
      <c r="E213" s="78"/>
      <c r="F213" s="335"/>
      <c r="G213" s="335"/>
      <c r="H213" s="505"/>
      <c r="J213" s="335"/>
      <c r="K213" s="335"/>
      <c r="L213" s="335"/>
      <c r="M213" s="335"/>
      <c r="N213" s="335"/>
    </row>
    <row r="214" spans="3:16" ht="14.25" hidden="1" x14ac:dyDescent="0.2">
      <c r="C214" s="335"/>
      <c r="E214" s="78"/>
      <c r="F214" s="335"/>
      <c r="G214" s="335"/>
      <c r="H214" s="505"/>
      <c r="J214" s="335"/>
      <c r="K214" s="335"/>
      <c r="L214" s="335"/>
      <c r="M214" s="335"/>
      <c r="N214" s="335"/>
    </row>
    <row r="215" spans="3:16" ht="14.25" hidden="1" x14ac:dyDescent="0.2">
      <c r="C215" s="335"/>
      <c r="E215" s="78"/>
      <c r="F215" s="335"/>
      <c r="G215" s="335"/>
      <c r="H215" s="505"/>
      <c r="J215" s="335"/>
      <c r="K215" s="335"/>
      <c r="L215" s="335"/>
      <c r="M215" s="335"/>
      <c r="N215" s="335"/>
    </row>
    <row r="216" spans="3:16" ht="14.25" hidden="1" x14ac:dyDescent="0.2">
      <c r="C216" s="335"/>
      <c r="E216" s="78"/>
      <c r="F216" s="335"/>
      <c r="G216" s="335"/>
      <c r="H216" s="505"/>
      <c r="J216" s="335"/>
      <c r="K216" s="335"/>
      <c r="L216" s="335"/>
      <c r="M216" s="335"/>
      <c r="N216" s="335"/>
    </row>
    <row r="217" spans="3:16" ht="14.25" hidden="1" x14ac:dyDescent="0.2">
      <c r="C217" s="335"/>
      <c r="E217" s="78"/>
      <c r="F217" s="335"/>
      <c r="G217" s="335"/>
      <c r="H217" s="505"/>
      <c r="J217" s="335"/>
      <c r="K217" s="335"/>
      <c r="L217" s="335"/>
      <c r="M217" s="335"/>
      <c r="N217" s="335"/>
    </row>
    <row r="218" spans="3:16" ht="14.25" hidden="1" x14ac:dyDescent="0.2">
      <c r="C218" s="335"/>
      <c r="E218" s="78"/>
      <c r="F218" s="335"/>
      <c r="G218" s="335"/>
      <c r="H218" s="505"/>
      <c r="J218" s="335"/>
      <c r="K218" s="335"/>
      <c r="L218" s="335"/>
      <c r="M218" s="335"/>
      <c r="N218" s="335"/>
    </row>
    <row r="219" spans="3:16" ht="14.25" hidden="1" x14ac:dyDescent="0.2">
      <c r="C219" s="335"/>
      <c r="E219" s="78"/>
      <c r="F219" s="335"/>
      <c r="G219" s="335"/>
      <c r="H219" s="505"/>
      <c r="J219" s="335"/>
      <c r="K219" s="335"/>
      <c r="L219" s="335"/>
      <c r="M219" s="335"/>
      <c r="N219" s="335"/>
      <c r="O219" s="335"/>
      <c r="P219" s="335"/>
    </row>
    <row r="220" spans="3:16" ht="14.25" hidden="1" x14ac:dyDescent="0.2">
      <c r="C220" s="335"/>
      <c r="E220" s="78"/>
      <c r="F220" s="335"/>
      <c r="G220" s="335"/>
      <c r="H220" s="505"/>
      <c r="J220" s="335"/>
      <c r="K220" s="335"/>
      <c r="L220" s="335"/>
      <c r="M220" s="335"/>
      <c r="N220" s="335"/>
      <c r="O220" s="335"/>
      <c r="P220" s="335"/>
    </row>
    <row r="221" spans="3:16" ht="14.25" hidden="1" x14ac:dyDescent="0.2">
      <c r="C221" s="335"/>
      <c r="E221" s="78"/>
      <c r="F221" s="335"/>
      <c r="G221" s="335"/>
      <c r="H221" s="505"/>
      <c r="J221" s="335"/>
      <c r="K221" s="335"/>
      <c r="L221" s="335"/>
      <c r="M221" s="335"/>
      <c r="N221" s="335"/>
      <c r="O221" s="335"/>
      <c r="P221" s="335"/>
    </row>
    <row r="222" spans="3:16" ht="14.25" hidden="1" x14ac:dyDescent="0.2">
      <c r="C222" s="335"/>
      <c r="E222" s="78"/>
      <c r="F222" s="335"/>
      <c r="G222" s="335"/>
      <c r="H222" s="505"/>
      <c r="J222" s="335"/>
      <c r="K222" s="335"/>
      <c r="L222" s="335"/>
      <c r="M222" s="335"/>
      <c r="N222" s="335"/>
      <c r="O222" s="335"/>
      <c r="P222" s="335"/>
    </row>
    <row r="223" spans="3:16" ht="14.25" hidden="1" x14ac:dyDescent="0.2">
      <c r="C223" s="335"/>
      <c r="E223" s="78"/>
      <c r="F223" s="335"/>
      <c r="G223" s="335"/>
      <c r="H223" s="505"/>
      <c r="J223" s="335"/>
      <c r="K223" s="335"/>
      <c r="L223" s="335"/>
      <c r="M223" s="335"/>
      <c r="N223" s="335"/>
      <c r="O223" s="335"/>
      <c r="P223" s="335"/>
    </row>
    <row r="224" spans="3:16" ht="14.25" hidden="1" x14ac:dyDescent="0.2">
      <c r="C224" s="335"/>
      <c r="E224" s="78"/>
      <c r="F224" s="335"/>
      <c r="G224" s="335"/>
      <c r="H224" s="505"/>
      <c r="J224" s="335"/>
      <c r="K224" s="335"/>
      <c r="L224" s="335"/>
      <c r="M224" s="335"/>
      <c r="N224" s="335"/>
      <c r="O224" s="335"/>
      <c r="P224" s="335"/>
    </row>
    <row r="225" spans="3:16" ht="14.25" hidden="1" x14ac:dyDescent="0.2">
      <c r="C225" s="335"/>
      <c r="E225" s="78"/>
      <c r="F225" s="335"/>
      <c r="G225" s="335"/>
      <c r="H225" s="505"/>
      <c r="J225" s="335"/>
      <c r="K225" s="335"/>
      <c r="L225" s="335"/>
      <c r="M225" s="335"/>
      <c r="N225" s="335"/>
      <c r="O225" s="335"/>
      <c r="P225" s="335"/>
    </row>
    <row r="226" spans="3:16" ht="14.25" hidden="1" x14ac:dyDescent="0.2">
      <c r="C226" s="335"/>
      <c r="E226" s="78"/>
      <c r="F226" s="335"/>
      <c r="G226" s="335"/>
      <c r="H226" s="505"/>
      <c r="J226" s="335"/>
      <c r="K226" s="335"/>
      <c r="L226" s="335"/>
      <c r="M226" s="335"/>
      <c r="N226" s="335"/>
      <c r="O226" s="335"/>
      <c r="P226" s="335"/>
    </row>
    <row r="227" spans="3:16" ht="14.25" hidden="1" x14ac:dyDescent="0.2">
      <c r="C227" s="335"/>
      <c r="E227" s="78"/>
      <c r="F227" s="335"/>
      <c r="G227" s="335"/>
      <c r="H227" s="505"/>
      <c r="J227" s="335"/>
      <c r="K227" s="335"/>
      <c r="L227" s="335"/>
      <c r="M227" s="335"/>
      <c r="N227" s="335"/>
      <c r="O227" s="335"/>
      <c r="P227" s="335"/>
    </row>
    <row r="228" spans="3:16" ht="14.25" hidden="1" x14ac:dyDescent="0.2">
      <c r="C228" s="335"/>
      <c r="E228" s="78"/>
      <c r="F228" s="335"/>
      <c r="G228" s="335"/>
      <c r="H228" s="505"/>
      <c r="J228" s="335"/>
      <c r="K228" s="335"/>
      <c r="L228" s="335"/>
      <c r="M228" s="335"/>
      <c r="N228" s="335"/>
      <c r="O228" s="335"/>
      <c r="P228" s="335"/>
    </row>
    <row r="229" spans="3:16" ht="14.25" hidden="1" x14ac:dyDescent="0.2">
      <c r="C229" s="335"/>
      <c r="E229" s="78"/>
      <c r="F229" s="335"/>
      <c r="G229" s="335"/>
      <c r="H229" s="505"/>
      <c r="J229" s="335"/>
      <c r="K229" s="335"/>
      <c r="L229" s="335"/>
      <c r="M229" s="335"/>
      <c r="N229" s="335"/>
      <c r="O229" s="335"/>
      <c r="P229" s="335"/>
    </row>
    <row r="230" spans="3:16" ht="14.25" hidden="1" x14ac:dyDescent="0.2">
      <c r="C230" s="335"/>
      <c r="E230" s="78"/>
      <c r="F230" s="335"/>
      <c r="G230" s="335"/>
      <c r="H230" s="505"/>
      <c r="J230" s="335"/>
      <c r="K230" s="335"/>
      <c r="L230" s="335"/>
      <c r="M230" s="335"/>
      <c r="N230" s="335"/>
      <c r="O230" s="335"/>
      <c r="P230" s="335"/>
    </row>
    <row r="231" spans="3:16" ht="14.25" hidden="1" x14ac:dyDescent="0.2">
      <c r="C231" s="335"/>
      <c r="E231" s="78"/>
      <c r="F231" s="335"/>
      <c r="G231" s="335"/>
      <c r="H231" s="505"/>
      <c r="J231" s="335"/>
      <c r="K231" s="335"/>
      <c r="L231" s="335"/>
      <c r="M231" s="335"/>
      <c r="N231" s="335"/>
      <c r="O231" s="335"/>
      <c r="P231" s="335"/>
    </row>
    <row r="232" spans="3:16" ht="14.25" hidden="1" x14ac:dyDescent="0.2">
      <c r="C232" s="335"/>
      <c r="E232" s="78"/>
      <c r="F232" s="335"/>
      <c r="G232" s="335"/>
      <c r="H232" s="505"/>
      <c r="J232" s="335"/>
      <c r="K232" s="335"/>
      <c r="L232" s="335"/>
      <c r="M232" s="335"/>
      <c r="N232" s="335"/>
      <c r="O232" s="335"/>
      <c r="P232" s="335"/>
    </row>
    <row r="233" spans="3:16" ht="14.25" hidden="1" x14ac:dyDescent="0.2">
      <c r="C233" s="335"/>
      <c r="E233" s="78"/>
      <c r="F233" s="335"/>
      <c r="G233" s="335"/>
      <c r="H233" s="505"/>
      <c r="J233" s="335"/>
      <c r="K233" s="335"/>
      <c r="L233" s="335"/>
      <c r="M233" s="335"/>
      <c r="N233" s="335"/>
      <c r="O233" s="335"/>
      <c r="P233" s="335"/>
    </row>
    <row r="234" spans="3:16" ht="14.25" hidden="1" x14ac:dyDescent="0.2">
      <c r="C234" s="335"/>
      <c r="E234" s="78"/>
      <c r="F234" s="335"/>
      <c r="G234" s="335"/>
      <c r="H234" s="505"/>
      <c r="J234" s="335"/>
      <c r="K234" s="335"/>
      <c r="L234" s="335"/>
      <c r="M234" s="335"/>
      <c r="N234" s="335"/>
      <c r="O234" s="335"/>
      <c r="P234" s="335"/>
    </row>
    <row r="235" spans="3:16" ht="14.25" hidden="1" x14ac:dyDescent="0.2">
      <c r="C235" s="335"/>
      <c r="E235" s="78"/>
      <c r="F235" s="335"/>
      <c r="G235" s="335"/>
      <c r="H235" s="505"/>
      <c r="J235" s="335"/>
      <c r="K235" s="335"/>
      <c r="L235" s="335"/>
      <c r="M235" s="335"/>
      <c r="N235" s="335"/>
      <c r="O235" s="335"/>
      <c r="P235" s="335"/>
    </row>
    <row r="236" spans="3:16" ht="14.25" hidden="1" x14ac:dyDescent="0.2">
      <c r="C236" s="335"/>
      <c r="E236" s="78"/>
      <c r="F236" s="335"/>
      <c r="G236" s="335"/>
      <c r="H236" s="505"/>
      <c r="J236" s="335"/>
      <c r="K236" s="335"/>
      <c r="L236" s="335"/>
      <c r="M236" s="335"/>
      <c r="N236" s="335"/>
      <c r="O236" s="335"/>
      <c r="P236" s="335"/>
    </row>
    <row r="237" spans="3:16" ht="14.25" hidden="1" x14ac:dyDescent="0.2">
      <c r="C237" s="335"/>
      <c r="E237" s="78"/>
      <c r="F237" s="335"/>
      <c r="G237" s="335"/>
      <c r="H237" s="505"/>
      <c r="J237" s="335"/>
      <c r="K237" s="335"/>
      <c r="L237" s="335"/>
      <c r="M237" s="335"/>
      <c r="N237" s="335"/>
      <c r="O237" s="335"/>
      <c r="P237" s="335"/>
    </row>
    <row r="238" spans="3:16" ht="14.25" hidden="1" x14ac:dyDescent="0.2">
      <c r="C238" s="335"/>
      <c r="E238" s="78"/>
      <c r="F238" s="335"/>
      <c r="G238" s="335"/>
      <c r="H238" s="505"/>
      <c r="J238" s="335"/>
      <c r="K238" s="335"/>
      <c r="L238" s="335"/>
      <c r="M238" s="335"/>
      <c r="N238" s="335"/>
      <c r="O238" s="335"/>
      <c r="P238" s="335"/>
    </row>
    <row r="239" spans="3:16" ht="14.25" hidden="1" x14ac:dyDescent="0.2">
      <c r="C239" s="335"/>
      <c r="E239" s="78"/>
      <c r="F239" s="335"/>
      <c r="G239" s="335"/>
      <c r="H239" s="505"/>
      <c r="J239" s="335"/>
      <c r="K239" s="335"/>
      <c r="L239" s="335"/>
      <c r="M239" s="335"/>
      <c r="N239" s="335"/>
      <c r="O239" s="335"/>
      <c r="P239" s="335"/>
    </row>
    <row r="240" spans="3:16" ht="14.25" hidden="1" x14ac:dyDescent="0.2">
      <c r="C240" s="335"/>
      <c r="E240" s="78"/>
      <c r="F240" s="335"/>
      <c r="G240" s="335"/>
      <c r="H240" s="505"/>
      <c r="J240" s="335"/>
      <c r="K240" s="335"/>
      <c r="L240" s="335"/>
      <c r="M240" s="335"/>
      <c r="N240" s="335"/>
      <c r="O240" s="335"/>
      <c r="P240" s="335"/>
    </row>
    <row r="241" spans="3:16" ht="14.25" hidden="1" x14ac:dyDescent="0.2">
      <c r="C241" s="335"/>
      <c r="E241" s="78"/>
      <c r="F241" s="335"/>
      <c r="G241" s="335"/>
      <c r="H241" s="505"/>
      <c r="J241" s="335"/>
      <c r="K241" s="335"/>
      <c r="L241" s="335"/>
      <c r="M241" s="335"/>
      <c r="N241" s="335"/>
      <c r="O241" s="335"/>
      <c r="P241" s="335"/>
    </row>
    <row r="242" spans="3:16" ht="14.25" hidden="1" x14ac:dyDescent="0.2">
      <c r="C242" s="335"/>
      <c r="E242" s="78"/>
      <c r="F242" s="335"/>
      <c r="G242" s="335"/>
      <c r="H242" s="505"/>
      <c r="J242" s="335"/>
      <c r="K242" s="335"/>
      <c r="L242" s="335"/>
      <c r="M242" s="335"/>
      <c r="N242" s="335"/>
      <c r="O242" s="335"/>
      <c r="P242" s="335"/>
    </row>
    <row r="243" spans="3:16" ht="14.25" hidden="1" x14ac:dyDescent="0.2">
      <c r="C243" s="335"/>
      <c r="E243" s="78"/>
      <c r="F243" s="335"/>
      <c r="G243" s="335"/>
      <c r="H243" s="505"/>
      <c r="J243" s="335"/>
      <c r="K243" s="335"/>
      <c r="L243" s="335"/>
      <c r="M243" s="335"/>
      <c r="N243" s="335"/>
      <c r="O243" s="335"/>
      <c r="P243" s="335"/>
    </row>
    <row r="244" spans="3:16" ht="14.25" hidden="1" x14ac:dyDescent="0.2">
      <c r="C244" s="335"/>
      <c r="E244" s="78"/>
      <c r="F244" s="335"/>
      <c r="G244" s="335"/>
      <c r="H244" s="505"/>
      <c r="J244" s="335"/>
      <c r="K244" s="335"/>
      <c r="L244" s="335"/>
      <c r="M244" s="335"/>
      <c r="N244" s="335"/>
      <c r="O244" s="335"/>
      <c r="P244" s="335"/>
    </row>
    <row r="245" spans="3:16" ht="14.25" hidden="1" x14ac:dyDescent="0.2">
      <c r="C245" s="335"/>
      <c r="E245" s="78"/>
      <c r="F245" s="335"/>
      <c r="G245" s="335"/>
      <c r="H245" s="505"/>
      <c r="J245" s="335"/>
      <c r="K245" s="335"/>
      <c r="L245" s="335"/>
      <c r="M245" s="335"/>
      <c r="N245" s="335"/>
      <c r="O245" s="335"/>
      <c r="P245" s="335"/>
    </row>
    <row r="246" spans="3:16" ht="14.25" hidden="1" x14ac:dyDescent="0.2">
      <c r="C246" s="335"/>
      <c r="E246" s="78"/>
      <c r="F246" s="335"/>
      <c r="G246" s="335"/>
      <c r="H246" s="505"/>
      <c r="J246" s="335"/>
      <c r="K246" s="335"/>
      <c r="L246" s="335"/>
      <c r="M246" s="335"/>
      <c r="N246" s="335"/>
      <c r="O246" s="335"/>
      <c r="P246" s="335"/>
    </row>
    <row r="247" spans="3:16" ht="14.25" hidden="1" x14ac:dyDescent="0.2">
      <c r="C247" s="335"/>
      <c r="E247" s="78"/>
      <c r="F247" s="335"/>
      <c r="G247" s="335"/>
      <c r="H247" s="505"/>
      <c r="J247" s="335"/>
      <c r="K247" s="335"/>
      <c r="L247" s="335"/>
      <c r="M247" s="335"/>
      <c r="N247" s="335"/>
      <c r="O247" s="335"/>
      <c r="P247" s="335"/>
    </row>
    <row r="248" spans="3:16" ht="14.25" hidden="1" x14ac:dyDescent="0.2">
      <c r="C248" s="335"/>
      <c r="E248" s="78"/>
      <c r="F248" s="335"/>
      <c r="G248" s="335"/>
      <c r="H248" s="505"/>
      <c r="J248" s="335"/>
      <c r="K248" s="335"/>
      <c r="L248" s="335"/>
      <c r="M248" s="335"/>
      <c r="N248" s="335"/>
      <c r="O248" s="335"/>
      <c r="P248" s="335"/>
    </row>
    <row r="249" spans="3:16" ht="14.25" hidden="1" x14ac:dyDescent="0.2">
      <c r="C249" s="335"/>
      <c r="E249" s="78"/>
      <c r="F249" s="335"/>
      <c r="G249" s="335"/>
      <c r="H249" s="505"/>
      <c r="J249" s="335"/>
      <c r="K249" s="335"/>
      <c r="L249" s="335"/>
      <c r="M249" s="335"/>
      <c r="N249" s="335"/>
      <c r="O249" s="335"/>
      <c r="P249" s="335"/>
    </row>
    <row r="250" spans="3:16" ht="14.25" hidden="1" x14ac:dyDescent="0.2">
      <c r="C250" s="335"/>
      <c r="E250" s="78"/>
      <c r="F250" s="335"/>
      <c r="G250" s="335"/>
      <c r="H250" s="505"/>
      <c r="J250" s="335"/>
      <c r="K250" s="335"/>
      <c r="L250" s="335"/>
      <c r="M250" s="335"/>
      <c r="N250" s="335"/>
      <c r="O250" s="335"/>
      <c r="P250" s="335"/>
    </row>
    <row r="251" spans="3:16" ht="14.25" hidden="1" x14ac:dyDescent="0.2">
      <c r="C251" s="335"/>
      <c r="E251" s="78"/>
      <c r="F251" s="335"/>
      <c r="G251" s="335"/>
      <c r="H251" s="505"/>
      <c r="J251" s="335"/>
      <c r="K251" s="335"/>
      <c r="L251" s="335"/>
      <c r="M251" s="335"/>
      <c r="N251" s="335"/>
      <c r="O251" s="335"/>
      <c r="P251" s="335"/>
    </row>
    <row r="252" spans="3:16" ht="14.25" hidden="1" x14ac:dyDescent="0.2">
      <c r="C252" s="335"/>
      <c r="E252" s="78"/>
      <c r="F252" s="335"/>
      <c r="G252" s="335"/>
      <c r="H252" s="505"/>
      <c r="J252" s="335"/>
      <c r="K252" s="335"/>
      <c r="L252" s="335"/>
      <c r="M252" s="335"/>
      <c r="N252" s="335"/>
      <c r="O252" s="335"/>
      <c r="P252" s="335"/>
    </row>
    <row r="253" spans="3:16" ht="14.25" hidden="1" x14ac:dyDescent="0.2">
      <c r="C253" s="335"/>
      <c r="E253" s="78"/>
      <c r="F253" s="335"/>
      <c r="G253" s="335"/>
      <c r="H253" s="505"/>
      <c r="J253" s="335"/>
      <c r="K253" s="335"/>
      <c r="L253" s="335"/>
      <c r="M253" s="335"/>
      <c r="N253" s="335"/>
      <c r="O253" s="335"/>
      <c r="P253" s="335"/>
    </row>
    <row r="254" spans="3:16" ht="14.25" hidden="1" x14ac:dyDescent="0.2">
      <c r="C254" s="335"/>
      <c r="E254" s="78"/>
      <c r="F254" s="335"/>
      <c r="G254" s="335"/>
      <c r="H254" s="505"/>
      <c r="J254" s="335"/>
      <c r="K254" s="335"/>
      <c r="L254" s="335"/>
      <c r="M254" s="335"/>
      <c r="N254" s="335"/>
      <c r="O254" s="335"/>
      <c r="P254" s="335"/>
    </row>
    <row r="255" spans="3:16" ht="14.25" hidden="1" x14ac:dyDescent="0.2">
      <c r="C255" s="335"/>
      <c r="E255" s="78"/>
      <c r="F255" s="335"/>
      <c r="G255" s="335"/>
      <c r="H255" s="505"/>
      <c r="J255" s="335"/>
      <c r="K255" s="335"/>
      <c r="L255" s="335"/>
      <c r="M255" s="335"/>
      <c r="N255" s="335"/>
      <c r="O255" s="335"/>
      <c r="P255" s="335"/>
    </row>
    <row r="256" spans="3:16" ht="14.25" hidden="1" x14ac:dyDescent="0.2">
      <c r="C256" s="335"/>
      <c r="E256" s="78"/>
      <c r="F256" s="335"/>
      <c r="G256" s="335"/>
      <c r="H256" s="505"/>
      <c r="J256" s="335"/>
      <c r="K256" s="335"/>
      <c r="L256" s="335"/>
      <c r="M256" s="335"/>
      <c r="N256" s="335"/>
      <c r="O256" s="335"/>
      <c r="P256" s="335"/>
    </row>
    <row r="257" spans="3:16" ht="14.25" hidden="1" x14ac:dyDescent="0.2">
      <c r="C257" s="335"/>
      <c r="E257" s="78"/>
      <c r="F257" s="335"/>
      <c r="G257" s="335"/>
      <c r="H257" s="505"/>
      <c r="J257" s="335"/>
      <c r="K257" s="335"/>
      <c r="L257" s="335"/>
      <c r="M257" s="335"/>
      <c r="N257" s="335"/>
      <c r="O257" s="335"/>
      <c r="P257" s="335"/>
    </row>
    <row r="258" spans="3:16" ht="14.25" hidden="1" x14ac:dyDescent="0.2">
      <c r="C258" s="335"/>
      <c r="E258" s="78"/>
      <c r="F258" s="335"/>
      <c r="G258" s="335"/>
      <c r="H258" s="505"/>
      <c r="J258" s="335"/>
      <c r="K258" s="335"/>
      <c r="L258" s="335"/>
      <c r="M258" s="335"/>
      <c r="N258" s="335"/>
      <c r="O258" s="335"/>
      <c r="P258" s="335"/>
    </row>
    <row r="259" spans="3:16" ht="14.25" hidden="1" x14ac:dyDescent="0.2">
      <c r="C259" s="335"/>
      <c r="E259" s="78"/>
      <c r="F259" s="335"/>
      <c r="G259" s="335"/>
      <c r="H259" s="505"/>
      <c r="J259" s="335"/>
      <c r="K259" s="335"/>
      <c r="L259" s="335"/>
      <c r="M259" s="335"/>
      <c r="N259" s="335"/>
      <c r="O259" s="335"/>
      <c r="P259" s="335"/>
    </row>
    <row r="260" spans="3:16" ht="14.25" hidden="1" x14ac:dyDescent="0.2">
      <c r="C260" s="335"/>
      <c r="E260" s="78"/>
      <c r="F260" s="335"/>
      <c r="G260" s="335"/>
      <c r="H260" s="505"/>
      <c r="J260" s="335"/>
      <c r="K260" s="335"/>
      <c r="L260" s="335"/>
      <c r="M260" s="335"/>
      <c r="N260" s="335"/>
      <c r="O260" s="335"/>
      <c r="P260" s="335"/>
    </row>
    <row r="261" spans="3:16" ht="14.25" hidden="1" x14ac:dyDescent="0.2">
      <c r="C261" s="335"/>
      <c r="E261" s="78"/>
      <c r="F261" s="335"/>
      <c r="G261" s="335"/>
      <c r="H261" s="505"/>
      <c r="J261" s="335"/>
      <c r="K261" s="335"/>
      <c r="L261" s="335"/>
      <c r="M261" s="335"/>
      <c r="N261" s="335"/>
      <c r="O261" s="335"/>
      <c r="P261" s="335"/>
    </row>
    <row r="262" spans="3:16" ht="14.25" hidden="1" x14ac:dyDescent="0.2">
      <c r="C262" s="335"/>
      <c r="E262" s="78"/>
      <c r="F262" s="335"/>
      <c r="G262" s="335"/>
      <c r="H262" s="505"/>
      <c r="J262" s="335"/>
      <c r="K262" s="335"/>
      <c r="L262" s="335"/>
      <c r="M262" s="335"/>
      <c r="N262" s="335"/>
      <c r="O262" s="335"/>
      <c r="P262" s="335"/>
    </row>
    <row r="263" spans="3:16" ht="14.25" hidden="1" x14ac:dyDescent="0.2">
      <c r="C263" s="335"/>
      <c r="E263" s="78"/>
      <c r="F263" s="335"/>
      <c r="G263" s="335"/>
      <c r="H263" s="505"/>
      <c r="J263" s="335"/>
      <c r="K263" s="335"/>
      <c r="L263" s="335"/>
      <c r="M263" s="335"/>
      <c r="N263" s="335"/>
      <c r="O263" s="335"/>
      <c r="P263" s="335"/>
    </row>
    <row r="264" spans="3:16" ht="14.25" hidden="1" x14ac:dyDescent="0.2">
      <c r="C264" s="335"/>
      <c r="E264" s="78"/>
      <c r="F264" s="335"/>
      <c r="G264" s="335"/>
      <c r="H264" s="505"/>
      <c r="J264" s="335"/>
      <c r="K264" s="335"/>
      <c r="L264" s="335"/>
      <c r="M264" s="335"/>
      <c r="N264" s="335"/>
      <c r="O264" s="335"/>
      <c r="P264" s="335"/>
    </row>
    <row r="265" spans="3:16" ht="14.25" hidden="1" x14ac:dyDescent="0.2">
      <c r="C265" s="335"/>
      <c r="E265" s="78"/>
      <c r="F265" s="335"/>
      <c r="G265" s="335"/>
      <c r="H265" s="505"/>
      <c r="J265" s="335"/>
      <c r="K265" s="335"/>
      <c r="L265" s="335"/>
      <c r="M265" s="335"/>
      <c r="N265" s="335"/>
      <c r="O265" s="335"/>
      <c r="P265" s="335"/>
    </row>
    <row r="266" spans="3:16" ht="14.25" hidden="1" x14ac:dyDescent="0.2">
      <c r="C266" s="335"/>
      <c r="E266" s="78"/>
      <c r="F266" s="335"/>
      <c r="G266" s="335"/>
      <c r="H266" s="505"/>
      <c r="J266" s="335"/>
      <c r="K266" s="335"/>
      <c r="L266" s="335"/>
      <c r="M266" s="335"/>
      <c r="N266" s="335"/>
      <c r="O266" s="335"/>
      <c r="P266" s="335"/>
    </row>
    <row r="267" spans="3:16" ht="14.25" hidden="1" x14ac:dyDescent="0.2">
      <c r="C267" s="335"/>
      <c r="E267" s="78"/>
      <c r="F267" s="335"/>
      <c r="G267" s="335"/>
      <c r="H267" s="505"/>
      <c r="J267" s="335"/>
      <c r="K267" s="335"/>
      <c r="L267" s="335"/>
      <c r="M267" s="335"/>
      <c r="N267" s="335"/>
      <c r="O267" s="335"/>
      <c r="P267" s="335"/>
    </row>
    <row r="268" spans="3:16" ht="14.25" hidden="1" x14ac:dyDescent="0.2">
      <c r="C268" s="335"/>
      <c r="E268" s="78"/>
      <c r="F268" s="335"/>
      <c r="G268" s="335"/>
      <c r="H268" s="505"/>
      <c r="J268" s="335"/>
      <c r="K268" s="335"/>
      <c r="L268" s="335"/>
      <c r="M268" s="335"/>
      <c r="N268" s="335"/>
      <c r="O268" s="335"/>
      <c r="P268" s="335"/>
    </row>
    <row r="269" spans="3:16" ht="14.25" hidden="1" x14ac:dyDescent="0.2">
      <c r="C269" s="335"/>
      <c r="E269" s="78"/>
      <c r="F269" s="335"/>
      <c r="G269" s="335"/>
      <c r="H269" s="505"/>
      <c r="J269" s="335"/>
      <c r="K269" s="335"/>
      <c r="L269" s="335"/>
      <c r="M269" s="335"/>
      <c r="N269" s="335"/>
      <c r="O269" s="335"/>
      <c r="P269" s="335"/>
    </row>
    <row r="270" spans="3:16" ht="14.25" hidden="1" x14ac:dyDescent="0.2">
      <c r="C270" s="335"/>
      <c r="E270" s="78"/>
      <c r="F270" s="335"/>
      <c r="G270" s="335"/>
      <c r="H270" s="505"/>
      <c r="J270" s="335"/>
      <c r="K270" s="335"/>
      <c r="L270" s="335"/>
      <c r="M270" s="335"/>
      <c r="N270" s="335"/>
      <c r="O270" s="335"/>
      <c r="P270" s="335"/>
    </row>
    <row r="271" spans="3:16" ht="14.25" hidden="1" x14ac:dyDescent="0.2">
      <c r="C271" s="335"/>
      <c r="E271" s="78"/>
      <c r="F271" s="335"/>
      <c r="G271" s="335"/>
      <c r="H271" s="505"/>
      <c r="J271" s="335"/>
      <c r="K271" s="335"/>
      <c r="L271" s="335"/>
      <c r="M271" s="335"/>
      <c r="N271" s="335"/>
      <c r="O271" s="335"/>
      <c r="P271" s="335"/>
    </row>
    <row r="272" spans="3:16" ht="14.25" hidden="1" x14ac:dyDescent="0.2">
      <c r="C272" s="335"/>
      <c r="E272" s="78"/>
      <c r="F272" s="335"/>
      <c r="G272" s="335"/>
      <c r="H272" s="505"/>
      <c r="J272" s="335"/>
      <c r="K272" s="335"/>
      <c r="L272" s="335"/>
      <c r="M272" s="335"/>
      <c r="N272" s="335"/>
      <c r="O272" s="335"/>
      <c r="P272" s="335"/>
    </row>
    <row r="273" spans="3:16" ht="14.25" hidden="1" x14ac:dyDescent="0.2">
      <c r="C273" s="335"/>
      <c r="E273" s="78"/>
      <c r="F273" s="335"/>
      <c r="G273" s="335"/>
      <c r="H273" s="505"/>
      <c r="J273" s="335"/>
      <c r="K273" s="335"/>
      <c r="L273" s="335"/>
      <c r="M273" s="335"/>
      <c r="N273" s="335"/>
      <c r="O273" s="335"/>
      <c r="P273" s="335"/>
    </row>
    <row r="274" spans="3:16" ht="14.25" hidden="1" x14ac:dyDescent="0.2">
      <c r="C274" s="335"/>
      <c r="E274" s="78"/>
      <c r="F274" s="335"/>
      <c r="G274" s="335"/>
      <c r="H274" s="505"/>
      <c r="J274" s="335"/>
      <c r="K274" s="335"/>
      <c r="L274" s="335"/>
      <c r="M274" s="335"/>
      <c r="N274" s="335"/>
      <c r="O274" s="335"/>
      <c r="P274" s="335"/>
    </row>
    <row r="275" spans="3:16" ht="14.25" hidden="1" x14ac:dyDescent="0.2">
      <c r="C275" s="335"/>
      <c r="E275" s="78"/>
      <c r="F275" s="335"/>
      <c r="G275" s="335"/>
      <c r="H275" s="505"/>
      <c r="J275" s="335"/>
      <c r="K275" s="335"/>
      <c r="L275" s="335"/>
      <c r="M275" s="335"/>
      <c r="N275" s="335"/>
      <c r="O275" s="335"/>
      <c r="P275" s="335"/>
    </row>
    <row r="276" spans="3:16" ht="14.25" hidden="1" x14ac:dyDescent="0.2">
      <c r="C276" s="335"/>
      <c r="E276" s="78"/>
      <c r="F276" s="335"/>
      <c r="G276" s="335"/>
      <c r="H276" s="505"/>
      <c r="J276" s="335"/>
      <c r="K276" s="335"/>
      <c r="L276" s="335"/>
      <c r="M276" s="335"/>
      <c r="N276" s="335"/>
      <c r="O276" s="335"/>
      <c r="P276" s="335"/>
    </row>
    <row r="277" spans="3:16" ht="14.25" hidden="1" x14ac:dyDescent="0.2">
      <c r="C277" s="335"/>
      <c r="E277" s="78"/>
      <c r="F277" s="335"/>
      <c r="G277" s="335"/>
      <c r="H277" s="505"/>
      <c r="J277" s="335"/>
      <c r="K277" s="335"/>
      <c r="L277" s="335"/>
      <c r="M277" s="335"/>
      <c r="N277" s="335"/>
      <c r="O277" s="335"/>
      <c r="P277" s="335"/>
    </row>
    <row r="278" spans="3:16" ht="14.25" hidden="1" x14ac:dyDescent="0.2">
      <c r="C278" s="335"/>
      <c r="E278" s="78"/>
      <c r="F278" s="335"/>
      <c r="G278" s="335"/>
      <c r="H278" s="505"/>
      <c r="J278" s="335"/>
      <c r="K278" s="335"/>
      <c r="L278" s="335"/>
      <c r="M278" s="335"/>
      <c r="N278" s="335"/>
      <c r="O278" s="335"/>
      <c r="P278" s="335"/>
    </row>
    <row r="279" spans="3:16" ht="14.25" hidden="1" x14ac:dyDescent="0.2">
      <c r="C279" s="335"/>
      <c r="E279" s="78"/>
      <c r="F279" s="335"/>
      <c r="G279" s="335"/>
      <c r="H279" s="505"/>
      <c r="J279" s="335"/>
      <c r="K279" s="335"/>
      <c r="L279" s="335"/>
      <c r="M279" s="335"/>
      <c r="N279" s="335"/>
      <c r="O279" s="335"/>
      <c r="P279" s="335"/>
    </row>
    <row r="280" spans="3:16" ht="14.25" hidden="1" x14ac:dyDescent="0.2">
      <c r="C280" s="335"/>
      <c r="E280" s="78"/>
      <c r="F280" s="335"/>
      <c r="G280" s="335"/>
      <c r="H280" s="505"/>
      <c r="J280" s="335"/>
      <c r="K280" s="335"/>
      <c r="L280" s="335"/>
      <c r="M280" s="335"/>
      <c r="N280" s="335"/>
      <c r="O280" s="335"/>
      <c r="P280" s="335"/>
    </row>
    <row r="281" spans="3:16" ht="14.25" hidden="1" x14ac:dyDescent="0.2">
      <c r="C281" s="335"/>
      <c r="E281" s="78"/>
      <c r="F281" s="335"/>
      <c r="G281" s="335"/>
      <c r="H281" s="505"/>
      <c r="J281" s="335"/>
      <c r="K281" s="335"/>
      <c r="L281" s="335"/>
      <c r="M281" s="335"/>
      <c r="N281" s="335"/>
      <c r="O281" s="335"/>
      <c r="P281" s="335"/>
    </row>
    <row r="282" spans="3:16" ht="14.25" hidden="1" x14ac:dyDescent="0.2">
      <c r="C282" s="335"/>
      <c r="E282" s="78"/>
      <c r="F282" s="335"/>
      <c r="G282" s="335"/>
      <c r="H282" s="505"/>
      <c r="J282" s="335"/>
      <c r="K282" s="335"/>
      <c r="L282" s="335"/>
      <c r="M282" s="335"/>
      <c r="N282" s="335"/>
      <c r="O282" s="335"/>
      <c r="P282" s="335"/>
    </row>
    <row r="283" spans="3:16" ht="14.25" hidden="1" x14ac:dyDescent="0.2">
      <c r="C283" s="335"/>
      <c r="E283" s="78"/>
      <c r="F283" s="335"/>
      <c r="G283" s="335"/>
      <c r="H283" s="505"/>
      <c r="J283" s="335"/>
      <c r="K283" s="335"/>
      <c r="L283" s="335"/>
      <c r="M283" s="335"/>
      <c r="N283" s="335"/>
      <c r="O283" s="335"/>
      <c r="P283" s="335"/>
    </row>
    <row r="284" spans="3:16" ht="14.25" hidden="1" x14ac:dyDescent="0.2">
      <c r="C284" s="335"/>
      <c r="E284" s="78"/>
      <c r="F284" s="335"/>
      <c r="G284" s="335"/>
      <c r="H284" s="505"/>
      <c r="J284" s="335"/>
      <c r="K284" s="335"/>
      <c r="L284" s="335"/>
      <c r="M284" s="335"/>
      <c r="N284" s="335"/>
      <c r="O284" s="335"/>
      <c r="P284" s="335"/>
    </row>
    <row r="285" spans="3:16" ht="14.25" hidden="1" x14ac:dyDescent="0.2">
      <c r="C285" s="335"/>
      <c r="E285" s="78"/>
      <c r="F285" s="335"/>
      <c r="G285" s="335"/>
      <c r="H285" s="505"/>
      <c r="J285" s="335"/>
      <c r="K285" s="335"/>
      <c r="L285" s="335"/>
      <c r="M285" s="335"/>
      <c r="N285" s="335"/>
      <c r="O285" s="335"/>
      <c r="P285" s="335"/>
    </row>
    <row r="286" spans="3:16" ht="14.25" hidden="1" x14ac:dyDescent="0.2">
      <c r="C286" s="335"/>
      <c r="E286" s="78"/>
      <c r="F286" s="335"/>
      <c r="G286" s="335"/>
      <c r="H286" s="505"/>
      <c r="J286" s="335"/>
      <c r="K286" s="335"/>
      <c r="L286" s="335"/>
      <c r="M286" s="335"/>
      <c r="N286" s="335"/>
      <c r="O286" s="335"/>
      <c r="P286" s="335"/>
    </row>
    <row r="287" spans="3:16" ht="14.25" hidden="1" x14ac:dyDescent="0.2">
      <c r="C287" s="335"/>
      <c r="E287" s="78"/>
      <c r="F287" s="335"/>
      <c r="G287" s="335"/>
      <c r="H287" s="505"/>
      <c r="J287" s="335"/>
      <c r="K287" s="335"/>
      <c r="L287" s="335"/>
      <c r="M287" s="335"/>
      <c r="N287" s="335"/>
      <c r="O287" s="335"/>
      <c r="P287" s="335"/>
    </row>
    <row r="288" spans="3:16" ht="14.25" hidden="1" x14ac:dyDescent="0.2">
      <c r="C288" s="335"/>
      <c r="E288" s="78"/>
      <c r="F288" s="335"/>
      <c r="G288" s="335"/>
      <c r="H288" s="505"/>
      <c r="J288" s="335"/>
      <c r="K288" s="335"/>
      <c r="L288" s="335"/>
      <c r="M288" s="335"/>
      <c r="N288" s="335"/>
      <c r="O288" s="335"/>
      <c r="P288" s="335"/>
    </row>
    <row r="289" spans="3:16" ht="14.25" hidden="1" x14ac:dyDescent="0.2">
      <c r="C289" s="335"/>
      <c r="E289" s="78"/>
      <c r="F289" s="335"/>
      <c r="G289" s="335"/>
      <c r="H289" s="505"/>
      <c r="J289" s="335"/>
      <c r="K289" s="335"/>
      <c r="L289" s="335"/>
      <c r="M289" s="335"/>
      <c r="N289" s="335"/>
      <c r="O289" s="335"/>
      <c r="P289" s="335"/>
    </row>
    <row r="290" spans="3:16" ht="14.25" hidden="1" x14ac:dyDescent="0.2">
      <c r="C290" s="335"/>
      <c r="E290" s="78"/>
      <c r="F290" s="335"/>
      <c r="G290" s="335"/>
      <c r="H290" s="505"/>
      <c r="J290" s="335"/>
      <c r="K290" s="335"/>
      <c r="L290" s="335"/>
      <c r="M290" s="335"/>
      <c r="N290" s="335"/>
      <c r="O290" s="335"/>
      <c r="P290" s="335"/>
    </row>
    <row r="291" spans="3:16" ht="14.25" hidden="1" x14ac:dyDescent="0.2">
      <c r="C291" s="335"/>
      <c r="E291" s="78"/>
      <c r="F291" s="335"/>
      <c r="G291" s="335"/>
      <c r="H291" s="505"/>
      <c r="J291" s="335"/>
      <c r="K291" s="335"/>
      <c r="L291" s="335"/>
      <c r="M291" s="335"/>
      <c r="N291" s="335"/>
      <c r="O291" s="335"/>
      <c r="P291" s="335"/>
    </row>
    <row r="292" spans="3:16" ht="14.25" hidden="1" x14ac:dyDescent="0.2">
      <c r="C292" s="335"/>
      <c r="E292" s="78"/>
      <c r="F292" s="335"/>
      <c r="G292" s="335"/>
      <c r="H292" s="505"/>
      <c r="J292" s="335"/>
      <c r="K292" s="335"/>
      <c r="L292" s="335"/>
      <c r="M292" s="335"/>
      <c r="N292" s="335"/>
      <c r="O292" s="335"/>
      <c r="P292" s="335"/>
    </row>
    <row r="293" spans="3:16" ht="14.25" hidden="1" x14ac:dyDescent="0.2">
      <c r="C293" s="335"/>
      <c r="E293" s="78"/>
      <c r="F293" s="335"/>
      <c r="G293" s="335"/>
      <c r="H293" s="505"/>
      <c r="J293" s="335"/>
      <c r="K293" s="335"/>
      <c r="L293" s="335"/>
      <c r="M293" s="335"/>
      <c r="N293" s="335"/>
      <c r="O293" s="335"/>
      <c r="P293" s="335"/>
    </row>
    <row r="294" spans="3:16" ht="14.25" hidden="1" x14ac:dyDescent="0.2">
      <c r="C294" s="335"/>
      <c r="E294" s="78"/>
      <c r="F294" s="335"/>
      <c r="G294" s="335"/>
      <c r="H294" s="505"/>
      <c r="J294" s="335"/>
      <c r="K294" s="335"/>
      <c r="L294" s="335"/>
      <c r="M294" s="335"/>
      <c r="N294" s="335"/>
      <c r="O294" s="335"/>
      <c r="P294" s="335"/>
    </row>
    <row r="295" spans="3:16" ht="14.25" hidden="1" x14ac:dyDescent="0.2">
      <c r="C295" s="335"/>
      <c r="E295" s="78"/>
      <c r="F295" s="335"/>
      <c r="G295" s="335"/>
      <c r="H295" s="505"/>
      <c r="J295" s="335"/>
      <c r="K295" s="335"/>
      <c r="L295" s="335"/>
      <c r="M295" s="335"/>
      <c r="N295" s="335"/>
      <c r="O295" s="335"/>
      <c r="P295" s="335"/>
    </row>
    <row r="296" spans="3:16" ht="14.25" hidden="1" x14ac:dyDescent="0.2">
      <c r="C296" s="335"/>
      <c r="E296" s="78"/>
      <c r="F296" s="335"/>
      <c r="G296" s="335"/>
      <c r="H296" s="505"/>
      <c r="J296" s="335"/>
      <c r="K296" s="335"/>
      <c r="L296" s="335"/>
      <c r="M296" s="335"/>
      <c r="N296" s="335"/>
      <c r="O296" s="335"/>
      <c r="P296" s="335"/>
    </row>
    <row r="297" spans="3:16" ht="14.25" hidden="1" x14ac:dyDescent="0.2">
      <c r="C297" s="335"/>
      <c r="E297" s="78"/>
      <c r="F297" s="335"/>
      <c r="G297" s="335"/>
      <c r="H297" s="505"/>
      <c r="J297" s="335"/>
      <c r="K297" s="335"/>
      <c r="L297" s="335"/>
      <c r="M297" s="335"/>
      <c r="N297" s="335"/>
      <c r="O297" s="335"/>
      <c r="P297" s="335"/>
    </row>
    <row r="298" spans="3:16" ht="14.25" hidden="1" x14ac:dyDescent="0.2">
      <c r="C298" s="335"/>
      <c r="E298" s="78"/>
      <c r="F298" s="335"/>
      <c r="G298" s="335"/>
      <c r="H298" s="505"/>
      <c r="J298" s="335"/>
      <c r="K298" s="335"/>
      <c r="L298" s="335"/>
      <c r="M298" s="335"/>
      <c r="N298" s="335"/>
      <c r="O298" s="335"/>
      <c r="P298" s="335"/>
    </row>
    <row r="299" spans="3:16" ht="14.25" hidden="1" x14ac:dyDescent="0.2">
      <c r="C299" s="335"/>
      <c r="E299" s="78"/>
      <c r="F299" s="335"/>
      <c r="G299" s="335"/>
      <c r="H299" s="505"/>
      <c r="J299" s="335"/>
      <c r="K299" s="335"/>
      <c r="L299" s="335"/>
      <c r="M299" s="335"/>
      <c r="N299" s="335"/>
      <c r="O299" s="335"/>
      <c r="P299" s="335"/>
    </row>
    <row r="300" spans="3:16" ht="14.25" hidden="1" x14ac:dyDescent="0.2">
      <c r="C300" s="335"/>
      <c r="E300" s="78"/>
      <c r="F300" s="335"/>
      <c r="G300" s="335"/>
      <c r="H300" s="505"/>
      <c r="J300" s="335"/>
      <c r="K300" s="335"/>
      <c r="L300" s="335"/>
      <c r="M300" s="335"/>
      <c r="N300" s="335"/>
      <c r="O300" s="335"/>
      <c r="P300" s="335"/>
    </row>
    <row r="301" spans="3:16" ht="14.25" hidden="1" x14ac:dyDescent="0.2">
      <c r="C301" s="335"/>
      <c r="E301" s="78"/>
      <c r="F301" s="335"/>
      <c r="G301" s="335"/>
      <c r="H301" s="505"/>
      <c r="J301" s="335"/>
      <c r="K301" s="335"/>
      <c r="L301" s="335"/>
      <c r="M301" s="335"/>
      <c r="N301" s="335"/>
      <c r="O301" s="335"/>
      <c r="P301" s="335"/>
    </row>
    <row r="302" spans="3:16" ht="14.25" hidden="1" x14ac:dyDescent="0.2">
      <c r="C302" s="335"/>
      <c r="E302" s="78"/>
      <c r="F302" s="335"/>
      <c r="G302" s="335"/>
      <c r="H302" s="505"/>
      <c r="J302" s="335"/>
      <c r="K302" s="335"/>
      <c r="L302" s="335"/>
      <c r="M302" s="335"/>
      <c r="N302" s="335"/>
      <c r="O302" s="335"/>
      <c r="P302" s="335"/>
    </row>
    <row r="303" spans="3:16" ht="14.25" hidden="1" x14ac:dyDescent="0.2">
      <c r="C303" s="335"/>
      <c r="E303" s="78"/>
      <c r="F303" s="335"/>
      <c r="G303" s="335"/>
      <c r="H303" s="505"/>
      <c r="J303" s="335"/>
      <c r="K303" s="335"/>
      <c r="L303" s="335"/>
      <c r="M303" s="335"/>
      <c r="N303" s="335"/>
      <c r="O303" s="335"/>
      <c r="P303" s="335"/>
    </row>
    <row r="304" spans="3:16" ht="14.25" hidden="1" x14ac:dyDescent="0.2">
      <c r="C304" s="335"/>
      <c r="E304" s="78"/>
      <c r="F304" s="335"/>
      <c r="G304" s="335"/>
      <c r="H304" s="505"/>
      <c r="J304" s="335"/>
      <c r="K304" s="335"/>
      <c r="L304" s="335"/>
      <c r="M304" s="335"/>
      <c r="N304" s="335"/>
      <c r="O304" s="335"/>
      <c r="P304" s="335"/>
    </row>
    <row r="305" spans="3:16" ht="14.25" hidden="1" x14ac:dyDescent="0.2">
      <c r="C305" s="335"/>
      <c r="E305" s="78"/>
      <c r="F305" s="335"/>
      <c r="G305" s="335"/>
      <c r="H305" s="505"/>
      <c r="J305" s="335"/>
      <c r="K305" s="335"/>
      <c r="L305" s="335"/>
      <c r="M305" s="335"/>
      <c r="N305" s="335"/>
      <c r="O305" s="335"/>
      <c r="P305" s="335"/>
    </row>
    <row r="306" spans="3:16" ht="14.25" hidden="1" x14ac:dyDescent="0.2">
      <c r="C306" s="335"/>
      <c r="E306" s="78"/>
      <c r="F306" s="335"/>
      <c r="G306" s="335"/>
      <c r="H306" s="505"/>
      <c r="J306" s="335"/>
      <c r="K306" s="335"/>
      <c r="L306" s="335"/>
      <c r="M306" s="335"/>
      <c r="N306" s="335"/>
      <c r="O306" s="335"/>
      <c r="P306" s="335"/>
    </row>
    <row r="307" spans="3:16" ht="14.25" hidden="1" x14ac:dyDescent="0.2">
      <c r="C307" s="335"/>
      <c r="E307" s="78"/>
      <c r="F307" s="335"/>
      <c r="G307" s="335"/>
      <c r="H307" s="505"/>
      <c r="J307" s="335"/>
      <c r="K307" s="335"/>
      <c r="L307" s="335"/>
      <c r="M307" s="335"/>
      <c r="N307" s="335"/>
      <c r="O307" s="335"/>
      <c r="P307" s="335"/>
    </row>
    <row r="308" spans="3:16" ht="14.25" hidden="1" x14ac:dyDescent="0.2">
      <c r="C308" s="335"/>
      <c r="E308" s="78"/>
      <c r="F308" s="335"/>
      <c r="G308" s="335"/>
      <c r="H308" s="505"/>
      <c r="J308" s="335"/>
      <c r="K308" s="335"/>
      <c r="L308" s="335"/>
      <c r="M308" s="335"/>
      <c r="N308" s="335"/>
      <c r="O308" s="335"/>
      <c r="P308" s="335"/>
    </row>
    <row r="309" spans="3:16" ht="14.25" hidden="1" x14ac:dyDescent="0.2">
      <c r="C309" s="335"/>
      <c r="E309" s="78"/>
      <c r="F309" s="335"/>
      <c r="G309" s="335"/>
      <c r="H309" s="505"/>
      <c r="J309" s="335"/>
      <c r="K309" s="335"/>
      <c r="L309" s="335"/>
      <c r="M309" s="335"/>
      <c r="N309" s="335"/>
      <c r="O309" s="335"/>
      <c r="P309" s="335"/>
    </row>
    <row r="310" spans="3:16" ht="14.25" hidden="1" x14ac:dyDescent="0.2">
      <c r="C310" s="335"/>
      <c r="E310" s="78"/>
      <c r="F310" s="335"/>
      <c r="G310" s="335"/>
      <c r="H310" s="505"/>
      <c r="J310" s="335"/>
      <c r="K310" s="335"/>
      <c r="L310" s="335"/>
      <c r="M310" s="335"/>
      <c r="N310" s="335"/>
      <c r="O310" s="335"/>
      <c r="P310" s="335"/>
    </row>
    <row r="311" spans="3:16" ht="14.25" hidden="1" x14ac:dyDescent="0.2">
      <c r="C311" s="335"/>
      <c r="E311" s="78"/>
      <c r="F311" s="335"/>
      <c r="G311" s="335"/>
      <c r="H311" s="505"/>
      <c r="J311" s="335"/>
      <c r="K311" s="335"/>
      <c r="L311" s="335"/>
      <c r="M311" s="335"/>
      <c r="N311" s="335"/>
      <c r="O311" s="335"/>
      <c r="P311" s="335"/>
    </row>
    <row r="312" spans="3:16" ht="14.25" hidden="1" x14ac:dyDescent="0.2">
      <c r="C312" s="335"/>
      <c r="E312" s="78"/>
      <c r="F312" s="335"/>
      <c r="G312" s="335"/>
      <c r="H312" s="505"/>
      <c r="J312" s="335"/>
      <c r="K312" s="335"/>
      <c r="L312" s="335"/>
      <c r="M312" s="335"/>
      <c r="N312" s="335"/>
      <c r="O312" s="335"/>
      <c r="P312" s="335"/>
    </row>
    <row r="313" spans="3:16" ht="14.25" hidden="1" x14ac:dyDescent="0.2">
      <c r="C313" s="335"/>
      <c r="E313" s="78"/>
      <c r="F313" s="335"/>
      <c r="G313" s="335"/>
      <c r="H313" s="505"/>
      <c r="J313" s="335"/>
      <c r="K313" s="335"/>
      <c r="L313" s="335"/>
      <c r="M313" s="335"/>
      <c r="N313" s="335"/>
      <c r="O313" s="335"/>
      <c r="P313" s="335"/>
    </row>
    <row r="314" spans="3:16" ht="14.25" hidden="1" x14ac:dyDescent="0.2">
      <c r="C314" s="335"/>
      <c r="E314" s="78"/>
      <c r="F314" s="335"/>
      <c r="G314" s="335"/>
      <c r="H314" s="505"/>
      <c r="J314" s="335"/>
      <c r="K314" s="335"/>
      <c r="L314" s="335"/>
      <c r="M314" s="335"/>
      <c r="N314" s="335"/>
      <c r="O314" s="335"/>
      <c r="P314" s="335"/>
    </row>
    <row r="315" spans="3:16" ht="14.25" hidden="1" x14ac:dyDescent="0.2">
      <c r="C315" s="335"/>
      <c r="E315" s="78"/>
      <c r="F315" s="335"/>
      <c r="G315" s="335"/>
      <c r="H315" s="505"/>
      <c r="J315" s="335"/>
      <c r="K315" s="335"/>
      <c r="L315" s="335"/>
      <c r="M315" s="335"/>
      <c r="N315" s="335"/>
      <c r="O315" s="335"/>
      <c r="P315" s="335"/>
    </row>
    <row r="316" spans="3:16" ht="14.25" hidden="1" x14ac:dyDescent="0.2">
      <c r="C316" s="335"/>
      <c r="E316" s="78"/>
      <c r="F316" s="335"/>
      <c r="G316" s="335"/>
      <c r="H316" s="505"/>
      <c r="J316" s="335"/>
      <c r="K316" s="335"/>
      <c r="L316" s="335"/>
      <c r="M316" s="335"/>
      <c r="N316" s="335"/>
      <c r="O316" s="335"/>
      <c r="P316" s="335"/>
    </row>
    <row r="317" spans="3:16" ht="14.25" hidden="1" x14ac:dyDescent="0.2">
      <c r="C317" s="335"/>
      <c r="E317" s="78"/>
      <c r="F317" s="335"/>
      <c r="G317" s="335"/>
      <c r="H317" s="505"/>
      <c r="J317" s="335"/>
      <c r="K317" s="335"/>
      <c r="L317" s="335"/>
      <c r="M317" s="335"/>
      <c r="N317" s="335"/>
      <c r="O317" s="335"/>
      <c r="P317" s="335"/>
    </row>
    <row r="318" spans="3:16" ht="14.25" hidden="1" x14ac:dyDescent="0.2">
      <c r="C318" s="335"/>
      <c r="E318" s="78"/>
      <c r="F318" s="335"/>
      <c r="G318" s="335"/>
      <c r="H318" s="505"/>
      <c r="J318" s="335"/>
      <c r="K318" s="335"/>
      <c r="L318" s="335"/>
      <c r="M318" s="335"/>
      <c r="N318" s="335"/>
      <c r="O318" s="335"/>
      <c r="P318" s="335"/>
    </row>
    <row r="319" spans="3:16" ht="14.25" hidden="1" x14ac:dyDescent="0.2">
      <c r="C319" s="335"/>
      <c r="E319" s="78"/>
      <c r="F319" s="335"/>
      <c r="G319" s="335"/>
      <c r="H319" s="505"/>
      <c r="J319" s="335"/>
      <c r="K319" s="335"/>
      <c r="L319" s="335"/>
      <c r="M319" s="335"/>
      <c r="N319" s="335"/>
      <c r="O319" s="335"/>
      <c r="P319" s="335"/>
    </row>
    <row r="320" spans="3:16" ht="14.25" hidden="1" x14ac:dyDescent="0.2">
      <c r="C320" s="335"/>
      <c r="E320" s="78"/>
      <c r="F320" s="335"/>
      <c r="G320" s="335"/>
      <c r="H320" s="505"/>
      <c r="J320" s="335"/>
      <c r="K320" s="335"/>
      <c r="L320" s="335"/>
      <c r="M320" s="335"/>
      <c r="N320" s="335"/>
      <c r="O320" s="335"/>
      <c r="P320" s="335"/>
    </row>
    <row r="321" spans="3:16" ht="14.25" hidden="1" x14ac:dyDescent="0.2">
      <c r="C321" s="335"/>
      <c r="E321" s="78"/>
      <c r="F321" s="335"/>
      <c r="G321" s="335"/>
      <c r="H321" s="505"/>
      <c r="J321" s="335"/>
      <c r="K321" s="335"/>
      <c r="L321" s="335"/>
      <c r="M321" s="335"/>
      <c r="N321" s="335"/>
      <c r="O321" s="335"/>
      <c r="P321" s="335"/>
    </row>
    <row r="322" spans="3:16" ht="14.25" hidden="1" x14ac:dyDescent="0.2">
      <c r="C322" s="335"/>
      <c r="E322" s="78"/>
      <c r="F322" s="335"/>
      <c r="G322" s="335"/>
      <c r="H322" s="505"/>
      <c r="J322" s="335"/>
      <c r="K322" s="335"/>
      <c r="L322" s="335"/>
      <c r="M322" s="335"/>
      <c r="N322" s="335"/>
      <c r="O322" s="335"/>
      <c r="P322" s="335"/>
    </row>
    <row r="323" spans="3:16" ht="14.25" hidden="1" x14ac:dyDescent="0.2">
      <c r="C323" s="335"/>
      <c r="E323" s="78"/>
      <c r="F323" s="335"/>
      <c r="G323" s="335"/>
      <c r="H323" s="505"/>
      <c r="J323" s="335"/>
      <c r="K323" s="335"/>
      <c r="L323" s="335"/>
      <c r="M323" s="335"/>
      <c r="N323" s="335"/>
      <c r="O323" s="335"/>
      <c r="P323" s="335"/>
    </row>
    <row r="324" spans="3:16" ht="14.25" hidden="1" x14ac:dyDescent="0.2">
      <c r="C324" s="335"/>
      <c r="E324" s="78"/>
      <c r="F324" s="335"/>
      <c r="G324" s="335"/>
      <c r="H324" s="505"/>
      <c r="J324" s="335"/>
      <c r="K324" s="335"/>
      <c r="L324" s="335"/>
      <c r="M324" s="335"/>
      <c r="N324" s="335"/>
      <c r="O324" s="335"/>
      <c r="P324" s="335"/>
    </row>
    <row r="325" spans="3:16" ht="14.25" hidden="1" x14ac:dyDescent="0.2">
      <c r="C325" s="335"/>
      <c r="E325" s="78"/>
      <c r="F325" s="335"/>
      <c r="G325" s="335"/>
      <c r="H325" s="505"/>
      <c r="J325" s="335"/>
      <c r="K325" s="335"/>
      <c r="L325" s="335"/>
      <c r="M325" s="335"/>
      <c r="N325" s="335"/>
      <c r="O325" s="335"/>
      <c r="P325" s="335"/>
    </row>
    <row r="326" spans="3:16" ht="14.25" hidden="1" x14ac:dyDescent="0.2">
      <c r="C326" s="335"/>
      <c r="E326" s="78"/>
      <c r="F326" s="335"/>
      <c r="G326" s="335"/>
      <c r="H326" s="505"/>
      <c r="J326" s="335"/>
      <c r="K326" s="335"/>
      <c r="L326" s="335"/>
      <c r="M326" s="335"/>
      <c r="N326" s="335"/>
      <c r="O326" s="335"/>
      <c r="P326" s="335"/>
    </row>
    <row r="327" spans="3:16" ht="14.25" hidden="1" x14ac:dyDescent="0.2">
      <c r="C327" s="335"/>
      <c r="E327" s="78"/>
      <c r="F327" s="335"/>
      <c r="G327" s="335"/>
      <c r="H327" s="505"/>
      <c r="J327" s="335"/>
      <c r="K327" s="335"/>
      <c r="L327" s="335"/>
      <c r="M327" s="335"/>
      <c r="N327" s="335"/>
      <c r="O327" s="335"/>
      <c r="P327" s="335"/>
    </row>
    <row r="328" spans="3:16" ht="14.25" hidden="1" x14ac:dyDescent="0.2">
      <c r="C328" s="335"/>
      <c r="E328" s="78"/>
      <c r="F328" s="335"/>
      <c r="G328" s="335"/>
      <c r="H328" s="505"/>
      <c r="J328" s="335"/>
      <c r="K328" s="335"/>
      <c r="L328" s="335"/>
      <c r="M328" s="335"/>
      <c r="N328" s="335"/>
      <c r="O328" s="335"/>
      <c r="P328" s="335"/>
    </row>
    <row r="329" spans="3:16" ht="14.25" hidden="1" x14ac:dyDescent="0.2">
      <c r="C329" s="335"/>
      <c r="E329" s="78"/>
      <c r="F329" s="335"/>
      <c r="G329" s="335"/>
      <c r="H329" s="505"/>
      <c r="J329" s="335"/>
      <c r="K329" s="335"/>
      <c r="L329" s="335"/>
      <c r="M329" s="335"/>
      <c r="N329" s="335"/>
      <c r="O329" s="335"/>
      <c r="P329" s="335"/>
    </row>
    <row r="330" spans="3:16" ht="14.25" hidden="1" x14ac:dyDescent="0.2">
      <c r="C330" s="335"/>
      <c r="E330" s="78"/>
      <c r="F330" s="335"/>
      <c r="G330" s="335"/>
      <c r="H330" s="505"/>
      <c r="J330" s="335"/>
      <c r="K330" s="335"/>
      <c r="L330" s="335"/>
      <c r="M330" s="335"/>
      <c r="N330" s="335"/>
      <c r="O330" s="335"/>
      <c r="P330" s="335"/>
    </row>
    <row r="331" spans="3:16" ht="14.25" hidden="1" x14ac:dyDescent="0.2">
      <c r="C331" s="335"/>
      <c r="E331" s="78"/>
      <c r="F331" s="335"/>
      <c r="G331" s="335"/>
      <c r="H331" s="505"/>
      <c r="J331" s="335"/>
      <c r="K331" s="335"/>
      <c r="L331" s="335"/>
      <c r="M331" s="335"/>
      <c r="N331" s="335"/>
      <c r="O331" s="335"/>
      <c r="P331" s="335"/>
    </row>
    <row r="332" spans="3:16" ht="14.25" hidden="1" x14ac:dyDescent="0.2">
      <c r="C332" s="335"/>
      <c r="E332" s="78"/>
      <c r="F332" s="335"/>
      <c r="G332" s="335"/>
      <c r="H332" s="505"/>
      <c r="J332" s="335"/>
      <c r="K332" s="335"/>
      <c r="L332" s="335"/>
      <c r="M332" s="335"/>
      <c r="N332" s="335"/>
      <c r="O332" s="335"/>
      <c r="P332" s="335"/>
    </row>
    <row r="333" spans="3:16" ht="14.25" hidden="1" x14ac:dyDescent="0.2">
      <c r="C333" s="335"/>
      <c r="E333" s="78"/>
      <c r="F333" s="335"/>
      <c r="G333" s="335"/>
      <c r="H333" s="505"/>
      <c r="J333" s="335"/>
      <c r="K333" s="335"/>
      <c r="L333" s="335"/>
      <c r="M333" s="335"/>
      <c r="N333" s="335"/>
      <c r="O333" s="335"/>
      <c r="P333" s="335"/>
    </row>
    <row r="334" spans="3:16" ht="14.25" hidden="1" x14ac:dyDescent="0.2">
      <c r="C334" s="335"/>
      <c r="E334" s="78"/>
      <c r="F334" s="335"/>
      <c r="G334" s="335"/>
      <c r="H334" s="505"/>
      <c r="J334" s="335"/>
      <c r="K334" s="335"/>
      <c r="L334" s="335"/>
      <c r="M334" s="335"/>
      <c r="N334" s="335"/>
      <c r="O334" s="335"/>
      <c r="P334" s="335"/>
    </row>
    <row r="335" spans="3:16" ht="14.25" hidden="1" x14ac:dyDescent="0.2">
      <c r="C335" s="335"/>
      <c r="E335" s="78"/>
      <c r="F335" s="335"/>
      <c r="G335" s="335"/>
      <c r="H335" s="505"/>
      <c r="J335" s="335"/>
      <c r="K335" s="335"/>
      <c r="L335" s="335"/>
      <c r="M335" s="335"/>
      <c r="N335" s="335"/>
      <c r="O335" s="335"/>
      <c r="P335" s="335"/>
    </row>
    <row r="336" spans="3:16" ht="14.25" hidden="1" x14ac:dyDescent="0.2">
      <c r="C336" s="335"/>
      <c r="E336" s="78"/>
      <c r="F336" s="335"/>
      <c r="G336" s="335"/>
      <c r="H336" s="505"/>
      <c r="J336" s="335"/>
      <c r="K336" s="335"/>
      <c r="L336" s="335"/>
      <c r="M336" s="335"/>
      <c r="N336" s="335"/>
      <c r="O336" s="335"/>
      <c r="P336" s="335"/>
    </row>
    <row r="337" spans="3:16" ht="14.25" hidden="1" x14ac:dyDescent="0.2">
      <c r="C337" s="335"/>
      <c r="E337" s="78"/>
      <c r="F337" s="335"/>
      <c r="G337" s="335"/>
      <c r="H337" s="505"/>
      <c r="J337" s="335"/>
      <c r="K337" s="335"/>
      <c r="L337" s="335"/>
      <c r="M337" s="335"/>
      <c r="N337" s="335"/>
      <c r="O337" s="335"/>
      <c r="P337" s="335"/>
    </row>
    <row r="338" spans="3:16" ht="14.25" hidden="1" x14ac:dyDescent="0.2">
      <c r="C338" s="335"/>
      <c r="E338" s="78"/>
      <c r="F338" s="335"/>
      <c r="G338" s="335"/>
      <c r="H338" s="505"/>
      <c r="J338" s="335"/>
      <c r="K338" s="335"/>
      <c r="L338" s="335"/>
      <c r="M338" s="335"/>
      <c r="N338" s="335"/>
      <c r="O338" s="335"/>
      <c r="P338" s="335"/>
    </row>
    <row r="339" spans="3:16" ht="14.25" hidden="1" x14ac:dyDescent="0.2">
      <c r="C339" s="335"/>
      <c r="E339" s="78"/>
      <c r="F339" s="335"/>
      <c r="G339" s="335"/>
      <c r="H339" s="505"/>
      <c r="J339" s="335"/>
      <c r="K339" s="335"/>
      <c r="L339" s="335"/>
      <c r="M339" s="335"/>
      <c r="N339" s="335"/>
      <c r="O339" s="335"/>
      <c r="P339" s="335"/>
    </row>
    <row r="340" spans="3:16" ht="14.25" hidden="1" x14ac:dyDescent="0.2">
      <c r="C340" s="335"/>
      <c r="E340" s="78"/>
      <c r="F340" s="335"/>
      <c r="G340" s="335"/>
      <c r="H340" s="505"/>
      <c r="J340" s="335"/>
      <c r="K340" s="335"/>
      <c r="L340" s="335"/>
      <c r="M340" s="335"/>
      <c r="N340" s="335"/>
      <c r="O340" s="335"/>
      <c r="P340" s="335"/>
    </row>
    <row r="341" spans="3:16" ht="14.25" hidden="1" x14ac:dyDescent="0.2">
      <c r="C341" s="335"/>
      <c r="E341" s="78"/>
      <c r="F341" s="335"/>
      <c r="G341" s="335"/>
      <c r="H341" s="505"/>
      <c r="J341" s="335"/>
      <c r="K341" s="335"/>
      <c r="L341" s="335"/>
      <c r="M341" s="335"/>
      <c r="N341" s="335"/>
      <c r="O341" s="335"/>
      <c r="P341" s="335"/>
    </row>
    <row r="342" spans="3:16" ht="14.25" hidden="1" x14ac:dyDescent="0.2">
      <c r="C342" s="335"/>
      <c r="E342" s="78"/>
      <c r="F342" s="335"/>
      <c r="G342" s="335"/>
      <c r="H342" s="505"/>
      <c r="J342" s="335"/>
      <c r="K342" s="335"/>
      <c r="L342" s="335"/>
      <c r="M342" s="335"/>
      <c r="N342" s="335"/>
      <c r="O342" s="335"/>
      <c r="P342" s="335"/>
    </row>
    <row r="343" spans="3:16" ht="14.25" hidden="1" x14ac:dyDescent="0.2">
      <c r="C343" s="335"/>
      <c r="E343" s="78"/>
      <c r="F343" s="335"/>
      <c r="G343" s="335"/>
      <c r="H343" s="505"/>
      <c r="J343" s="335"/>
      <c r="K343" s="335"/>
      <c r="L343" s="335"/>
      <c r="M343" s="335"/>
      <c r="N343" s="335"/>
      <c r="O343" s="335"/>
      <c r="P343" s="335"/>
    </row>
    <row r="344" spans="3:16" ht="14.25" hidden="1" x14ac:dyDescent="0.2">
      <c r="C344" s="335"/>
      <c r="E344" s="78"/>
      <c r="F344" s="335"/>
      <c r="G344" s="335"/>
      <c r="H344" s="505"/>
      <c r="J344" s="335"/>
      <c r="K344" s="335"/>
      <c r="L344" s="335"/>
      <c r="M344" s="335"/>
      <c r="N344" s="335"/>
      <c r="O344" s="335"/>
      <c r="P344" s="335"/>
    </row>
    <row r="345" spans="3:16" ht="14.25" hidden="1" x14ac:dyDescent="0.2">
      <c r="C345" s="335"/>
      <c r="E345" s="78"/>
      <c r="F345" s="335"/>
      <c r="G345" s="335"/>
      <c r="H345" s="505"/>
      <c r="J345" s="335"/>
      <c r="K345" s="335"/>
      <c r="L345" s="335"/>
      <c r="M345" s="335"/>
      <c r="N345" s="335"/>
      <c r="O345" s="335"/>
      <c r="P345" s="335"/>
    </row>
    <row r="346" spans="3:16" ht="14.25" hidden="1" x14ac:dyDescent="0.2">
      <c r="C346" s="335"/>
      <c r="E346" s="78"/>
      <c r="F346" s="335"/>
      <c r="G346" s="335"/>
      <c r="H346" s="505"/>
      <c r="J346" s="335"/>
      <c r="K346" s="335"/>
      <c r="L346" s="335"/>
      <c r="M346" s="335"/>
      <c r="N346" s="335"/>
      <c r="O346" s="335"/>
      <c r="P346" s="335"/>
    </row>
    <row r="347" spans="3:16" ht="14.25" hidden="1" x14ac:dyDescent="0.2">
      <c r="C347" s="335"/>
      <c r="E347" s="78"/>
      <c r="F347" s="335"/>
      <c r="G347" s="335"/>
      <c r="H347" s="505"/>
      <c r="J347" s="335"/>
      <c r="K347" s="335"/>
      <c r="L347" s="335"/>
      <c r="M347" s="335"/>
      <c r="N347" s="335"/>
      <c r="O347" s="335"/>
      <c r="P347" s="335"/>
    </row>
    <row r="348" spans="3:16" ht="14.25" hidden="1" x14ac:dyDescent="0.2">
      <c r="C348" s="335"/>
      <c r="E348" s="78"/>
      <c r="F348" s="335"/>
      <c r="G348" s="335"/>
      <c r="H348" s="505"/>
      <c r="J348" s="335"/>
      <c r="K348" s="335"/>
      <c r="L348" s="335"/>
      <c r="M348" s="335"/>
      <c r="N348" s="335"/>
      <c r="O348" s="335"/>
      <c r="P348" s="335"/>
    </row>
    <row r="349" spans="3:16" ht="14.25" hidden="1" x14ac:dyDescent="0.2">
      <c r="C349" s="335"/>
      <c r="E349" s="78"/>
      <c r="F349" s="335"/>
      <c r="G349" s="335"/>
      <c r="H349" s="505"/>
      <c r="J349" s="335"/>
      <c r="K349" s="335"/>
      <c r="L349" s="335"/>
      <c r="M349" s="335"/>
      <c r="N349" s="335"/>
      <c r="O349" s="335"/>
      <c r="P349" s="335"/>
    </row>
    <row r="350" spans="3:16" ht="14.25" hidden="1" x14ac:dyDescent="0.2">
      <c r="C350" s="335"/>
      <c r="E350" s="78"/>
      <c r="F350" s="335"/>
      <c r="G350" s="335"/>
      <c r="H350" s="505"/>
      <c r="J350" s="335"/>
      <c r="K350" s="335"/>
      <c r="L350" s="335"/>
      <c r="M350" s="335"/>
      <c r="N350" s="335"/>
      <c r="O350" s="335"/>
      <c r="P350" s="335"/>
    </row>
    <row r="351" spans="3:16" ht="14.25" hidden="1" x14ac:dyDescent="0.2">
      <c r="C351" s="335"/>
      <c r="E351" s="78"/>
      <c r="F351" s="335"/>
      <c r="G351" s="335"/>
      <c r="H351" s="505"/>
      <c r="J351" s="335"/>
      <c r="K351" s="335"/>
      <c r="L351" s="335"/>
      <c r="M351" s="335"/>
      <c r="N351" s="335"/>
      <c r="O351" s="335"/>
      <c r="P351" s="335"/>
    </row>
    <row r="352" spans="3:16" ht="14.25" hidden="1" x14ac:dyDescent="0.2">
      <c r="C352" s="335"/>
      <c r="E352" s="78"/>
      <c r="F352" s="335"/>
      <c r="G352" s="335"/>
      <c r="H352" s="505"/>
      <c r="J352" s="335"/>
      <c r="K352" s="335"/>
      <c r="L352" s="335"/>
      <c r="M352" s="335"/>
      <c r="N352" s="335"/>
      <c r="O352" s="335"/>
      <c r="P352" s="335"/>
    </row>
    <row r="353" spans="3:16" ht="14.25" hidden="1" x14ac:dyDescent="0.2">
      <c r="C353" s="335"/>
      <c r="E353" s="78"/>
      <c r="F353" s="335"/>
      <c r="G353" s="335"/>
      <c r="H353" s="505"/>
      <c r="J353" s="335"/>
      <c r="K353" s="335"/>
      <c r="L353" s="335"/>
      <c r="M353" s="335"/>
      <c r="N353" s="335"/>
      <c r="O353" s="335"/>
      <c r="P353" s="335"/>
    </row>
    <row r="354" spans="3:16" ht="14.25" hidden="1" x14ac:dyDescent="0.2">
      <c r="C354" s="335"/>
      <c r="E354" s="78"/>
      <c r="F354" s="335"/>
      <c r="G354" s="335"/>
      <c r="H354" s="505"/>
      <c r="J354" s="335"/>
      <c r="K354" s="335"/>
      <c r="L354" s="335"/>
      <c r="M354" s="335"/>
      <c r="N354" s="335"/>
      <c r="O354" s="335"/>
      <c r="P354" s="335"/>
    </row>
    <row r="355" spans="3:16" ht="14.25" hidden="1" x14ac:dyDescent="0.2">
      <c r="C355" s="335"/>
      <c r="E355" s="78"/>
      <c r="F355" s="335"/>
      <c r="G355" s="335"/>
      <c r="H355" s="505"/>
      <c r="J355" s="335"/>
      <c r="K355" s="335"/>
      <c r="L355" s="335"/>
      <c r="M355" s="335"/>
      <c r="N355" s="335"/>
      <c r="O355" s="335"/>
      <c r="P355" s="335"/>
    </row>
    <row r="356" spans="3:16" ht="14.25" hidden="1" x14ac:dyDescent="0.2">
      <c r="C356" s="335"/>
      <c r="E356" s="78"/>
      <c r="F356" s="335"/>
      <c r="G356" s="335"/>
      <c r="H356" s="505"/>
      <c r="J356" s="335"/>
      <c r="K356" s="335"/>
      <c r="L356" s="335"/>
      <c r="M356" s="335"/>
      <c r="N356" s="335"/>
      <c r="O356" s="335"/>
      <c r="P356" s="335"/>
    </row>
    <row r="357" spans="3:16" ht="14.25" hidden="1" x14ac:dyDescent="0.2">
      <c r="C357" s="335"/>
      <c r="E357" s="78"/>
      <c r="F357" s="335"/>
      <c r="G357" s="335"/>
      <c r="H357" s="505"/>
      <c r="J357" s="335"/>
      <c r="K357" s="335"/>
      <c r="L357" s="335"/>
      <c r="M357" s="335"/>
      <c r="N357" s="335"/>
      <c r="O357" s="335"/>
      <c r="P357" s="335"/>
    </row>
    <row r="358" spans="3:16" ht="14.25" hidden="1" x14ac:dyDescent="0.2">
      <c r="C358" s="335"/>
      <c r="E358" s="78"/>
      <c r="F358" s="335"/>
      <c r="G358" s="335"/>
      <c r="H358" s="505"/>
      <c r="J358" s="335"/>
      <c r="K358" s="335"/>
      <c r="L358" s="335"/>
      <c r="M358" s="335"/>
      <c r="N358" s="335"/>
      <c r="O358" s="335"/>
      <c r="P358" s="335"/>
    </row>
    <row r="359" spans="3:16" ht="14.25" hidden="1" x14ac:dyDescent="0.2">
      <c r="C359" s="335"/>
      <c r="E359" s="78"/>
      <c r="F359" s="335"/>
      <c r="G359" s="335"/>
      <c r="H359" s="505"/>
      <c r="J359" s="335"/>
      <c r="K359" s="335"/>
      <c r="L359" s="335"/>
      <c r="M359" s="335"/>
      <c r="N359" s="335"/>
      <c r="O359" s="335"/>
      <c r="P359" s="335"/>
    </row>
    <row r="360" spans="3:16" ht="14.25" hidden="1" x14ac:dyDescent="0.2">
      <c r="C360" s="335"/>
      <c r="E360" s="78"/>
      <c r="F360" s="335"/>
      <c r="G360" s="335"/>
      <c r="H360" s="505"/>
      <c r="J360" s="335"/>
      <c r="K360" s="335"/>
      <c r="L360" s="335"/>
      <c r="M360" s="335"/>
      <c r="N360" s="335"/>
      <c r="O360" s="335"/>
      <c r="P360" s="335"/>
    </row>
    <row r="361" spans="3:16" ht="14.25" hidden="1" x14ac:dyDescent="0.2">
      <c r="C361" s="335"/>
      <c r="E361" s="78"/>
      <c r="F361" s="335"/>
      <c r="G361" s="335"/>
      <c r="H361" s="505"/>
      <c r="J361" s="335"/>
      <c r="K361" s="335"/>
      <c r="L361" s="335"/>
      <c r="M361" s="335"/>
      <c r="N361" s="335"/>
      <c r="O361" s="335"/>
      <c r="P361" s="335"/>
    </row>
    <row r="362" spans="3:16" ht="14.25" hidden="1" x14ac:dyDescent="0.2">
      <c r="C362" s="335"/>
      <c r="E362" s="78"/>
      <c r="F362" s="335"/>
      <c r="G362" s="335"/>
      <c r="H362" s="505"/>
      <c r="J362" s="335"/>
      <c r="K362" s="335"/>
      <c r="L362" s="335"/>
      <c r="M362" s="335"/>
      <c r="N362" s="335"/>
      <c r="O362" s="335"/>
      <c r="P362" s="335"/>
    </row>
    <row r="363" spans="3:16" ht="14.25" hidden="1" x14ac:dyDescent="0.2">
      <c r="C363" s="335"/>
      <c r="E363" s="78"/>
      <c r="F363" s="335"/>
      <c r="G363" s="335"/>
      <c r="H363" s="505"/>
      <c r="J363" s="335"/>
      <c r="K363" s="335"/>
      <c r="L363" s="335"/>
      <c r="M363" s="335"/>
      <c r="N363" s="335"/>
      <c r="O363" s="335"/>
      <c r="P363" s="335"/>
    </row>
    <row r="364" spans="3:16" ht="14.25" hidden="1" x14ac:dyDescent="0.2">
      <c r="C364" s="335"/>
      <c r="E364" s="78"/>
      <c r="F364" s="335"/>
      <c r="G364" s="335"/>
      <c r="H364" s="505"/>
      <c r="J364" s="335"/>
      <c r="K364" s="335"/>
      <c r="L364" s="335"/>
      <c r="M364" s="335"/>
      <c r="N364" s="335"/>
      <c r="O364" s="335"/>
      <c r="P364" s="335"/>
    </row>
    <row r="365" spans="3:16" ht="14.25" hidden="1" x14ac:dyDescent="0.2">
      <c r="C365" s="335"/>
      <c r="E365" s="78"/>
      <c r="F365" s="335"/>
      <c r="G365" s="335"/>
      <c r="H365" s="505"/>
      <c r="J365" s="335"/>
      <c r="K365" s="335"/>
      <c r="L365" s="335"/>
      <c r="M365" s="335"/>
      <c r="N365" s="335"/>
      <c r="O365" s="335"/>
      <c r="P365" s="335"/>
    </row>
    <row r="366" spans="3:16" ht="14.25" hidden="1" x14ac:dyDescent="0.2">
      <c r="C366" s="335"/>
      <c r="E366" s="78"/>
      <c r="F366" s="335"/>
      <c r="G366" s="335"/>
      <c r="H366" s="505"/>
      <c r="J366" s="335"/>
      <c r="K366" s="335"/>
      <c r="L366" s="335"/>
      <c r="M366" s="335"/>
      <c r="N366" s="335"/>
      <c r="O366" s="335"/>
      <c r="P366" s="335"/>
    </row>
    <row r="367" spans="3:16" ht="14.25" hidden="1" x14ac:dyDescent="0.2">
      <c r="C367" s="335"/>
      <c r="E367" s="78"/>
      <c r="F367" s="335"/>
      <c r="G367" s="335"/>
      <c r="H367" s="505"/>
      <c r="J367" s="335"/>
      <c r="K367" s="335"/>
      <c r="L367" s="335"/>
      <c r="M367" s="335"/>
      <c r="N367" s="335"/>
      <c r="O367" s="335"/>
      <c r="P367" s="335"/>
    </row>
    <row r="368" spans="3:16" ht="14.25" hidden="1" x14ac:dyDescent="0.2">
      <c r="C368" s="335"/>
      <c r="E368" s="78"/>
      <c r="F368" s="335"/>
      <c r="G368" s="335"/>
      <c r="H368" s="505"/>
      <c r="J368" s="335"/>
      <c r="K368" s="335"/>
      <c r="L368" s="335"/>
      <c r="M368" s="335"/>
      <c r="N368" s="335"/>
      <c r="O368" s="335"/>
      <c r="P368" s="335"/>
    </row>
    <row r="369" spans="3:16" ht="14.25" hidden="1" x14ac:dyDescent="0.2">
      <c r="C369" s="335"/>
      <c r="E369" s="78"/>
      <c r="F369" s="335"/>
      <c r="G369" s="335"/>
      <c r="H369" s="505"/>
      <c r="J369" s="335"/>
      <c r="K369" s="335"/>
      <c r="L369" s="335"/>
      <c r="M369" s="335"/>
      <c r="N369" s="335"/>
      <c r="O369" s="335"/>
      <c r="P369" s="335"/>
    </row>
    <row r="370" spans="3:16" ht="14.25" hidden="1" x14ac:dyDescent="0.2">
      <c r="C370" s="335"/>
      <c r="E370" s="78"/>
      <c r="F370" s="335"/>
      <c r="G370" s="335"/>
      <c r="H370" s="505"/>
      <c r="J370" s="335"/>
      <c r="K370" s="335"/>
      <c r="L370" s="335"/>
      <c r="M370" s="335"/>
      <c r="N370" s="335"/>
      <c r="O370" s="335"/>
      <c r="P370" s="335"/>
    </row>
    <row r="371" spans="3:16" ht="14.25" hidden="1" x14ac:dyDescent="0.2">
      <c r="C371" s="335"/>
      <c r="E371" s="78"/>
      <c r="F371" s="335"/>
      <c r="G371" s="335"/>
      <c r="H371" s="505"/>
      <c r="J371" s="335"/>
      <c r="K371" s="335"/>
      <c r="L371" s="335"/>
      <c r="M371" s="335"/>
      <c r="N371" s="335"/>
      <c r="O371" s="335"/>
      <c r="P371" s="335"/>
    </row>
    <row r="372" spans="3:16" ht="14.25" hidden="1" x14ac:dyDescent="0.2">
      <c r="C372" s="335"/>
      <c r="E372" s="78"/>
      <c r="F372" s="335"/>
      <c r="G372" s="335"/>
      <c r="H372" s="505"/>
      <c r="J372" s="335"/>
      <c r="K372" s="335"/>
      <c r="L372" s="335"/>
      <c r="M372" s="335"/>
      <c r="N372" s="335"/>
      <c r="O372" s="335"/>
      <c r="P372" s="335"/>
    </row>
    <row r="373" spans="3:16" ht="14.25" hidden="1" x14ac:dyDescent="0.2">
      <c r="C373" s="335"/>
      <c r="E373" s="78"/>
      <c r="F373" s="335"/>
      <c r="G373" s="335"/>
      <c r="H373" s="505"/>
      <c r="J373" s="335"/>
      <c r="K373" s="335"/>
      <c r="L373" s="335"/>
      <c r="M373" s="335"/>
      <c r="N373" s="335"/>
      <c r="O373" s="335"/>
      <c r="P373" s="335"/>
    </row>
    <row r="374" spans="3:16" ht="14.25" hidden="1" x14ac:dyDescent="0.2">
      <c r="C374" s="335"/>
      <c r="E374" s="78"/>
      <c r="F374" s="335"/>
      <c r="G374" s="335"/>
      <c r="H374" s="505"/>
      <c r="J374" s="335"/>
      <c r="K374" s="335"/>
      <c r="L374" s="335"/>
      <c r="M374" s="335"/>
      <c r="N374" s="335"/>
      <c r="O374" s="335"/>
      <c r="P374" s="335"/>
    </row>
    <row r="375" spans="3:16" ht="14.25" hidden="1" x14ac:dyDescent="0.2">
      <c r="C375" s="335"/>
      <c r="E375" s="78"/>
      <c r="F375" s="335"/>
      <c r="G375" s="335"/>
      <c r="H375" s="505"/>
      <c r="J375" s="335"/>
      <c r="K375" s="335"/>
      <c r="L375" s="335"/>
      <c r="M375" s="335"/>
      <c r="N375" s="335"/>
      <c r="O375" s="335"/>
      <c r="P375" s="335"/>
    </row>
    <row r="376" spans="3:16" ht="14.25" hidden="1" x14ac:dyDescent="0.2">
      <c r="C376" s="335"/>
      <c r="E376" s="78"/>
      <c r="F376" s="335"/>
      <c r="G376" s="335"/>
      <c r="H376" s="505"/>
      <c r="J376" s="335"/>
      <c r="K376" s="335"/>
      <c r="L376" s="335"/>
      <c r="M376" s="335"/>
      <c r="N376" s="335"/>
      <c r="O376" s="335"/>
      <c r="P376" s="335"/>
    </row>
    <row r="377" spans="3:16" ht="14.25" hidden="1" x14ac:dyDescent="0.2">
      <c r="C377" s="335"/>
      <c r="E377" s="78"/>
      <c r="F377" s="335"/>
      <c r="G377" s="335"/>
      <c r="H377" s="505"/>
      <c r="J377" s="335"/>
      <c r="K377" s="335"/>
      <c r="L377" s="335"/>
      <c r="M377" s="335"/>
      <c r="N377" s="335"/>
      <c r="O377" s="335"/>
      <c r="P377" s="335"/>
    </row>
    <row r="378" spans="3:16" ht="14.25" hidden="1" x14ac:dyDescent="0.2">
      <c r="C378" s="335"/>
      <c r="E378" s="78"/>
      <c r="F378" s="335"/>
      <c r="G378" s="335"/>
      <c r="H378" s="505"/>
      <c r="J378" s="335"/>
      <c r="K378" s="335"/>
      <c r="L378" s="335"/>
      <c r="M378" s="335"/>
      <c r="N378" s="335"/>
      <c r="O378" s="335"/>
      <c r="P378" s="335"/>
    </row>
    <row r="379" spans="3:16" ht="14.25" hidden="1" x14ac:dyDescent="0.2">
      <c r="C379" s="335"/>
      <c r="E379" s="78"/>
      <c r="F379" s="335"/>
      <c r="G379" s="335"/>
      <c r="H379" s="505"/>
      <c r="J379" s="335"/>
      <c r="K379" s="335"/>
      <c r="L379" s="335"/>
      <c r="M379" s="335"/>
      <c r="N379" s="335"/>
      <c r="O379" s="335"/>
      <c r="P379" s="335"/>
    </row>
    <row r="380" spans="3:16" ht="14.25" hidden="1" x14ac:dyDescent="0.2">
      <c r="C380" s="335"/>
      <c r="E380" s="78"/>
      <c r="F380" s="335"/>
      <c r="G380" s="335"/>
      <c r="H380" s="505"/>
      <c r="J380" s="335"/>
      <c r="K380" s="335"/>
      <c r="L380" s="335"/>
      <c r="M380" s="335"/>
      <c r="N380" s="335"/>
      <c r="O380" s="335"/>
      <c r="P380" s="335"/>
    </row>
    <row r="381" spans="3:16" ht="14.25" hidden="1" x14ac:dyDescent="0.2">
      <c r="C381" s="335"/>
      <c r="E381" s="78"/>
      <c r="F381" s="335"/>
      <c r="G381" s="335"/>
      <c r="H381" s="505"/>
      <c r="J381" s="335"/>
      <c r="K381" s="335"/>
      <c r="L381" s="335"/>
      <c r="M381" s="335"/>
      <c r="N381" s="335"/>
      <c r="O381" s="335"/>
      <c r="P381" s="335"/>
    </row>
    <row r="382" spans="3:16" ht="14.25" hidden="1" x14ac:dyDescent="0.2">
      <c r="C382" s="335"/>
      <c r="E382" s="78"/>
      <c r="F382" s="335"/>
      <c r="G382" s="335"/>
      <c r="H382" s="505"/>
      <c r="J382" s="335"/>
      <c r="K382" s="335"/>
      <c r="L382" s="335"/>
      <c r="M382" s="335"/>
      <c r="N382" s="335"/>
      <c r="O382" s="335"/>
      <c r="P382" s="335"/>
    </row>
    <row r="383" spans="3:16" ht="14.25" hidden="1" x14ac:dyDescent="0.2">
      <c r="C383" s="335"/>
      <c r="E383" s="78"/>
      <c r="F383" s="335"/>
      <c r="G383" s="335"/>
      <c r="H383" s="505"/>
      <c r="J383" s="335"/>
      <c r="K383" s="335"/>
      <c r="L383" s="335"/>
      <c r="M383" s="335"/>
      <c r="N383" s="335"/>
      <c r="O383" s="335"/>
      <c r="P383" s="335"/>
    </row>
    <row r="384" spans="3:16" ht="14.25" hidden="1" x14ac:dyDescent="0.2">
      <c r="C384" s="335"/>
      <c r="E384" s="78"/>
      <c r="F384" s="335"/>
      <c r="G384" s="335"/>
      <c r="H384" s="505"/>
      <c r="J384" s="335"/>
      <c r="K384" s="335"/>
      <c r="L384" s="335"/>
      <c r="M384" s="335"/>
      <c r="N384" s="335"/>
      <c r="O384" s="335"/>
      <c r="P384" s="335"/>
    </row>
    <row r="385" spans="3:16" ht="14.25" hidden="1" x14ac:dyDescent="0.2">
      <c r="C385" s="335"/>
      <c r="E385" s="78"/>
      <c r="F385" s="335"/>
      <c r="G385" s="335"/>
      <c r="H385" s="505"/>
      <c r="J385" s="335"/>
      <c r="K385" s="335"/>
      <c r="L385" s="335"/>
      <c r="M385" s="335"/>
      <c r="N385" s="335"/>
      <c r="O385" s="335"/>
      <c r="P385" s="335"/>
    </row>
    <row r="386" spans="3:16" ht="14.25" hidden="1" x14ac:dyDescent="0.2">
      <c r="C386" s="335"/>
      <c r="E386" s="78"/>
      <c r="F386" s="335"/>
      <c r="G386" s="335"/>
      <c r="H386" s="505"/>
      <c r="J386" s="335"/>
      <c r="K386" s="335"/>
      <c r="L386" s="335"/>
      <c r="M386" s="335"/>
      <c r="N386" s="335"/>
      <c r="O386" s="335"/>
      <c r="P386" s="335"/>
    </row>
    <row r="387" spans="3:16" ht="14.25" hidden="1" x14ac:dyDescent="0.2">
      <c r="C387" s="335"/>
      <c r="E387" s="78"/>
      <c r="F387" s="335"/>
      <c r="G387" s="335"/>
      <c r="H387" s="505"/>
      <c r="J387" s="335"/>
      <c r="K387" s="335"/>
      <c r="L387" s="335"/>
      <c r="M387" s="335"/>
      <c r="N387" s="335"/>
      <c r="O387" s="335"/>
      <c r="P387" s="335"/>
    </row>
    <row r="388" spans="3:16" ht="14.25" hidden="1" x14ac:dyDescent="0.2">
      <c r="C388" s="335"/>
      <c r="E388" s="78"/>
      <c r="F388" s="335"/>
      <c r="G388" s="335"/>
      <c r="H388" s="505"/>
      <c r="J388" s="335"/>
      <c r="K388" s="335"/>
      <c r="L388" s="335"/>
      <c r="M388" s="335"/>
      <c r="N388" s="335"/>
      <c r="O388" s="335"/>
      <c r="P388" s="335"/>
    </row>
    <row r="389" spans="3:16" ht="14.25" hidden="1" x14ac:dyDescent="0.2">
      <c r="C389" s="335"/>
      <c r="E389" s="78"/>
      <c r="F389" s="335"/>
      <c r="G389" s="335"/>
      <c r="H389" s="505"/>
      <c r="J389" s="335"/>
      <c r="K389" s="335"/>
      <c r="L389" s="335"/>
      <c r="M389" s="335"/>
      <c r="N389" s="335"/>
      <c r="O389" s="335"/>
      <c r="P389" s="335"/>
    </row>
    <row r="390" spans="3:16" ht="14.25" hidden="1" x14ac:dyDescent="0.2">
      <c r="C390" s="335"/>
      <c r="E390" s="78"/>
      <c r="F390" s="335"/>
      <c r="G390" s="335"/>
      <c r="H390" s="505"/>
      <c r="J390" s="335"/>
      <c r="K390" s="335"/>
      <c r="L390" s="335"/>
      <c r="M390" s="335"/>
      <c r="N390" s="335"/>
      <c r="O390" s="335"/>
      <c r="P390" s="335"/>
    </row>
    <row r="391" spans="3:16" ht="14.25" hidden="1" x14ac:dyDescent="0.2">
      <c r="C391" s="335"/>
      <c r="E391" s="78"/>
      <c r="F391" s="335"/>
      <c r="G391" s="335"/>
      <c r="H391" s="505"/>
      <c r="J391" s="335"/>
      <c r="K391" s="335"/>
      <c r="L391" s="335"/>
      <c r="M391" s="335"/>
      <c r="N391" s="335"/>
      <c r="O391" s="335"/>
      <c r="P391" s="335"/>
    </row>
    <row r="392" spans="3:16" ht="14.25" hidden="1" x14ac:dyDescent="0.2">
      <c r="C392" s="335"/>
      <c r="E392" s="78"/>
      <c r="F392" s="335"/>
      <c r="G392" s="335"/>
      <c r="H392" s="505"/>
      <c r="J392" s="335"/>
      <c r="K392" s="335"/>
      <c r="L392" s="335"/>
      <c r="M392" s="335"/>
      <c r="N392" s="335"/>
      <c r="O392" s="335"/>
      <c r="P392" s="335"/>
    </row>
    <row r="393" spans="3:16" ht="14.25" hidden="1" x14ac:dyDescent="0.2">
      <c r="C393" s="335"/>
      <c r="E393" s="78"/>
      <c r="F393" s="335"/>
      <c r="G393" s="335"/>
      <c r="H393" s="505"/>
      <c r="J393" s="335"/>
      <c r="K393" s="335"/>
      <c r="L393" s="335"/>
      <c r="M393" s="335"/>
      <c r="N393" s="335"/>
      <c r="O393" s="335"/>
      <c r="P393" s="335"/>
    </row>
    <row r="394" spans="3:16" ht="14.25" hidden="1" x14ac:dyDescent="0.2">
      <c r="C394" s="335"/>
      <c r="E394" s="78"/>
      <c r="F394" s="335"/>
      <c r="G394" s="335"/>
      <c r="H394" s="505"/>
      <c r="J394" s="335"/>
      <c r="K394" s="335"/>
      <c r="L394" s="335"/>
      <c r="M394" s="335"/>
      <c r="N394" s="335"/>
      <c r="O394" s="335"/>
      <c r="P394" s="335"/>
    </row>
    <row r="395" spans="3:16" ht="14.25" hidden="1" x14ac:dyDescent="0.2">
      <c r="C395" s="335"/>
      <c r="E395" s="78"/>
      <c r="F395" s="335"/>
      <c r="G395" s="335"/>
      <c r="H395" s="505"/>
      <c r="J395" s="335"/>
      <c r="K395" s="335"/>
      <c r="L395" s="335"/>
      <c r="M395" s="335"/>
      <c r="N395" s="335"/>
      <c r="O395" s="335"/>
      <c r="P395" s="335"/>
    </row>
    <row r="396" spans="3:16" ht="14.25" hidden="1" x14ac:dyDescent="0.2">
      <c r="C396" s="335"/>
      <c r="E396" s="78"/>
      <c r="F396" s="335"/>
      <c r="G396" s="335"/>
      <c r="H396" s="505"/>
      <c r="J396" s="335"/>
      <c r="K396" s="335"/>
      <c r="L396" s="335"/>
      <c r="M396" s="335"/>
      <c r="N396" s="335"/>
      <c r="O396" s="335"/>
      <c r="P396" s="335"/>
    </row>
    <row r="397" spans="3:16" ht="14.25" hidden="1" x14ac:dyDescent="0.2">
      <c r="C397" s="335"/>
      <c r="E397" s="78"/>
      <c r="F397" s="335"/>
      <c r="G397" s="335"/>
      <c r="H397" s="505"/>
      <c r="J397" s="335"/>
      <c r="K397" s="335"/>
      <c r="L397" s="335"/>
      <c r="M397" s="335"/>
      <c r="N397" s="335"/>
      <c r="O397" s="335"/>
      <c r="P397" s="335"/>
    </row>
    <row r="398" spans="3:16" ht="14.25" hidden="1" x14ac:dyDescent="0.2">
      <c r="C398" s="335"/>
      <c r="E398" s="78"/>
      <c r="F398" s="335"/>
      <c r="G398" s="335"/>
      <c r="H398" s="505"/>
      <c r="J398" s="335"/>
      <c r="K398" s="335"/>
      <c r="L398" s="335"/>
      <c r="M398" s="335"/>
      <c r="N398" s="335"/>
      <c r="O398" s="335"/>
      <c r="P398" s="335"/>
    </row>
    <row r="399" spans="3:16" ht="14.25" hidden="1" x14ac:dyDescent="0.2">
      <c r="C399" s="335"/>
      <c r="E399" s="78"/>
      <c r="F399" s="335"/>
      <c r="G399" s="335"/>
      <c r="H399" s="505"/>
      <c r="J399" s="335"/>
      <c r="K399" s="335"/>
      <c r="L399" s="335"/>
      <c r="M399" s="335"/>
      <c r="N399" s="335"/>
      <c r="O399" s="335"/>
      <c r="P399" s="335"/>
    </row>
    <row r="400" spans="3:16" ht="14.25" hidden="1" x14ac:dyDescent="0.2">
      <c r="C400" s="335"/>
      <c r="E400" s="78"/>
      <c r="F400" s="335"/>
      <c r="G400" s="335"/>
      <c r="H400" s="505"/>
      <c r="J400" s="335"/>
      <c r="K400" s="335"/>
      <c r="L400" s="335"/>
      <c r="M400" s="335"/>
      <c r="N400" s="335"/>
      <c r="O400" s="335"/>
      <c r="P400" s="335"/>
    </row>
    <row r="401" spans="3:16" ht="14.25" hidden="1" x14ac:dyDescent="0.2">
      <c r="C401" s="335"/>
      <c r="E401" s="78"/>
      <c r="F401" s="335"/>
      <c r="G401" s="335"/>
      <c r="H401" s="505"/>
      <c r="J401" s="335"/>
      <c r="K401" s="335"/>
      <c r="L401" s="335"/>
      <c r="M401" s="335"/>
      <c r="N401" s="335"/>
      <c r="O401" s="335"/>
      <c r="P401" s="335"/>
    </row>
    <row r="402" spans="3:16" ht="14.25" hidden="1" x14ac:dyDescent="0.2">
      <c r="C402" s="335"/>
      <c r="E402" s="78"/>
      <c r="F402" s="335"/>
      <c r="G402" s="335"/>
      <c r="H402" s="505"/>
      <c r="J402" s="335"/>
      <c r="K402" s="335"/>
      <c r="L402" s="335"/>
      <c r="M402" s="335"/>
      <c r="N402" s="335"/>
      <c r="O402" s="335"/>
      <c r="P402" s="335"/>
    </row>
    <row r="403" spans="3:16" ht="14.25" hidden="1" x14ac:dyDescent="0.2">
      <c r="C403" s="335"/>
      <c r="E403" s="78"/>
      <c r="F403" s="335"/>
      <c r="G403" s="335"/>
      <c r="H403" s="505"/>
      <c r="J403" s="335"/>
      <c r="K403" s="335"/>
      <c r="L403" s="335"/>
      <c r="M403" s="335"/>
      <c r="N403" s="335"/>
      <c r="O403" s="335"/>
      <c r="P403" s="335"/>
    </row>
    <row r="404" spans="3:16" ht="14.25" hidden="1" x14ac:dyDescent="0.2">
      <c r="C404" s="335"/>
      <c r="E404" s="78"/>
      <c r="F404" s="335"/>
      <c r="G404" s="335"/>
      <c r="H404" s="505"/>
      <c r="J404" s="335"/>
      <c r="K404" s="335"/>
      <c r="L404" s="335"/>
      <c r="M404" s="335"/>
      <c r="N404" s="335"/>
      <c r="O404" s="335"/>
      <c r="P404" s="335"/>
    </row>
    <row r="405" spans="3:16" ht="14.25" hidden="1" x14ac:dyDescent="0.2">
      <c r="C405" s="335"/>
      <c r="E405" s="78"/>
      <c r="F405" s="335"/>
      <c r="G405" s="335"/>
      <c r="H405" s="505"/>
      <c r="J405" s="335"/>
      <c r="K405" s="335"/>
      <c r="L405" s="335"/>
      <c r="M405" s="335"/>
      <c r="N405" s="335"/>
      <c r="O405" s="335"/>
      <c r="P405" s="335"/>
    </row>
    <row r="406" spans="3:16" ht="14.25" hidden="1" x14ac:dyDescent="0.2">
      <c r="C406" s="335"/>
      <c r="E406" s="78"/>
      <c r="F406" s="335"/>
      <c r="G406" s="335"/>
      <c r="H406" s="505"/>
      <c r="J406" s="335"/>
      <c r="K406" s="335"/>
      <c r="L406" s="335"/>
      <c r="M406" s="335"/>
      <c r="N406" s="335"/>
      <c r="O406" s="335"/>
      <c r="P406" s="335"/>
    </row>
    <row r="407" spans="3:16" ht="14.25" hidden="1" x14ac:dyDescent="0.2">
      <c r="C407" s="335"/>
      <c r="E407" s="78"/>
      <c r="F407" s="335"/>
      <c r="G407" s="335"/>
      <c r="H407" s="505"/>
      <c r="J407" s="335"/>
      <c r="K407" s="335"/>
      <c r="L407" s="335"/>
      <c r="M407" s="335"/>
      <c r="N407" s="335"/>
      <c r="O407" s="335"/>
      <c r="P407" s="335"/>
    </row>
    <row r="408" spans="3:16" ht="14.25" hidden="1" x14ac:dyDescent="0.2">
      <c r="C408" s="335"/>
      <c r="E408" s="78"/>
      <c r="F408" s="335"/>
      <c r="G408" s="335"/>
      <c r="H408" s="505"/>
      <c r="J408" s="335"/>
      <c r="K408" s="335"/>
      <c r="L408" s="335"/>
      <c r="M408" s="335"/>
      <c r="N408" s="335"/>
      <c r="O408" s="335"/>
      <c r="P408" s="335"/>
    </row>
    <row r="409" spans="3:16" ht="14.25" hidden="1" x14ac:dyDescent="0.2">
      <c r="C409" s="335"/>
      <c r="E409" s="78"/>
      <c r="F409" s="335"/>
      <c r="G409" s="335"/>
      <c r="H409" s="505"/>
      <c r="J409" s="335"/>
      <c r="K409" s="335"/>
      <c r="L409" s="335"/>
      <c r="M409" s="335"/>
      <c r="N409" s="335"/>
      <c r="O409" s="335"/>
      <c r="P409" s="335"/>
    </row>
    <row r="410" spans="3:16" ht="14.25" hidden="1" x14ac:dyDescent="0.2">
      <c r="C410" s="335"/>
      <c r="E410" s="78"/>
      <c r="F410" s="335"/>
      <c r="G410" s="335"/>
      <c r="H410" s="505"/>
      <c r="J410" s="335"/>
      <c r="K410" s="335"/>
      <c r="L410" s="335"/>
      <c r="M410" s="335"/>
      <c r="N410" s="335"/>
      <c r="O410" s="335"/>
      <c r="P410" s="335"/>
    </row>
    <row r="411" spans="3:16" ht="14.25" hidden="1" x14ac:dyDescent="0.2">
      <c r="C411" s="335"/>
      <c r="E411" s="78"/>
      <c r="F411" s="335"/>
      <c r="G411" s="335"/>
      <c r="H411" s="505"/>
      <c r="J411" s="335"/>
      <c r="K411" s="335"/>
      <c r="L411" s="335"/>
      <c r="M411" s="335"/>
      <c r="N411" s="335"/>
      <c r="O411" s="335"/>
      <c r="P411" s="335"/>
    </row>
    <row r="412" spans="3:16" ht="14.25" hidden="1" x14ac:dyDescent="0.2">
      <c r="C412" s="335"/>
      <c r="E412" s="78"/>
      <c r="F412" s="335"/>
      <c r="G412" s="335"/>
      <c r="H412" s="505"/>
      <c r="J412" s="335"/>
      <c r="K412" s="335"/>
      <c r="L412" s="335"/>
      <c r="M412" s="335"/>
      <c r="N412" s="335"/>
      <c r="O412" s="335"/>
      <c r="P412" s="335"/>
    </row>
    <row r="413" spans="3:16" ht="14.25" hidden="1" x14ac:dyDescent="0.2">
      <c r="C413" s="335"/>
      <c r="E413" s="78"/>
      <c r="F413" s="335"/>
      <c r="G413" s="335"/>
      <c r="H413" s="505"/>
      <c r="J413" s="335"/>
      <c r="K413" s="335"/>
      <c r="L413" s="335"/>
      <c r="M413" s="335"/>
      <c r="N413" s="335"/>
      <c r="O413" s="335"/>
      <c r="P413" s="335"/>
    </row>
    <row r="414" spans="3:16" ht="14.25" hidden="1" x14ac:dyDescent="0.2">
      <c r="C414" s="335"/>
      <c r="E414" s="78"/>
      <c r="F414" s="335"/>
      <c r="G414" s="335"/>
      <c r="H414" s="505"/>
      <c r="J414" s="335"/>
      <c r="K414" s="335"/>
      <c r="L414" s="335"/>
      <c r="M414" s="335"/>
      <c r="N414" s="335"/>
      <c r="O414" s="335"/>
      <c r="P414" s="335"/>
    </row>
    <row r="415" spans="3:16" ht="14.25" hidden="1" x14ac:dyDescent="0.2">
      <c r="C415" s="335"/>
      <c r="E415" s="78"/>
      <c r="F415" s="335"/>
      <c r="G415" s="335"/>
      <c r="H415" s="505"/>
      <c r="J415" s="335"/>
      <c r="K415" s="335"/>
      <c r="L415" s="335"/>
      <c r="M415" s="335"/>
      <c r="N415" s="335"/>
      <c r="O415" s="335"/>
      <c r="P415" s="335"/>
    </row>
    <row r="416" spans="3:16" ht="14.25" hidden="1" x14ac:dyDescent="0.2">
      <c r="C416" s="335"/>
      <c r="E416" s="78"/>
      <c r="F416" s="335"/>
      <c r="G416" s="335"/>
      <c r="H416" s="505"/>
      <c r="J416" s="335"/>
      <c r="K416" s="335"/>
      <c r="L416" s="335"/>
      <c r="M416" s="335"/>
      <c r="N416" s="335"/>
      <c r="O416" s="335"/>
      <c r="P416" s="335"/>
    </row>
    <row r="417" spans="3:16" ht="14.25" hidden="1" x14ac:dyDescent="0.2">
      <c r="C417" s="335"/>
      <c r="E417" s="78"/>
      <c r="F417" s="335"/>
      <c r="G417" s="335"/>
      <c r="H417" s="505"/>
      <c r="J417" s="335"/>
      <c r="K417" s="335"/>
      <c r="L417" s="335"/>
      <c r="M417" s="335"/>
      <c r="N417" s="335"/>
      <c r="O417" s="335"/>
      <c r="P417" s="335"/>
    </row>
    <row r="418" spans="3:16" ht="14.25" hidden="1" x14ac:dyDescent="0.2">
      <c r="C418" s="335"/>
      <c r="E418" s="78"/>
      <c r="F418" s="335"/>
      <c r="G418" s="335"/>
      <c r="H418" s="505"/>
      <c r="J418" s="335"/>
      <c r="K418" s="335"/>
      <c r="L418" s="335"/>
      <c r="M418" s="335"/>
      <c r="N418" s="335"/>
      <c r="O418" s="335"/>
      <c r="P418" s="335"/>
    </row>
    <row r="419" spans="3:16" ht="14.25" hidden="1" x14ac:dyDescent="0.2">
      <c r="C419" s="335"/>
      <c r="E419" s="78"/>
      <c r="F419" s="335"/>
      <c r="G419" s="335"/>
      <c r="H419" s="505"/>
      <c r="J419" s="335"/>
      <c r="K419" s="335"/>
      <c r="L419" s="335"/>
      <c r="M419" s="335"/>
      <c r="N419" s="335"/>
      <c r="O419" s="335"/>
      <c r="P419" s="335"/>
    </row>
    <row r="420" spans="3:16" ht="14.25" hidden="1" x14ac:dyDescent="0.2">
      <c r="C420" s="335"/>
      <c r="E420" s="78"/>
      <c r="F420" s="335"/>
      <c r="G420" s="335"/>
      <c r="H420" s="505"/>
      <c r="J420" s="335"/>
      <c r="K420" s="335"/>
      <c r="L420" s="335"/>
      <c r="M420" s="335"/>
      <c r="N420" s="335"/>
      <c r="O420" s="335"/>
      <c r="P420" s="335"/>
    </row>
    <row r="421" spans="3:16" ht="14.25" hidden="1" x14ac:dyDescent="0.2">
      <c r="C421" s="335"/>
      <c r="E421" s="78"/>
      <c r="F421" s="335"/>
      <c r="G421" s="335"/>
      <c r="H421" s="505"/>
      <c r="J421" s="335"/>
      <c r="K421" s="335"/>
      <c r="L421" s="335"/>
      <c r="M421" s="335"/>
      <c r="N421" s="335"/>
      <c r="O421" s="335"/>
      <c r="P421" s="335"/>
    </row>
    <row r="422" spans="3:16" ht="14.25" hidden="1" x14ac:dyDescent="0.2">
      <c r="C422" s="335"/>
      <c r="E422" s="78"/>
      <c r="F422" s="335"/>
      <c r="G422" s="335"/>
      <c r="H422" s="505"/>
      <c r="J422" s="335"/>
      <c r="K422" s="335"/>
      <c r="L422" s="335"/>
      <c r="M422" s="335"/>
      <c r="N422" s="335"/>
      <c r="O422" s="335"/>
      <c r="P422" s="335"/>
    </row>
    <row r="423" spans="3:16" ht="14.25" hidden="1" x14ac:dyDescent="0.2">
      <c r="C423" s="335"/>
      <c r="E423" s="78"/>
      <c r="F423" s="335"/>
      <c r="G423" s="335"/>
      <c r="H423" s="505"/>
      <c r="J423" s="335"/>
      <c r="K423" s="335"/>
      <c r="L423" s="335"/>
      <c r="M423" s="335"/>
      <c r="N423" s="335"/>
      <c r="O423" s="335"/>
      <c r="P423" s="335"/>
    </row>
    <row r="424" spans="3:16" ht="14.25" hidden="1" x14ac:dyDescent="0.2">
      <c r="C424" s="335"/>
      <c r="E424" s="78"/>
      <c r="F424" s="335"/>
      <c r="G424" s="335"/>
      <c r="H424" s="505"/>
      <c r="J424" s="335"/>
      <c r="K424" s="335"/>
      <c r="L424" s="335"/>
      <c r="M424" s="335"/>
      <c r="N424" s="335"/>
      <c r="O424" s="335"/>
      <c r="P424" s="335"/>
    </row>
    <row r="425" spans="3:16" ht="14.25" hidden="1" x14ac:dyDescent="0.2">
      <c r="C425" s="335"/>
      <c r="E425" s="78"/>
      <c r="F425" s="335"/>
      <c r="G425" s="335"/>
      <c r="H425" s="505"/>
      <c r="J425" s="335"/>
      <c r="K425" s="335"/>
      <c r="L425" s="335"/>
      <c r="M425" s="335"/>
      <c r="N425" s="335"/>
      <c r="O425" s="335"/>
      <c r="P425" s="335"/>
    </row>
    <row r="426" spans="3:16" ht="14.25" hidden="1" x14ac:dyDescent="0.2">
      <c r="C426" s="335"/>
      <c r="E426" s="78"/>
      <c r="F426" s="335"/>
      <c r="G426" s="335"/>
      <c r="H426" s="505"/>
      <c r="J426" s="335"/>
      <c r="K426" s="335"/>
      <c r="L426" s="335"/>
      <c r="M426" s="335"/>
      <c r="N426" s="335"/>
      <c r="O426" s="335"/>
      <c r="P426" s="335"/>
    </row>
    <row r="427" spans="3:16" ht="14.25" hidden="1" x14ac:dyDescent="0.2">
      <c r="C427" s="335"/>
      <c r="E427" s="78"/>
      <c r="F427" s="335"/>
      <c r="G427" s="335"/>
      <c r="H427" s="505"/>
      <c r="J427" s="335"/>
      <c r="K427" s="335"/>
      <c r="L427" s="335"/>
      <c r="M427" s="335"/>
      <c r="N427" s="335"/>
      <c r="O427" s="335"/>
      <c r="P427" s="335"/>
    </row>
    <row r="428" spans="3:16" ht="14.25" hidden="1" x14ac:dyDescent="0.2">
      <c r="C428" s="335"/>
      <c r="E428" s="78"/>
      <c r="F428" s="335"/>
      <c r="G428" s="335"/>
      <c r="H428" s="505"/>
      <c r="J428" s="335"/>
      <c r="K428" s="335"/>
      <c r="L428" s="335"/>
      <c r="M428" s="335"/>
      <c r="N428" s="335"/>
      <c r="O428" s="335"/>
      <c r="P428" s="335"/>
    </row>
    <row r="429" spans="3:16" ht="14.25" hidden="1" x14ac:dyDescent="0.2">
      <c r="C429" s="335"/>
      <c r="E429" s="78"/>
      <c r="F429" s="335"/>
      <c r="G429" s="335"/>
      <c r="H429" s="505"/>
      <c r="J429" s="335"/>
      <c r="K429" s="335"/>
      <c r="L429" s="335"/>
      <c r="M429" s="335"/>
      <c r="N429" s="335"/>
      <c r="O429" s="335"/>
      <c r="P429" s="335"/>
    </row>
    <row r="430" spans="3:16" ht="14.25" hidden="1" x14ac:dyDescent="0.2">
      <c r="C430" s="335"/>
      <c r="E430" s="78"/>
      <c r="F430" s="335"/>
      <c r="G430" s="335"/>
      <c r="H430" s="505"/>
      <c r="J430" s="335"/>
      <c r="K430" s="335"/>
      <c r="L430" s="335"/>
      <c r="M430" s="335"/>
      <c r="N430" s="335"/>
      <c r="O430" s="335"/>
      <c r="P430" s="335"/>
    </row>
    <row r="431" spans="3:16" ht="14.25" hidden="1" x14ac:dyDescent="0.2">
      <c r="C431" s="335"/>
      <c r="E431" s="78"/>
      <c r="F431" s="335"/>
      <c r="G431" s="335"/>
      <c r="H431" s="505"/>
      <c r="J431" s="335"/>
      <c r="K431" s="335"/>
      <c r="L431" s="335"/>
      <c r="M431" s="335"/>
      <c r="N431" s="335"/>
      <c r="O431" s="335"/>
      <c r="P431" s="335"/>
    </row>
    <row r="432" spans="3:16" ht="14.25" hidden="1" x14ac:dyDescent="0.2">
      <c r="C432" s="335"/>
      <c r="E432" s="78"/>
      <c r="F432" s="335"/>
      <c r="G432" s="335"/>
      <c r="H432" s="505"/>
      <c r="J432" s="335"/>
      <c r="K432" s="335"/>
      <c r="L432" s="335"/>
      <c r="M432" s="335"/>
      <c r="N432" s="335"/>
      <c r="O432" s="335"/>
      <c r="P432" s="335"/>
    </row>
    <row r="433" spans="3:16" ht="14.25" hidden="1" x14ac:dyDescent="0.2">
      <c r="C433" s="335"/>
      <c r="E433" s="78"/>
      <c r="F433" s="335"/>
      <c r="G433" s="335"/>
      <c r="H433" s="505"/>
      <c r="J433" s="335"/>
      <c r="K433" s="335"/>
      <c r="L433" s="335"/>
      <c r="M433" s="335"/>
      <c r="N433" s="335"/>
      <c r="O433" s="335"/>
      <c r="P433" s="335"/>
    </row>
    <row r="434" spans="3:16" ht="14.25" hidden="1" x14ac:dyDescent="0.2">
      <c r="C434" s="335"/>
      <c r="E434" s="78"/>
      <c r="F434" s="335"/>
      <c r="G434" s="335"/>
      <c r="H434" s="505"/>
      <c r="J434" s="335"/>
      <c r="K434" s="335"/>
      <c r="L434" s="335"/>
      <c r="M434" s="335"/>
      <c r="N434" s="335"/>
      <c r="O434" s="335"/>
      <c r="P434" s="335"/>
    </row>
    <row r="435" spans="3:16" ht="14.25" hidden="1" x14ac:dyDescent="0.2">
      <c r="C435" s="335"/>
      <c r="E435" s="78"/>
      <c r="F435" s="335"/>
      <c r="G435" s="335"/>
      <c r="H435" s="505"/>
      <c r="J435" s="335"/>
      <c r="K435" s="335"/>
      <c r="L435" s="335"/>
      <c r="M435" s="335"/>
      <c r="N435" s="335"/>
      <c r="O435" s="335"/>
      <c r="P435" s="335"/>
    </row>
    <row r="436" spans="3:16" ht="14.25" hidden="1" x14ac:dyDescent="0.2">
      <c r="C436" s="335"/>
      <c r="E436" s="78"/>
      <c r="F436" s="335"/>
      <c r="G436" s="335"/>
      <c r="H436" s="505"/>
      <c r="J436" s="335"/>
      <c r="K436" s="335"/>
      <c r="L436" s="335"/>
      <c r="M436" s="335"/>
      <c r="N436" s="335"/>
      <c r="O436" s="335"/>
      <c r="P436" s="335"/>
    </row>
    <row r="437" spans="3:16" ht="14.25" hidden="1" x14ac:dyDescent="0.2">
      <c r="C437" s="335"/>
      <c r="E437" s="78"/>
      <c r="F437" s="335"/>
      <c r="G437" s="335"/>
      <c r="H437" s="505"/>
      <c r="J437" s="335"/>
      <c r="K437" s="335"/>
      <c r="L437" s="335"/>
      <c r="M437" s="335"/>
      <c r="N437" s="335"/>
      <c r="O437" s="335"/>
      <c r="P437" s="335"/>
    </row>
    <row r="438" spans="3:16" ht="14.25" hidden="1" x14ac:dyDescent="0.2">
      <c r="C438" s="335"/>
      <c r="E438" s="78"/>
      <c r="F438" s="335"/>
      <c r="G438" s="335"/>
      <c r="H438" s="505"/>
      <c r="J438" s="335"/>
      <c r="K438" s="335"/>
      <c r="L438" s="335"/>
      <c r="M438" s="335"/>
      <c r="N438" s="335"/>
      <c r="O438" s="335"/>
      <c r="P438" s="335"/>
    </row>
    <row r="439" spans="3:16" ht="14.25" hidden="1" x14ac:dyDescent="0.2">
      <c r="C439" s="335"/>
      <c r="E439" s="78"/>
      <c r="F439" s="335"/>
      <c r="G439" s="335"/>
      <c r="H439" s="505"/>
      <c r="J439" s="335"/>
      <c r="K439" s="335"/>
      <c r="L439" s="335"/>
      <c r="M439" s="335"/>
      <c r="N439" s="335"/>
      <c r="O439" s="335"/>
      <c r="P439" s="335"/>
    </row>
    <row r="440" spans="3:16" ht="14.25" hidden="1" x14ac:dyDescent="0.2">
      <c r="C440" s="335"/>
      <c r="E440" s="78"/>
      <c r="F440" s="335"/>
      <c r="G440" s="335"/>
      <c r="H440" s="505"/>
      <c r="J440" s="335"/>
      <c r="K440" s="335"/>
      <c r="L440" s="335"/>
      <c r="M440" s="335"/>
      <c r="N440" s="335"/>
      <c r="O440" s="335"/>
      <c r="P440" s="335"/>
    </row>
    <row r="441" spans="3:16" ht="14.25" hidden="1" x14ac:dyDescent="0.2">
      <c r="C441" s="335"/>
      <c r="E441" s="78"/>
      <c r="F441" s="335"/>
      <c r="G441" s="335"/>
      <c r="H441" s="505"/>
      <c r="J441" s="335"/>
      <c r="K441" s="335"/>
      <c r="L441" s="335"/>
      <c r="M441" s="335"/>
      <c r="N441" s="335"/>
      <c r="O441" s="335"/>
      <c r="P441" s="335"/>
    </row>
    <row r="442" spans="3:16" ht="14.25" hidden="1" x14ac:dyDescent="0.2">
      <c r="C442" s="335"/>
      <c r="E442" s="78"/>
      <c r="F442" s="335"/>
      <c r="G442" s="335"/>
      <c r="H442" s="505"/>
      <c r="J442" s="335"/>
      <c r="K442" s="335"/>
      <c r="L442" s="335"/>
      <c r="M442" s="335"/>
      <c r="N442" s="335"/>
      <c r="O442" s="335"/>
      <c r="P442" s="335"/>
    </row>
    <row r="443" spans="3:16" ht="14.25" hidden="1" x14ac:dyDescent="0.2">
      <c r="C443" s="335"/>
      <c r="E443" s="78"/>
      <c r="F443" s="335"/>
      <c r="G443" s="335"/>
      <c r="H443" s="505"/>
      <c r="J443" s="335"/>
      <c r="K443" s="335"/>
      <c r="L443" s="335"/>
      <c r="M443" s="335"/>
      <c r="N443" s="335"/>
      <c r="O443" s="335"/>
      <c r="P443" s="335"/>
    </row>
    <row r="444" spans="3:16" ht="14.25" hidden="1" x14ac:dyDescent="0.2">
      <c r="C444" s="335"/>
      <c r="E444" s="78"/>
      <c r="F444" s="335"/>
      <c r="G444" s="335"/>
      <c r="H444" s="505"/>
      <c r="J444" s="335"/>
      <c r="K444" s="335"/>
      <c r="L444" s="335"/>
      <c r="M444" s="335"/>
      <c r="N444" s="335"/>
      <c r="O444" s="335"/>
      <c r="P444" s="335"/>
    </row>
    <row r="445" spans="3:16" ht="14.25" hidden="1" x14ac:dyDescent="0.2">
      <c r="C445" s="335"/>
      <c r="E445" s="78"/>
      <c r="F445" s="335"/>
      <c r="G445" s="335"/>
      <c r="H445" s="505"/>
      <c r="J445" s="335"/>
      <c r="K445" s="335"/>
      <c r="L445" s="335"/>
      <c r="M445" s="335"/>
      <c r="N445" s="335"/>
      <c r="O445" s="335"/>
      <c r="P445" s="335"/>
    </row>
    <row r="446" spans="3:16" ht="14.25" hidden="1" x14ac:dyDescent="0.2">
      <c r="C446" s="335"/>
      <c r="E446" s="78"/>
      <c r="F446" s="335"/>
      <c r="G446" s="335"/>
      <c r="H446" s="505"/>
      <c r="J446" s="335"/>
      <c r="K446" s="335"/>
      <c r="L446" s="335"/>
      <c r="M446" s="335"/>
      <c r="N446" s="335"/>
      <c r="O446" s="335"/>
      <c r="P446" s="335"/>
    </row>
    <row r="447" spans="3:16" ht="14.25" hidden="1" x14ac:dyDescent="0.2">
      <c r="C447" s="335"/>
      <c r="E447" s="78"/>
      <c r="F447" s="335"/>
      <c r="G447" s="335"/>
      <c r="H447" s="505"/>
      <c r="J447" s="335"/>
      <c r="K447" s="335"/>
      <c r="L447" s="335"/>
      <c r="M447" s="335"/>
      <c r="N447" s="335"/>
      <c r="O447" s="335"/>
      <c r="P447" s="335"/>
    </row>
    <row r="448" spans="3:16" ht="14.25" hidden="1" x14ac:dyDescent="0.2">
      <c r="C448" s="335"/>
      <c r="E448" s="78"/>
      <c r="F448" s="335"/>
      <c r="G448" s="335"/>
      <c r="H448" s="505"/>
      <c r="J448" s="335"/>
      <c r="K448" s="335"/>
      <c r="L448" s="335"/>
      <c r="M448" s="335"/>
      <c r="N448" s="335"/>
      <c r="O448" s="335"/>
      <c r="P448" s="335"/>
    </row>
    <row r="449" spans="3:16" ht="14.25" hidden="1" x14ac:dyDescent="0.2">
      <c r="C449" s="335"/>
      <c r="E449" s="78"/>
      <c r="F449" s="335"/>
      <c r="G449" s="335"/>
      <c r="H449" s="505"/>
      <c r="J449" s="335"/>
      <c r="K449" s="335"/>
      <c r="L449" s="335"/>
      <c r="M449" s="335"/>
      <c r="N449" s="335"/>
      <c r="O449" s="335"/>
      <c r="P449" s="335"/>
    </row>
    <row r="450" spans="3:16" ht="14.25" hidden="1" x14ac:dyDescent="0.2">
      <c r="C450" s="335"/>
      <c r="E450" s="78"/>
      <c r="F450" s="335"/>
      <c r="G450" s="335"/>
      <c r="H450" s="505"/>
      <c r="J450" s="335"/>
      <c r="K450" s="335"/>
      <c r="L450" s="335"/>
      <c r="M450" s="335"/>
      <c r="N450" s="335"/>
      <c r="O450" s="335"/>
      <c r="P450" s="335"/>
    </row>
    <row r="451" spans="3:16" ht="14.25" hidden="1" x14ac:dyDescent="0.2">
      <c r="C451" s="335"/>
      <c r="E451" s="78"/>
      <c r="F451" s="335"/>
      <c r="G451" s="335"/>
      <c r="H451" s="505"/>
      <c r="J451" s="335"/>
      <c r="K451" s="335"/>
      <c r="L451" s="335"/>
      <c r="M451" s="335"/>
      <c r="N451" s="335"/>
      <c r="O451" s="335"/>
      <c r="P451" s="335"/>
    </row>
    <row r="452" spans="3:16" ht="14.25" hidden="1" x14ac:dyDescent="0.2">
      <c r="C452" s="335"/>
      <c r="E452" s="78"/>
      <c r="F452" s="335"/>
      <c r="G452" s="335"/>
      <c r="H452" s="505"/>
      <c r="J452" s="335"/>
      <c r="K452" s="335"/>
      <c r="L452" s="335"/>
      <c r="M452" s="335"/>
      <c r="N452" s="335"/>
      <c r="O452" s="335"/>
      <c r="P452" s="335"/>
    </row>
    <row r="453" spans="3:16" ht="14.25" hidden="1" x14ac:dyDescent="0.2">
      <c r="C453" s="335"/>
      <c r="E453" s="78"/>
      <c r="F453" s="335"/>
      <c r="G453" s="335"/>
      <c r="H453" s="505"/>
      <c r="J453" s="335"/>
      <c r="K453" s="335"/>
      <c r="L453" s="335"/>
      <c r="M453" s="335"/>
      <c r="N453" s="335"/>
      <c r="O453" s="335"/>
      <c r="P453" s="335"/>
    </row>
    <row r="454" spans="3:16" ht="14.25" hidden="1" x14ac:dyDescent="0.2">
      <c r="C454" s="335"/>
      <c r="E454" s="78"/>
      <c r="F454" s="335"/>
      <c r="G454" s="335"/>
      <c r="H454" s="505"/>
      <c r="J454" s="335"/>
      <c r="K454" s="335"/>
      <c r="L454" s="335"/>
      <c r="M454" s="335"/>
      <c r="N454" s="335"/>
      <c r="O454" s="335"/>
      <c r="P454" s="335"/>
    </row>
    <row r="455" spans="3:16" ht="14.25" hidden="1" x14ac:dyDescent="0.2">
      <c r="C455" s="335"/>
      <c r="E455" s="78"/>
      <c r="F455" s="335"/>
      <c r="G455" s="335"/>
      <c r="H455" s="505"/>
      <c r="J455" s="335"/>
      <c r="K455" s="335"/>
      <c r="L455" s="335"/>
      <c r="M455" s="335"/>
      <c r="N455" s="335"/>
      <c r="O455" s="335"/>
      <c r="P455" s="335"/>
    </row>
    <row r="456" spans="3:16" ht="14.25" hidden="1" x14ac:dyDescent="0.2">
      <c r="C456" s="335"/>
      <c r="E456" s="78"/>
      <c r="F456" s="335"/>
      <c r="G456" s="335"/>
      <c r="H456" s="505"/>
      <c r="J456" s="335"/>
      <c r="K456" s="335"/>
      <c r="L456" s="335"/>
      <c r="M456" s="335"/>
      <c r="N456" s="335"/>
      <c r="O456" s="335"/>
      <c r="P456" s="335"/>
    </row>
    <row r="457" spans="3:16" ht="14.25" hidden="1" x14ac:dyDescent="0.2">
      <c r="C457" s="335"/>
      <c r="E457" s="78"/>
      <c r="F457" s="335"/>
      <c r="G457" s="335"/>
      <c r="H457" s="505"/>
      <c r="J457" s="335"/>
      <c r="K457" s="335"/>
      <c r="L457" s="335"/>
      <c r="M457" s="335"/>
      <c r="N457" s="335"/>
      <c r="O457" s="335"/>
      <c r="P457" s="335"/>
    </row>
    <row r="458" spans="3:16" ht="14.25" hidden="1" x14ac:dyDescent="0.2">
      <c r="C458" s="335"/>
      <c r="E458" s="78"/>
      <c r="F458" s="335"/>
      <c r="G458" s="335"/>
      <c r="H458" s="505"/>
      <c r="J458" s="335"/>
      <c r="K458" s="335"/>
      <c r="L458" s="335"/>
      <c r="M458" s="335"/>
      <c r="N458" s="335"/>
      <c r="O458" s="335"/>
      <c r="P458" s="335"/>
    </row>
    <row r="459" spans="3:16" ht="14.25" hidden="1" x14ac:dyDescent="0.2">
      <c r="C459" s="335"/>
      <c r="E459" s="78"/>
      <c r="F459" s="335"/>
      <c r="G459" s="335"/>
      <c r="H459" s="505"/>
      <c r="J459" s="335"/>
      <c r="K459" s="335"/>
      <c r="L459" s="335"/>
      <c r="M459" s="335"/>
      <c r="N459" s="335"/>
      <c r="O459" s="335"/>
      <c r="P459" s="335"/>
    </row>
    <row r="460" spans="3:16" ht="14.25" hidden="1" x14ac:dyDescent="0.2">
      <c r="C460" s="335"/>
      <c r="E460" s="78"/>
      <c r="F460" s="335"/>
      <c r="G460" s="335"/>
      <c r="H460" s="505"/>
      <c r="J460" s="335"/>
      <c r="K460" s="335"/>
      <c r="L460" s="335"/>
      <c r="M460" s="335"/>
      <c r="N460" s="335"/>
      <c r="O460" s="335"/>
      <c r="P460" s="335"/>
    </row>
    <row r="461" spans="3:16" ht="14.25" hidden="1" x14ac:dyDescent="0.2">
      <c r="C461" s="335"/>
      <c r="E461" s="78"/>
      <c r="F461" s="335"/>
      <c r="G461" s="335"/>
      <c r="H461" s="505"/>
      <c r="J461" s="335"/>
      <c r="K461" s="335"/>
      <c r="L461" s="335"/>
      <c r="M461" s="335"/>
      <c r="N461" s="335"/>
      <c r="O461" s="335"/>
      <c r="P461" s="335"/>
    </row>
    <row r="462" spans="3:16" ht="14.25" hidden="1" x14ac:dyDescent="0.2">
      <c r="C462" s="335"/>
      <c r="E462" s="78"/>
      <c r="F462" s="335"/>
      <c r="G462" s="335"/>
      <c r="H462" s="505"/>
      <c r="J462" s="335"/>
      <c r="K462" s="335"/>
      <c r="L462" s="335"/>
      <c r="M462" s="335"/>
      <c r="N462" s="335"/>
      <c r="O462" s="335"/>
      <c r="P462" s="335"/>
    </row>
    <row r="463" spans="3:16" ht="14.25" hidden="1" x14ac:dyDescent="0.2">
      <c r="C463" s="335"/>
      <c r="E463" s="78"/>
      <c r="F463" s="335"/>
      <c r="G463" s="335"/>
      <c r="H463" s="505"/>
      <c r="J463" s="335"/>
      <c r="K463" s="335"/>
      <c r="L463" s="335"/>
      <c r="M463" s="335"/>
      <c r="N463" s="335"/>
      <c r="O463" s="335"/>
      <c r="P463" s="335"/>
    </row>
    <row r="464" spans="3:16" ht="14.25" hidden="1" x14ac:dyDescent="0.2">
      <c r="C464" s="335"/>
      <c r="E464" s="78"/>
      <c r="F464" s="335"/>
      <c r="G464" s="335"/>
      <c r="H464" s="505"/>
      <c r="J464" s="335"/>
      <c r="K464" s="335"/>
      <c r="L464" s="335"/>
      <c r="M464" s="335"/>
      <c r="N464" s="335"/>
      <c r="O464" s="335"/>
      <c r="P464" s="335"/>
    </row>
    <row r="465" spans="3:16" ht="14.25" hidden="1" x14ac:dyDescent="0.2">
      <c r="C465" s="335"/>
      <c r="E465" s="78"/>
      <c r="F465" s="335"/>
      <c r="G465" s="335"/>
      <c r="H465" s="505"/>
      <c r="J465" s="335"/>
      <c r="K465" s="335"/>
      <c r="L465" s="335"/>
      <c r="M465" s="335"/>
      <c r="N465" s="335"/>
      <c r="O465" s="335"/>
      <c r="P465" s="335"/>
    </row>
    <row r="466" spans="3:16" ht="14.25" hidden="1" x14ac:dyDescent="0.2">
      <c r="C466" s="335"/>
      <c r="E466" s="78"/>
      <c r="F466" s="335"/>
      <c r="G466" s="335"/>
      <c r="H466" s="505"/>
      <c r="J466" s="335"/>
      <c r="K466" s="335"/>
      <c r="L466" s="335"/>
      <c r="M466" s="335"/>
      <c r="N466" s="335"/>
      <c r="O466" s="335"/>
      <c r="P466" s="335"/>
    </row>
    <row r="467" spans="3:16" ht="14.25" hidden="1" x14ac:dyDescent="0.2">
      <c r="C467" s="335"/>
      <c r="E467" s="78"/>
      <c r="F467" s="335"/>
      <c r="G467" s="335"/>
      <c r="H467" s="505"/>
      <c r="J467" s="335"/>
      <c r="K467" s="335"/>
      <c r="L467" s="335"/>
      <c r="M467" s="335"/>
      <c r="N467" s="335"/>
      <c r="O467" s="335"/>
      <c r="P467" s="335"/>
    </row>
    <row r="468" spans="3:16" ht="14.25" hidden="1" x14ac:dyDescent="0.2">
      <c r="C468" s="335"/>
      <c r="E468" s="78"/>
      <c r="F468" s="335"/>
      <c r="G468" s="335"/>
      <c r="H468" s="505"/>
      <c r="J468" s="335"/>
      <c r="K468" s="335"/>
      <c r="L468" s="335"/>
      <c r="M468" s="335"/>
      <c r="N468" s="335"/>
      <c r="O468" s="335"/>
      <c r="P468" s="335"/>
    </row>
    <row r="469" spans="3:16" ht="14.25" hidden="1" x14ac:dyDescent="0.2">
      <c r="C469" s="335"/>
      <c r="E469" s="78"/>
      <c r="F469" s="335"/>
      <c r="G469" s="335"/>
      <c r="H469" s="505"/>
      <c r="J469" s="335"/>
      <c r="K469" s="335"/>
      <c r="L469" s="335"/>
      <c r="M469" s="335"/>
      <c r="N469" s="335"/>
      <c r="O469" s="335"/>
      <c r="P469" s="335"/>
    </row>
    <row r="470" spans="3:16" ht="14.25" hidden="1" x14ac:dyDescent="0.2">
      <c r="C470" s="335"/>
      <c r="E470" s="78"/>
      <c r="F470" s="335"/>
      <c r="G470" s="335"/>
      <c r="H470" s="505"/>
      <c r="J470" s="335"/>
      <c r="K470" s="335"/>
      <c r="L470" s="335"/>
      <c r="M470" s="335"/>
      <c r="N470" s="335"/>
      <c r="O470" s="335"/>
      <c r="P470" s="335"/>
    </row>
    <row r="471" spans="3:16" ht="14.25" hidden="1" x14ac:dyDescent="0.2">
      <c r="C471" s="335"/>
      <c r="E471" s="78"/>
      <c r="F471" s="335"/>
      <c r="G471" s="335"/>
      <c r="H471" s="505"/>
      <c r="J471" s="335"/>
      <c r="K471" s="335"/>
      <c r="L471" s="335"/>
      <c r="M471" s="335"/>
      <c r="N471" s="335"/>
      <c r="O471" s="335"/>
      <c r="P471" s="335"/>
    </row>
    <row r="472" spans="3:16" ht="14.25" hidden="1" x14ac:dyDescent="0.2">
      <c r="C472" s="335"/>
      <c r="E472" s="78"/>
      <c r="F472" s="335"/>
      <c r="G472" s="335"/>
      <c r="H472" s="505"/>
      <c r="J472" s="335"/>
      <c r="K472" s="335"/>
      <c r="L472" s="335"/>
      <c r="M472" s="335"/>
      <c r="N472" s="335"/>
      <c r="O472" s="335"/>
      <c r="P472" s="335"/>
    </row>
    <row r="473" spans="3:16" ht="14.25" hidden="1" x14ac:dyDescent="0.2">
      <c r="C473" s="335"/>
      <c r="E473" s="78"/>
      <c r="F473" s="335"/>
      <c r="G473" s="335"/>
      <c r="H473" s="505"/>
      <c r="J473" s="335"/>
      <c r="K473" s="335"/>
      <c r="L473" s="335"/>
      <c r="M473" s="335"/>
      <c r="N473" s="335"/>
      <c r="O473" s="335"/>
      <c r="P473" s="335"/>
    </row>
    <row r="474" spans="3:16" ht="14.25" hidden="1" x14ac:dyDescent="0.2">
      <c r="C474" s="335"/>
      <c r="E474" s="78"/>
      <c r="F474" s="335"/>
      <c r="G474" s="335"/>
      <c r="H474" s="505"/>
      <c r="J474" s="335"/>
      <c r="K474" s="335"/>
      <c r="L474" s="335"/>
      <c r="M474" s="335"/>
      <c r="N474" s="335"/>
      <c r="O474" s="335"/>
      <c r="P474" s="335"/>
    </row>
    <row r="475" spans="3:16" ht="14.25" hidden="1" x14ac:dyDescent="0.2">
      <c r="C475" s="335"/>
      <c r="E475" s="78"/>
      <c r="F475" s="335"/>
      <c r="G475" s="335"/>
      <c r="H475" s="505"/>
      <c r="J475" s="335"/>
      <c r="K475" s="335"/>
      <c r="L475" s="335"/>
      <c r="M475" s="335"/>
      <c r="N475" s="335"/>
      <c r="O475" s="335"/>
      <c r="P475" s="335"/>
    </row>
    <row r="476" spans="3:16" ht="14.25" hidden="1" x14ac:dyDescent="0.2">
      <c r="C476" s="335"/>
      <c r="E476" s="78"/>
      <c r="F476" s="335"/>
      <c r="G476" s="335"/>
      <c r="H476" s="505"/>
      <c r="J476" s="335"/>
      <c r="K476" s="335"/>
      <c r="L476" s="335"/>
      <c r="M476" s="335"/>
      <c r="N476" s="335"/>
      <c r="O476" s="335"/>
      <c r="P476" s="335"/>
    </row>
    <row r="477" spans="3:16" ht="14.25" hidden="1" x14ac:dyDescent="0.2">
      <c r="C477" s="335"/>
      <c r="E477" s="78"/>
      <c r="F477" s="335"/>
      <c r="G477" s="335"/>
      <c r="H477" s="505"/>
      <c r="J477" s="335"/>
      <c r="K477" s="335"/>
      <c r="L477" s="335"/>
      <c r="M477" s="335"/>
      <c r="N477" s="335"/>
      <c r="O477" s="335"/>
      <c r="P477" s="335"/>
    </row>
    <row r="478" spans="3:16" ht="14.25" hidden="1" x14ac:dyDescent="0.2">
      <c r="C478" s="335"/>
      <c r="E478" s="78"/>
      <c r="F478" s="335"/>
      <c r="G478" s="335"/>
      <c r="H478" s="505"/>
      <c r="J478" s="335"/>
      <c r="K478" s="335"/>
      <c r="L478" s="335"/>
      <c r="M478" s="335"/>
      <c r="N478" s="335"/>
      <c r="O478" s="335"/>
      <c r="P478" s="335"/>
    </row>
    <row r="479" spans="3:16" ht="14.25" hidden="1" x14ac:dyDescent="0.2">
      <c r="C479" s="335"/>
      <c r="E479" s="78"/>
      <c r="F479" s="335"/>
      <c r="G479" s="335"/>
      <c r="H479" s="505"/>
      <c r="J479" s="335"/>
      <c r="K479" s="335"/>
      <c r="L479" s="335"/>
      <c r="M479" s="335"/>
      <c r="N479" s="335"/>
      <c r="O479" s="335"/>
      <c r="P479" s="335"/>
    </row>
    <row r="480" spans="3:16" ht="14.25" hidden="1" x14ac:dyDescent="0.2">
      <c r="C480" s="335"/>
      <c r="E480" s="78"/>
      <c r="F480" s="335"/>
      <c r="G480" s="335"/>
      <c r="H480" s="505"/>
      <c r="J480" s="335"/>
      <c r="K480" s="335"/>
      <c r="L480" s="335"/>
      <c r="M480" s="335"/>
      <c r="N480" s="335"/>
      <c r="O480" s="335"/>
      <c r="P480" s="335"/>
    </row>
    <row r="481" spans="3:16" ht="14.25" hidden="1" x14ac:dyDescent="0.2">
      <c r="C481" s="335"/>
      <c r="E481" s="78"/>
      <c r="F481" s="335"/>
      <c r="G481" s="335"/>
      <c r="H481" s="505"/>
      <c r="J481" s="335"/>
      <c r="K481" s="335"/>
      <c r="L481" s="335"/>
      <c r="M481" s="335"/>
      <c r="N481" s="335"/>
      <c r="O481" s="335"/>
      <c r="P481" s="335"/>
    </row>
    <row r="482" spans="3:16" ht="14.25" hidden="1" x14ac:dyDescent="0.2">
      <c r="C482" s="335"/>
      <c r="E482" s="78"/>
      <c r="F482" s="335"/>
      <c r="G482" s="335"/>
      <c r="H482" s="505"/>
      <c r="J482" s="335"/>
      <c r="K482" s="335"/>
      <c r="L482" s="335"/>
      <c r="M482" s="335"/>
      <c r="N482" s="335"/>
      <c r="O482" s="335"/>
      <c r="P482" s="335"/>
    </row>
    <row r="483" spans="3:16" ht="14.25" hidden="1" x14ac:dyDescent="0.2">
      <c r="C483" s="335"/>
      <c r="E483" s="78"/>
      <c r="F483" s="335"/>
      <c r="G483" s="335"/>
      <c r="H483" s="505"/>
      <c r="J483" s="335"/>
      <c r="K483" s="335"/>
      <c r="L483" s="335"/>
      <c r="M483" s="335"/>
      <c r="N483" s="335"/>
      <c r="O483" s="335"/>
      <c r="P483" s="335"/>
    </row>
    <row r="484" spans="3:16" ht="14.25" hidden="1" x14ac:dyDescent="0.2">
      <c r="C484" s="335"/>
      <c r="E484" s="78"/>
      <c r="F484" s="335"/>
      <c r="G484" s="335"/>
      <c r="H484" s="505"/>
      <c r="J484" s="335"/>
      <c r="K484" s="335"/>
      <c r="L484" s="335"/>
      <c r="M484" s="335"/>
      <c r="N484" s="335"/>
      <c r="O484" s="335"/>
      <c r="P484" s="335"/>
    </row>
    <row r="485" spans="3:16" ht="14.25" hidden="1" x14ac:dyDescent="0.2">
      <c r="C485" s="335"/>
      <c r="E485" s="78"/>
      <c r="F485" s="335"/>
      <c r="G485" s="335"/>
      <c r="H485" s="505"/>
      <c r="J485" s="335"/>
      <c r="K485" s="335"/>
      <c r="L485" s="335"/>
      <c r="M485" s="335"/>
      <c r="N485" s="335"/>
      <c r="O485" s="335"/>
      <c r="P485" s="335"/>
    </row>
    <row r="486" spans="3:16" ht="14.25" hidden="1" x14ac:dyDescent="0.2">
      <c r="C486" s="335"/>
      <c r="E486" s="78"/>
      <c r="F486" s="335"/>
      <c r="G486" s="335"/>
      <c r="H486" s="505"/>
      <c r="J486" s="335"/>
      <c r="K486" s="335"/>
      <c r="L486" s="335"/>
      <c r="M486" s="335"/>
      <c r="N486" s="335"/>
      <c r="O486" s="335"/>
      <c r="P486" s="335"/>
    </row>
    <row r="487" spans="3:16" ht="14.25" hidden="1" x14ac:dyDescent="0.2">
      <c r="C487" s="335"/>
      <c r="E487" s="78"/>
      <c r="F487" s="335"/>
      <c r="G487" s="335"/>
      <c r="H487" s="505"/>
      <c r="J487" s="335"/>
      <c r="K487" s="335"/>
      <c r="L487" s="335"/>
      <c r="M487" s="335"/>
      <c r="N487" s="335"/>
      <c r="O487" s="335"/>
      <c r="P487" s="335"/>
    </row>
    <row r="488" spans="3:16" ht="14.25" hidden="1" x14ac:dyDescent="0.2">
      <c r="C488" s="335"/>
      <c r="E488" s="78"/>
      <c r="F488" s="335"/>
      <c r="G488" s="335"/>
      <c r="H488" s="505"/>
      <c r="J488" s="335"/>
      <c r="K488" s="335"/>
      <c r="L488" s="335"/>
      <c r="M488" s="335"/>
      <c r="N488" s="335"/>
      <c r="O488" s="335"/>
      <c r="P488" s="335"/>
    </row>
    <row r="489" spans="3:16" ht="14.25" hidden="1" x14ac:dyDescent="0.2">
      <c r="C489" s="335"/>
      <c r="E489" s="78"/>
      <c r="F489" s="335"/>
      <c r="G489" s="335"/>
      <c r="H489" s="505"/>
      <c r="J489" s="335"/>
      <c r="K489" s="335"/>
      <c r="L489" s="335"/>
      <c r="M489" s="335"/>
      <c r="N489" s="335"/>
      <c r="O489" s="335"/>
      <c r="P489" s="335"/>
    </row>
    <row r="490" spans="3:16" ht="14.25" hidden="1" x14ac:dyDescent="0.2">
      <c r="C490" s="335"/>
      <c r="E490" s="78"/>
      <c r="F490" s="335"/>
      <c r="G490" s="335"/>
      <c r="H490" s="505"/>
      <c r="J490" s="335"/>
      <c r="K490" s="335"/>
      <c r="L490" s="335"/>
      <c r="M490" s="335"/>
      <c r="N490" s="335"/>
      <c r="O490" s="335"/>
      <c r="P490" s="335"/>
    </row>
    <row r="491" spans="3:16" ht="14.25" hidden="1" x14ac:dyDescent="0.2">
      <c r="C491" s="335"/>
      <c r="E491" s="78"/>
      <c r="F491" s="335"/>
      <c r="G491" s="335"/>
      <c r="H491" s="505"/>
      <c r="J491" s="335"/>
      <c r="K491" s="335"/>
      <c r="L491" s="335"/>
      <c r="M491" s="335"/>
      <c r="N491" s="335"/>
      <c r="O491" s="335"/>
      <c r="P491" s="335"/>
    </row>
    <row r="492" spans="3:16" ht="14.25" hidden="1" x14ac:dyDescent="0.2">
      <c r="C492" s="335"/>
      <c r="E492" s="78"/>
      <c r="F492" s="335"/>
      <c r="G492" s="335"/>
      <c r="H492" s="505"/>
      <c r="J492" s="335"/>
      <c r="K492" s="335"/>
      <c r="L492" s="335"/>
      <c r="M492" s="335"/>
      <c r="N492" s="335"/>
      <c r="O492" s="335"/>
      <c r="P492" s="335"/>
    </row>
    <row r="493" spans="3:16" ht="14.25" hidden="1" x14ac:dyDescent="0.2">
      <c r="C493" s="335"/>
      <c r="E493" s="78"/>
      <c r="F493" s="335"/>
      <c r="G493" s="335"/>
      <c r="H493" s="505"/>
      <c r="J493" s="335"/>
      <c r="K493" s="335"/>
      <c r="L493" s="335"/>
      <c r="M493" s="335"/>
      <c r="N493" s="335"/>
      <c r="O493" s="335"/>
      <c r="P493" s="335"/>
    </row>
    <row r="494" spans="3:16" ht="14.25" hidden="1" x14ac:dyDescent="0.2">
      <c r="C494" s="335"/>
      <c r="E494" s="78"/>
      <c r="F494" s="335"/>
      <c r="G494" s="335"/>
      <c r="H494" s="505"/>
      <c r="J494" s="335"/>
      <c r="K494" s="335"/>
      <c r="L494" s="335"/>
      <c r="M494" s="335"/>
      <c r="N494" s="335"/>
      <c r="O494" s="335"/>
      <c r="P494" s="335"/>
    </row>
    <row r="495" spans="3:16" ht="14.25" hidden="1" x14ac:dyDescent="0.2">
      <c r="C495" s="335"/>
      <c r="E495" s="78"/>
      <c r="F495" s="335"/>
      <c r="G495" s="335"/>
      <c r="H495" s="505"/>
      <c r="J495" s="335"/>
      <c r="K495" s="335"/>
      <c r="L495" s="335"/>
      <c r="M495" s="335"/>
      <c r="N495" s="335"/>
      <c r="O495" s="335"/>
      <c r="P495" s="335"/>
    </row>
    <row r="496" spans="3:16" ht="14.25" hidden="1" x14ac:dyDescent="0.2">
      <c r="C496" s="335"/>
      <c r="E496" s="78"/>
      <c r="F496" s="335"/>
      <c r="G496" s="335"/>
      <c r="H496" s="505"/>
      <c r="J496" s="335"/>
      <c r="K496" s="335"/>
      <c r="L496" s="335"/>
      <c r="M496" s="335"/>
      <c r="N496" s="335"/>
      <c r="O496" s="335"/>
      <c r="P496" s="335"/>
    </row>
    <row r="497" spans="3:16" ht="14.25" hidden="1" x14ac:dyDescent="0.2">
      <c r="C497" s="335"/>
      <c r="E497" s="78"/>
      <c r="F497" s="335"/>
      <c r="G497" s="335"/>
      <c r="H497" s="505"/>
      <c r="J497" s="335"/>
      <c r="K497" s="335"/>
      <c r="L497" s="335"/>
      <c r="M497" s="335"/>
      <c r="N497" s="335"/>
      <c r="O497" s="335"/>
      <c r="P497" s="335"/>
    </row>
    <row r="498" spans="3:16" ht="14.25" hidden="1" x14ac:dyDescent="0.2">
      <c r="C498" s="335"/>
      <c r="E498" s="78"/>
      <c r="F498" s="335"/>
      <c r="G498" s="335"/>
      <c r="H498" s="505"/>
      <c r="J498" s="335"/>
      <c r="K498" s="335"/>
      <c r="L498" s="335"/>
      <c r="M498" s="335"/>
      <c r="N498" s="335"/>
      <c r="O498" s="335"/>
      <c r="P498" s="335"/>
    </row>
    <row r="499" spans="3:16" ht="14.25" hidden="1" x14ac:dyDescent="0.2">
      <c r="C499" s="335"/>
      <c r="E499" s="78"/>
      <c r="F499" s="335"/>
      <c r="G499" s="335"/>
      <c r="H499" s="505"/>
      <c r="J499" s="335"/>
      <c r="K499" s="335"/>
      <c r="L499" s="335"/>
      <c r="M499" s="335"/>
      <c r="N499" s="335"/>
      <c r="O499" s="335"/>
      <c r="P499" s="335"/>
    </row>
    <row r="500" spans="3:16" ht="14.25" hidden="1" x14ac:dyDescent="0.2">
      <c r="C500" s="335"/>
      <c r="E500" s="78"/>
      <c r="F500" s="335"/>
      <c r="G500" s="335"/>
      <c r="H500" s="505"/>
      <c r="J500" s="335"/>
      <c r="K500" s="335"/>
      <c r="L500" s="335"/>
      <c r="M500" s="335"/>
      <c r="N500" s="335"/>
      <c r="O500" s="335"/>
      <c r="P500" s="335"/>
    </row>
    <row r="501" spans="3:16" ht="14.25" hidden="1" x14ac:dyDescent="0.2">
      <c r="C501" s="335"/>
      <c r="E501" s="78"/>
      <c r="F501" s="335"/>
      <c r="G501" s="335"/>
      <c r="H501" s="505"/>
      <c r="J501" s="335"/>
      <c r="K501" s="335"/>
      <c r="L501" s="335"/>
      <c r="M501" s="335"/>
      <c r="N501" s="335"/>
      <c r="O501" s="335"/>
      <c r="P501" s="335"/>
    </row>
    <row r="502" spans="3:16" ht="14.25" hidden="1" x14ac:dyDescent="0.2">
      <c r="C502" s="335"/>
      <c r="E502" s="78"/>
      <c r="F502" s="335"/>
      <c r="G502" s="335"/>
      <c r="H502" s="505"/>
      <c r="J502" s="335"/>
      <c r="K502" s="335"/>
      <c r="L502" s="335"/>
      <c r="M502" s="335"/>
      <c r="N502" s="335"/>
      <c r="O502" s="335"/>
      <c r="P502" s="335"/>
    </row>
    <row r="503" spans="3:16" ht="14.25" hidden="1" x14ac:dyDescent="0.2">
      <c r="C503" s="335"/>
      <c r="E503" s="78"/>
      <c r="F503" s="335"/>
      <c r="G503" s="335"/>
      <c r="H503" s="505"/>
      <c r="J503" s="335"/>
      <c r="K503" s="335"/>
      <c r="L503" s="335"/>
      <c r="M503" s="335"/>
      <c r="N503" s="335"/>
      <c r="O503" s="335"/>
      <c r="P503" s="335"/>
    </row>
    <row r="504" spans="3:16" ht="14.25" hidden="1" x14ac:dyDescent="0.2">
      <c r="C504" s="335"/>
      <c r="E504" s="78"/>
      <c r="F504" s="335"/>
      <c r="G504" s="335"/>
      <c r="H504" s="505"/>
      <c r="J504" s="335"/>
      <c r="K504" s="335"/>
      <c r="L504" s="335"/>
      <c r="M504" s="335"/>
      <c r="N504" s="335"/>
      <c r="O504" s="335"/>
      <c r="P504" s="335"/>
    </row>
    <row r="505" spans="3:16" ht="14.25" hidden="1" x14ac:dyDescent="0.2">
      <c r="C505" s="335"/>
      <c r="E505" s="78"/>
      <c r="F505" s="335"/>
      <c r="G505" s="335"/>
      <c r="H505" s="505"/>
      <c r="J505" s="335"/>
      <c r="K505" s="335"/>
      <c r="L505" s="335"/>
      <c r="M505" s="335"/>
      <c r="N505" s="335"/>
      <c r="O505" s="335"/>
      <c r="P505" s="335"/>
    </row>
    <row r="506" spans="3:16" ht="14.25" hidden="1" x14ac:dyDescent="0.2">
      <c r="C506" s="335"/>
      <c r="E506" s="78"/>
      <c r="F506" s="335"/>
      <c r="G506" s="335"/>
      <c r="H506" s="505"/>
      <c r="J506" s="335"/>
      <c r="K506" s="335"/>
      <c r="L506" s="335"/>
      <c r="M506" s="335"/>
      <c r="N506" s="335"/>
      <c r="O506" s="335"/>
      <c r="P506" s="335"/>
    </row>
    <row r="507" spans="3:16" ht="14.25" hidden="1" x14ac:dyDescent="0.2">
      <c r="C507" s="335"/>
      <c r="E507" s="78"/>
      <c r="F507" s="335"/>
      <c r="G507" s="335"/>
      <c r="H507" s="505"/>
      <c r="J507" s="335"/>
      <c r="K507" s="335"/>
      <c r="L507" s="335"/>
      <c r="M507" s="335"/>
      <c r="N507" s="335"/>
      <c r="O507" s="335"/>
      <c r="P507" s="335"/>
    </row>
    <row r="508" spans="3:16" ht="14.25" hidden="1" x14ac:dyDescent="0.2">
      <c r="C508" s="335"/>
      <c r="E508" s="78"/>
      <c r="F508" s="335"/>
      <c r="G508" s="335"/>
      <c r="H508" s="505"/>
      <c r="J508" s="335"/>
      <c r="K508" s="335"/>
      <c r="L508" s="335"/>
      <c r="M508" s="335"/>
      <c r="N508" s="335"/>
      <c r="O508" s="335"/>
      <c r="P508" s="335"/>
    </row>
    <row r="509" spans="3:16" ht="14.25" hidden="1" x14ac:dyDescent="0.2">
      <c r="C509" s="335"/>
      <c r="E509" s="78"/>
      <c r="F509" s="335"/>
      <c r="G509" s="335"/>
      <c r="H509" s="505"/>
      <c r="J509" s="335"/>
      <c r="K509" s="335"/>
      <c r="L509" s="335"/>
      <c r="M509" s="335"/>
      <c r="N509" s="335"/>
      <c r="O509" s="335"/>
      <c r="P509" s="335"/>
    </row>
    <row r="510" spans="3:16" ht="14.25" hidden="1" x14ac:dyDescent="0.2">
      <c r="C510" s="335"/>
      <c r="E510" s="78"/>
      <c r="F510" s="335"/>
      <c r="G510" s="335"/>
      <c r="H510" s="505"/>
      <c r="J510" s="335"/>
      <c r="K510" s="335"/>
      <c r="L510" s="335"/>
      <c r="M510" s="335"/>
      <c r="N510" s="335"/>
      <c r="O510" s="335"/>
      <c r="P510" s="335"/>
    </row>
    <row r="511" spans="3:16" ht="14.25" hidden="1" x14ac:dyDescent="0.2">
      <c r="C511" s="335"/>
      <c r="E511" s="78"/>
      <c r="F511" s="335"/>
      <c r="G511" s="335"/>
      <c r="H511" s="505"/>
      <c r="J511" s="335"/>
      <c r="K511" s="335"/>
      <c r="L511" s="335"/>
      <c r="M511" s="335"/>
      <c r="N511" s="335"/>
      <c r="O511" s="335"/>
      <c r="P511" s="335"/>
    </row>
    <row r="512" spans="3:16" ht="14.25" hidden="1" x14ac:dyDescent="0.2">
      <c r="C512" s="335"/>
      <c r="E512" s="78"/>
      <c r="F512" s="335"/>
      <c r="G512" s="335"/>
      <c r="H512" s="505"/>
      <c r="J512" s="335"/>
      <c r="K512" s="335"/>
      <c r="L512" s="335"/>
      <c r="M512" s="335"/>
      <c r="N512" s="335"/>
      <c r="O512" s="335"/>
      <c r="P512" s="335"/>
    </row>
    <row r="513" spans="3:16" ht="14.25" hidden="1" x14ac:dyDescent="0.2">
      <c r="C513" s="335"/>
      <c r="E513" s="78"/>
      <c r="F513" s="335"/>
      <c r="G513" s="335"/>
      <c r="H513" s="505"/>
      <c r="J513" s="335"/>
      <c r="K513" s="335"/>
      <c r="L513" s="335"/>
      <c r="M513" s="335"/>
      <c r="N513" s="335"/>
      <c r="O513" s="335"/>
      <c r="P513" s="335"/>
    </row>
    <row r="514" spans="3:16" ht="14.25" hidden="1" x14ac:dyDescent="0.2">
      <c r="C514" s="335"/>
      <c r="E514" s="78"/>
      <c r="F514" s="335"/>
      <c r="G514" s="335"/>
      <c r="H514" s="505"/>
      <c r="J514" s="335"/>
      <c r="K514" s="335"/>
      <c r="L514" s="335"/>
      <c r="M514" s="335"/>
      <c r="N514" s="335"/>
      <c r="O514" s="335"/>
      <c r="P514" s="335"/>
    </row>
    <row r="515" spans="3:16" ht="14.25" hidden="1" x14ac:dyDescent="0.2">
      <c r="C515" s="335"/>
      <c r="E515" s="78"/>
      <c r="F515" s="335"/>
      <c r="G515" s="335"/>
      <c r="H515" s="505"/>
      <c r="J515" s="335"/>
      <c r="K515" s="335"/>
      <c r="L515" s="335"/>
      <c r="M515" s="335"/>
      <c r="N515" s="335"/>
      <c r="O515" s="335"/>
      <c r="P515" s="335"/>
    </row>
    <row r="516" spans="3:16" ht="14.25" hidden="1" x14ac:dyDescent="0.2">
      <c r="C516" s="335"/>
      <c r="E516" s="78"/>
      <c r="F516" s="335"/>
      <c r="G516" s="335"/>
      <c r="H516" s="505"/>
      <c r="J516" s="335"/>
      <c r="K516" s="335"/>
      <c r="L516" s="335"/>
      <c r="M516" s="335"/>
      <c r="N516" s="335"/>
      <c r="O516" s="335"/>
      <c r="P516" s="335"/>
    </row>
    <row r="517" spans="3:16" ht="14.25" hidden="1" x14ac:dyDescent="0.2">
      <c r="C517" s="335"/>
      <c r="E517" s="78"/>
      <c r="F517" s="335"/>
      <c r="G517" s="335"/>
      <c r="H517" s="505"/>
      <c r="J517" s="335"/>
      <c r="K517" s="335"/>
      <c r="L517" s="335"/>
      <c r="M517" s="335"/>
      <c r="N517" s="335"/>
      <c r="O517" s="335"/>
      <c r="P517" s="335"/>
    </row>
    <row r="518" spans="3:16" ht="14.25" hidden="1" x14ac:dyDescent="0.2">
      <c r="C518" s="335"/>
      <c r="E518" s="78"/>
      <c r="F518" s="335"/>
      <c r="G518" s="335"/>
      <c r="H518" s="505"/>
      <c r="J518" s="335"/>
      <c r="K518" s="335"/>
      <c r="L518" s="335"/>
      <c r="M518" s="335"/>
      <c r="N518" s="335"/>
      <c r="O518" s="335"/>
      <c r="P518" s="335"/>
    </row>
    <row r="519" spans="3:16" ht="14.25" hidden="1" x14ac:dyDescent="0.2">
      <c r="C519" s="335"/>
      <c r="E519" s="78"/>
      <c r="F519" s="335"/>
      <c r="G519" s="335"/>
      <c r="H519" s="505"/>
      <c r="J519" s="335"/>
      <c r="K519" s="335"/>
      <c r="L519" s="335"/>
      <c r="M519" s="335"/>
      <c r="N519" s="335"/>
      <c r="O519" s="335"/>
      <c r="P519" s="335"/>
    </row>
    <row r="520" spans="3:16" ht="14.25" hidden="1" x14ac:dyDescent="0.2">
      <c r="C520" s="335"/>
      <c r="E520" s="78"/>
      <c r="F520" s="335"/>
      <c r="G520" s="335"/>
      <c r="H520" s="505"/>
      <c r="J520" s="335"/>
      <c r="K520" s="335"/>
      <c r="L520" s="335"/>
      <c r="M520" s="335"/>
      <c r="N520" s="335"/>
      <c r="O520" s="335"/>
      <c r="P520" s="335"/>
    </row>
    <row r="521" spans="3:16" ht="14.25" hidden="1" x14ac:dyDescent="0.2">
      <c r="C521" s="335"/>
      <c r="E521" s="78"/>
      <c r="F521" s="335"/>
      <c r="G521" s="335"/>
      <c r="H521" s="505"/>
      <c r="J521" s="335"/>
      <c r="K521" s="335"/>
      <c r="L521" s="335"/>
      <c r="M521" s="335"/>
      <c r="N521" s="335"/>
      <c r="O521" s="335"/>
      <c r="P521" s="335"/>
    </row>
    <row r="522" spans="3:16" ht="14.25" hidden="1" x14ac:dyDescent="0.2">
      <c r="C522" s="335"/>
      <c r="E522" s="78"/>
      <c r="F522" s="335"/>
      <c r="G522" s="335"/>
      <c r="H522" s="505"/>
      <c r="J522" s="335"/>
      <c r="K522" s="335"/>
      <c r="L522" s="335"/>
      <c r="M522" s="335"/>
      <c r="N522" s="335"/>
      <c r="O522" s="335"/>
      <c r="P522" s="335"/>
    </row>
    <row r="523" spans="3:16" ht="14.25" hidden="1" x14ac:dyDescent="0.2">
      <c r="C523" s="335"/>
      <c r="E523" s="78"/>
      <c r="F523" s="335"/>
      <c r="G523" s="335"/>
      <c r="H523" s="505"/>
      <c r="J523" s="335"/>
      <c r="K523" s="335"/>
      <c r="L523" s="335"/>
      <c r="M523" s="335"/>
      <c r="N523" s="335"/>
      <c r="O523" s="335"/>
      <c r="P523" s="335"/>
    </row>
    <row r="524" spans="3:16" ht="14.25" hidden="1" x14ac:dyDescent="0.2">
      <c r="C524" s="335"/>
      <c r="E524" s="78"/>
      <c r="F524" s="335"/>
      <c r="G524" s="335"/>
      <c r="H524" s="505"/>
      <c r="J524" s="335"/>
      <c r="K524" s="335"/>
      <c r="L524" s="335"/>
      <c r="M524" s="335"/>
      <c r="N524" s="335"/>
      <c r="O524" s="335"/>
      <c r="P524" s="335"/>
    </row>
    <row r="525" spans="3:16" ht="14.25" hidden="1" x14ac:dyDescent="0.2">
      <c r="C525" s="335"/>
      <c r="E525" s="78"/>
      <c r="F525" s="335"/>
      <c r="G525" s="335"/>
      <c r="H525" s="505"/>
      <c r="J525" s="335"/>
      <c r="K525" s="335"/>
      <c r="L525" s="335"/>
      <c r="M525" s="335"/>
      <c r="N525" s="335"/>
      <c r="O525" s="335"/>
      <c r="P525" s="335"/>
    </row>
    <row r="526" spans="3:16" ht="14.25" hidden="1" x14ac:dyDescent="0.2">
      <c r="C526" s="335"/>
      <c r="E526" s="78"/>
      <c r="F526" s="335"/>
      <c r="G526" s="335"/>
      <c r="H526" s="505"/>
      <c r="J526" s="335"/>
      <c r="K526" s="335"/>
      <c r="L526" s="335"/>
      <c r="M526" s="335"/>
      <c r="N526" s="335"/>
      <c r="O526" s="335"/>
      <c r="P526" s="335"/>
    </row>
    <row r="527" spans="3:16" ht="14.25" hidden="1" x14ac:dyDescent="0.2">
      <c r="C527" s="335"/>
      <c r="E527" s="78"/>
      <c r="F527" s="335"/>
      <c r="G527" s="335"/>
      <c r="H527" s="505"/>
      <c r="J527" s="335"/>
      <c r="K527" s="335"/>
      <c r="L527" s="335"/>
      <c r="M527" s="335"/>
      <c r="N527" s="335"/>
      <c r="O527" s="335"/>
      <c r="P527" s="335"/>
    </row>
    <row r="528" spans="3:16" ht="14.25" hidden="1" x14ac:dyDescent="0.2">
      <c r="C528" s="335"/>
      <c r="E528" s="78"/>
      <c r="F528" s="335"/>
      <c r="G528" s="335"/>
      <c r="H528" s="505"/>
      <c r="J528" s="335"/>
      <c r="K528" s="335"/>
      <c r="L528" s="335"/>
      <c r="M528" s="335"/>
      <c r="N528" s="335"/>
      <c r="O528" s="335"/>
      <c r="P528" s="335"/>
    </row>
    <row r="529" spans="3:16" ht="14.25" hidden="1" x14ac:dyDescent="0.2">
      <c r="C529" s="335"/>
      <c r="E529" s="78"/>
      <c r="F529" s="335"/>
      <c r="G529" s="335"/>
      <c r="H529" s="505"/>
      <c r="J529" s="335"/>
      <c r="K529" s="335"/>
      <c r="L529" s="335"/>
      <c r="M529" s="335"/>
      <c r="N529" s="335"/>
      <c r="O529" s="335"/>
      <c r="P529" s="335"/>
    </row>
    <row r="530" spans="3:16" ht="14.25" hidden="1" x14ac:dyDescent="0.2">
      <c r="C530" s="335"/>
      <c r="E530" s="78"/>
      <c r="F530" s="335"/>
      <c r="G530" s="335"/>
      <c r="H530" s="505"/>
      <c r="J530" s="335"/>
      <c r="K530" s="335"/>
      <c r="L530" s="335"/>
      <c r="M530" s="335"/>
      <c r="N530" s="335"/>
      <c r="O530" s="335"/>
      <c r="P530" s="335"/>
    </row>
    <row r="531" spans="3:16" ht="14.25" hidden="1" x14ac:dyDescent="0.2">
      <c r="C531" s="335"/>
      <c r="E531" s="78"/>
      <c r="F531" s="335"/>
      <c r="G531" s="335"/>
      <c r="H531" s="505"/>
      <c r="J531" s="335"/>
      <c r="K531" s="335"/>
      <c r="L531" s="335"/>
      <c r="M531" s="335"/>
      <c r="N531" s="335"/>
      <c r="O531" s="335"/>
      <c r="P531" s="335"/>
    </row>
    <row r="532" spans="3:16" ht="14.25" hidden="1" x14ac:dyDescent="0.2">
      <c r="C532" s="335"/>
      <c r="E532" s="78"/>
      <c r="F532" s="335"/>
      <c r="G532" s="335"/>
      <c r="H532" s="505"/>
      <c r="J532" s="335"/>
      <c r="K532" s="335"/>
      <c r="L532" s="335"/>
      <c r="M532" s="335"/>
      <c r="N532" s="335"/>
      <c r="O532" s="335"/>
      <c r="P532" s="335"/>
    </row>
    <row r="533" spans="3:16" ht="14.25" hidden="1" x14ac:dyDescent="0.2">
      <c r="C533" s="335"/>
      <c r="E533" s="78"/>
      <c r="F533" s="335"/>
      <c r="G533" s="335"/>
      <c r="H533" s="505"/>
      <c r="J533" s="335"/>
      <c r="K533" s="335"/>
      <c r="L533" s="335"/>
      <c r="M533" s="335"/>
      <c r="N533" s="335"/>
      <c r="O533" s="335"/>
      <c r="P533" s="335"/>
    </row>
    <row r="534" spans="3:16" ht="14.25" hidden="1" x14ac:dyDescent="0.2">
      <c r="C534" s="335"/>
      <c r="E534" s="78"/>
      <c r="F534" s="335"/>
      <c r="G534" s="335"/>
      <c r="H534" s="505"/>
      <c r="J534" s="335"/>
      <c r="K534" s="335"/>
      <c r="L534" s="335"/>
      <c r="M534" s="335"/>
      <c r="N534" s="335"/>
      <c r="O534" s="335"/>
      <c r="P534" s="335"/>
    </row>
    <row r="535" spans="3:16" ht="14.25" hidden="1" x14ac:dyDescent="0.2">
      <c r="C535" s="335"/>
      <c r="E535" s="78"/>
      <c r="F535" s="335"/>
      <c r="G535" s="335"/>
      <c r="H535" s="505"/>
      <c r="J535" s="335"/>
      <c r="K535" s="335"/>
      <c r="L535" s="335"/>
      <c r="M535" s="335"/>
      <c r="N535" s="335"/>
      <c r="O535" s="335"/>
      <c r="P535" s="335"/>
    </row>
    <row r="536" spans="3:16" ht="14.25" hidden="1" x14ac:dyDescent="0.2">
      <c r="C536" s="335"/>
      <c r="E536" s="78"/>
      <c r="F536" s="335"/>
      <c r="G536" s="335"/>
      <c r="H536" s="505"/>
      <c r="J536" s="335"/>
      <c r="K536" s="335"/>
      <c r="L536" s="335"/>
      <c r="M536" s="335"/>
      <c r="N536" s="335"/>
      <c r="O536" s="335"/>
      <c r="P536" s="335"/>
    </row>
    <row r="537" spans="3:16" ht="14.25" hidden="1" x14ac:dyDescent="0.2">
      <c r="C537" s="335"/>
      <c r="E537" s="78"/>
      <c r="F537" s="335"/>
      <c r="G537" s="335"/>
      <c r="H537" s="505"/>
      <c r="J537" s="335"/>
      <c r="K537" s="335"/>
      <c r="L537" s="335"/>
      <c r="M537" s="335"/>
      <c r="N537" s="335"/>
      <c r="O537" s="335"/>
      <c r="P537" s="335"/>
    </row>
    <row r="538" spans="3:16" ht="14.25" hidden="1" x14ac:dyDescent="0.2">
      <c r="C538" s="335"/>
      <c r="E538" s="78"/>
      <c r="F538" s="335"/>
      <c r="G538" s="335"/>
      <c r="H538" s="505"/>
      <c r="J538" s="335"/>
      <c r="K538" s="335"/>
      <c r="L538" s="335"/>
      <c r="M538" s="335"/>
      <c r="N538" s="335"/>
      <c r="O538" s="335"/>
      <c r="P538" s="335"/>
    </row>
    <row r="539" spans="3:16" ht="14.25" hidden="1" x14ac:dyDescent="0.2">
      <c r="C539" s="335"/>
      <c r="E539" s="78"/>
      <c r="F539" s="335"/>
      <c r="G539" s="335"/>
      <c r="H539" s="505"/>
      <c r="J539" s="335"/>
      <c r="K539" s="335"/>
      <c r="L539" s="335"/>
      <c r="M539" s="335"/>
      <c r="N539" s="335"/>
      <c r="O539" s="335"/>
      <c r="P539" s="335"/>
    </row>
    <row r="540" spans="3:16" ht="14.25" hidden="1" x14ac:dyDescent="0.2">
      <c r="C540" s="335"/>
      <c r="E540" s="78"/>
      <c r="F540" s="335"/>
      <c r="G540" s="335"/>
      <c r="H540" s="505"/>
      <c r="J540" s="335"/>
      <c r="K540" s="335"/>
      <c r="L540" s="335"/>
      <c r="M540" s="335"/>
      <c r="N540" s="335"/>
      <c r="O540" s="335"/>
      <c r="P540" s="335"/>
    </row>
    <row r="541" spans="3:16" ht="14.25" hidden="1" x14ac:dyDescent="0.2">
      <c r="C541" s="335"/>
      <c r="E541" s="78"/>
      <c r="F541" s="335"/>
      <c r="G541" s="335"/>
      <c r="H541" s="505"/>
      <c r="J541" s="335"/>
      <c r="K541" s="335"/>
      <c r="L541" s="335"/>
      <c r="M541" s="335"/>
      <c r="N541" s="335"/>
      <c r="O541" s="335"/>
      <c r="P541" s="335"/>
    </row>
    <row r="542" spans="3:16" ht="14.25" hidden="1" x14ac:dyDescent="0.2">
      <c r="C542" s="335"/>
      <c r="E542" s="78"/>
      <c r="F542" s="335"/>
      <c r="G542" s="335"/>
      <c r="H542" s="505"/>
      <c r="J542" s="335"/>
      <c r="K542" s="335"/>
      <c r="L542" s="335"/>
      <c r="M542" s="335"/>
      <c r="N542" s="335"/>
      <c r="O542" s="335"/>
      <c r="P542" s="335"/>
    </row>
    <row r="543" spans="3:16" ht="14.25" hidden="1" x14ac:dyDescent="0.2">
      <c r="C543" s="335"/>
      <c r="E543" s="78"/>
      <c r="F543" s="335"/>
      <c r="G543" s="335"/>
      <c r="H543" s="505"/>
      <c r="J543" s="335"/>
      <c r="K543" s="335"/>
      <c r="L543" s="335"/>
      <c r="M543" s="335"/>
      <c r="N543" s="335"/>
      <c r="O543" s="335"/>
      <c r="P543" s="335"/>
    </row>
    <row r="544" spans="3:16" ht="14.25" hidden="1" x14ac:dyDescent="0.2">
      <c r="C544" s="335"/>
      <c r="E544" s="78"/>
      <c r="F544" s="335"/>
      <c r="G544" s="335"/>
      <c r="H544" s="505"/>
      <c r="J544" s="335"/>
      <c r="K544" s="335"/>
      <c r="L544" s="335"/>
      <c r="M544" s="335"/>
      <c r="N544" s="335"/>
      <c r="O544" s="335"/>
      <c r="P544" s="335"/>
    </row>
    <row r="545" spans="3:16" ht="14.25" hidden="1" x14ac:dyDescent="0.2">
      <c r="C545" s="335"/>
      <c r="E545" s="78"/>
      <c r="F545" s="335"/>
      <c r="G545" s="335"/>
      <c r="H545" s="505"/>
      <c r="J545" s="335"/>
      <c r="K545" s="335"/>
      <c r="L545" s="335"/>
      <c r="M545" s="335"/>
      <c r="N545" s="335"/>
      <c r="O545" s="335"/>
      <c r="P545" s="335"/>
    </row>
    <row r="546" spans="3:16" ht="14.25" hidden="1" x14ac:dyDescent="0.2">
      <c r="C546" s="335"/>
      <c r="E546" s="78"/>
      <c r="F546" s="335"/>
      <c r="G546" s="335"/>
      <c r="H546" s="505"/>
      <c r="J546" s="335"/>
      <c r="K546" s="335"/>
      <c r="L546" s="335"/>
      <c r="M546" s="335"/>
      <c r="N546" s="335"/>
      <c r="O546" s="335"/>
      <c r="P546" s="335"/>
    </row>
    <row r="547" spans="3:16" ht="14.25" hidden="1" x14ac:dyDescent="0.2">
      <c r="C547" s="335"/>
      <c r="E547" s="78"/>
      <c r="F547" s="335"/>
      <c r="G547" s="335"/>
      <c r="H547" s="505"/>
      <c r="J547" s="335"/>
      <c r="K547" s="335"/>
      <c r="L547" s="335"/>
      <c r="M547" s="335"/>
      <c r="N547" s="335"/>
      <c r="O547" s="335"/>
      <c r="P547" s="335"/>
    </row>
    <row r="548" spans="3:16" ht="14.25" hidden="1" x14ac:dyDescent="0.2">
      <c r="C548" s="335"/>
      <c r="E548" s="78"/>
      <c r="F548" s="335"/>
      <c r="G548" s="335"/>
      <c r="H548" s="505"/>
      <c r="J548" s="335"/>
      <c r="K548" s="335"/>
      <c r="L548" s="335"/>
      <c r="M548" s="335"/>
      <c r="N548" s="335"/>
      <c r="O548" s="335"/>
      <c r="P548" s="335"/>
    </row>
    <row r="549" spans="3:16" ht="14.25" hidden="1" x14ac:dyDescent="0.2">
      <c r="C549" s="335"/>
      <c r="E549" s="78"/>
      <c r="F549" s="335"/>
      <c r="G549" s="335"/>
      <c r="H549" s="505"/>
      <c r="J549" s="335"/>
      <c r="K549" s="335"/>
      <c r="L549" s="335"/>
      <c r="M549" s="335"/>
      <c r="N549" s="335"/>
      <c r="O549" s="335"/>
      <c r="P549" s="335"/>
    </row>
    <row r="550" spans="3:16" ht="14.25" hidden="1" x14ac:dyDescent="0.2">
      <c r="C550" s="335"/>
      <c r="E550" s="78"/>
      <c r="F550" s="335"/>
      <c r="G550" s="335"/>
      <c r="H550" s="505"/>
      <c r="J550" s="335"/>
      <c r="K550" s="335"/>
      <c r="L550" s="335"/>
      <c r="M550" s="335"/>
      <c r="N550" s="335"/>
      <c r="O550" s="335"/>
      <c r="P550" s="335"/>
    </row>
    <row r="551" spans="3:16" ht="14.25" hidden="1" x14ac:dyDescent="0.2">
      <c r="C551" s="335"/>
      <c r="E551" s="78"/>
      <c r="F551" s="335"/>
      <c r="G551" s="335"/>
      <c r="H551" s="505"/>
      <c r="J551" s="335"/>
      <c r="K551" s="335"/>
      <c r="L551" s="335"/>
      <c r="M551" s="335"/>
      <c r="N551" s="335"/>
      <c r="O551" s="335"/>
      <c r="P551" s="335"/>
    </row>
    <row r="552" spans="3:16" ht="14.25" hidden="1" x14ac:dyDescent="0.2">
      <c r="C552" s="335"/>
      <c r="E552" s="78"/>
      <c r="F552" s="335"/>
      <c r="G552" s="335"/>
      <c r="H552" s="505"/>
      <c r="J552" s="335"/>
      <c r="K552" s="335"/>
      <c r="L552" s="335"/>
      <c r="M552" s="335"/>
      <c r="N552" s="335"/>
      <c r="O552" s="335"/>
      <c r="P552" s="335"/>
    </row>
    <row r="553" spans="3:16" ht="14.25" hidden="1" x14ac:dyDescent="0.2">
      <c r="C553" s="335"/>
      <c r="E553" s="78"/>
      <c r="F553" s="335"/>
      <c r="G553" s="335"/>
      <c r="H553" s="505"/>
      <c r="J553" s="335"/>
      <c r="K553" s="335"/>
      <c r="L553" s="335"/>
      <c r="M553" s="335"/>
      <c r="N553" s="335"/>
      <c r="O553" s="335"/>
      <c r="P553" s="335"/>
    </row>
    <row r="554" spans="3:16" ht="14.25" hidden="1" x14ac:dyDescent="0.2">
      <c r="C554" s="335"/>
      <c r="E554" s="78"/>
      <c r="F554" s="335"/>
      <c r="G554" s="335"/>
      <c r="H554" s="505"/>
      <c r="J554" s="335"/>
      <c r="K554" s="335"/>
      <c r="L554" s="335"/>
      <c r="M554" s="335"/>
      <c r="N554" s="335"/>
      <c r="O554" s="335"/>
      <c r="P554" s="335"/>
    </row>
    <row r="555" spans="3:16" ht="14.25" hidden="1" x14ac:dyDescent="0.2">
      <c r="C555" s="335"/>
      <c r="E555" s="78"/>
      <c r="F555" s="335"/>
      <c r="G555" s="335"/>
      <c r="H555" s="505"/>
      <c r="J555" s="335"/>
      <c r="K555" s="335"/>
      <c r="L555" s="335"/>
      <c r="M555" s="335"/>
      <c r="N555" s="335"/>
      <c r="O555" s="335"/>
      <c r="P555" s="335"/>
    </row>
    <row r="556" spans="3:16" ht="14.25" hidden="1" x14ac:dyDescent="0.2">
      <c r="C556" s="335"/>
      <c r="E556" s="78"/>
      <c r="F556" s="335"/>
      <c r="G556" s="335"/>
      <c r="H556" s="505"/>
      <c r="J556" s="335"/>
      <c r="K556" s="335"/>
      <c r="L556" s="335"/>
      <c r="M556" s="335"/>
      <c r="N556" s="335"/>
      <c r="O556" s="335"/>
      <c r="P556" s="335"/>
    </row>
    <row r="557" spans="3:16" ht="14.25" hidden="1" x14ac:dyDescent="0.2">
      <c r="C557" s="335"/>
      <c r="E557" s="78"/>
      <c r="F557" s="335"/>
      <c r="G557" s="335"/>
      <c r="H557" s="505"/>
      <c r="J557" s="335"/>
      <c r="K557" s="335"/>
      <c r="L557" s="335"/>
      <c r="M557" s="335"/>
      <c r="N557" s="335"/>
      <c r="O557" s="335"/>
      <c r="P557" s="335"/>
    </row>
    <row r="558" spans="3:16" ht="14.25" hidden="1" x14ac:dyDescent="0.2">
      <c r="C558" s="335"/>
      <c r="E558" s="78"/>
      <c r="F558" s="335"/>
      <c r="G558" s="335"/>
      <c r="H558" s="505"/>
      <c r="J558" s="335"/>
      <c r="K558" s="335"/>
      <c r="L558" s="335"/>
      <c r="M558" s="335"/>
      <c r="N558" s="335"/>
      <c r="O558" s="335"/>
      <c r="P558" s="335"/>
    </row>
    <row r="559" spans="3:16" ht="14.25" hidden="1" x14ac:dyDescent="0.2">
      <c r="C559" s="335"/>
      <c r="E559" s="78"/>
      <c r="F559" s="335"/>
      <c r="G559" s="335"/>
      <c r="H559" s="505"/>
      <c r="J559" s="335"/>
      <c r="K559" s="335"/>
      <c r="L559" s="335"/>
      <c r="M559" s="335"/>
      <c r="N559" s="335"/>
      <c r="O559" s="335"/>
      <c r="P559" s="335"/>
    </row>
    <row r="560" spans="3:16" ht="14.25" hidden="1" x14ac:dyDescent="0.2">
      <c r="C560" s="335"/>
      <c r="E560" s="78"/>
      <c r="F560" s="335"/>
      <c r="G560" s="335"/>
      <c r="H560" s="505"/>
      <c r="J560" s="335"/>
      <c r="K560" s="335"/>
      <c r="L560" s="335"/>
      <c r="M560" s="335"/>
      <c r="N560" s="335"/>
      <c r="O560" s="335"/>
      <c r="P560" s="335"/>
    </row>
    <row r="561" spans="3:16" ht="14.25" hidden="1" x14ac:dyDescent="0.2">
      <c r="C561" s="335"/>
      <c r="E561" s="78"/>
      <c r="F561" s="335"/>
      <c r="G561" s="335"/>
      <c r="H561" s="505"/>
      <c r="J561" s="335"/>
      <c r="K561" s="335"/>
      <c r="L561" s="335"/>
      <c r="M561" s="335"/>
      <c r="N561" s="335"/>
      <c r="O561" s="335"/>
      <c r="P561" s="335"/>
    </row>
    <row r="562" spans="3:16" ht="14.25" hidden="1" x14ac:dyDescent="0.2">
      <c r="C562" s="335"/>
      <c r="E562" s="78"/>
      <c r="F562" s="335"/>
      <c r="G562" s="335"/>
      <c r="H562" s="505"/>
      <c r="J562" s="335"/>
      <c r="K562" s="335"/>
      <c r="L562" s="335"/>
      <c r="M562" s="335"/>
      <c r="N562" s="335"/>
      <c r="O562" s="335"/>
      <c r="P562" s="335"/>
    </row>
    <row r="563" spans="3:16" ht="14.25" hidden="1" x14ac:dyDescent="0.2">
      <c r="C563" s="335"/>
      <c r="E563" s="78"/>
      <c r="F563" s="335"/>
      <c r="G563" s="335"/>
      <c r="H563" s="505"/>
      <c r="J563" s="335"/>
      <c r="K563" s="335"/>
      <c r="L563" s="335"/>
      <c r="M563" s="335"/>
      <c r="N563" s="335"/>
      <c r="O563" s="335"/>
      <c r="P563" s="335"/>
    </row>
    <row r="564" spans="3:16" ht="14.25" hidden="1" x14ac:dyDescent="0.2">
      <c r="C564" s="335"/>
      <c r="E564" s="78"/>
      <c r="F564" s="335"/>
      <c r="G564" s="335"/>
      <c r="H564" s="505"/>
      <c r="J564" s="335"/>
      <c r="K564" s="335"/>
      <c r="L564" s="335"/>
      <c r="M564" s="335"/>
      <c r="N564" s="335"/>
      <c r="O564" s="335"/>
      <c r="P564" s="335"/>
    </row>
    <row r="565" spans="3:16" ht="14.25" hidden="1" x14ac:dyDescent="0.2">
      <c r="C565" s="335"/>
      <c r="E565" s="78"/>
      <c r="F565" s="335"/>
      <c r="G565" s="335"/>
      <c r="H565" s="505"/>
      <c r="J565" s="335"/>
      <c r="K565" s="335"/>
      <c r="L565" s="335"/>
      <c r="M565" s="335"/>
      <c r="N565" s="335"/>
      <c r="O565" s="335"/>
      <c r="P565" s="335"/>
    </row>
    <row r="566" spans="3:16" ht="14.25" hidden="1" x14ac:dyDescent="0.2">
      <c r="C566" s="335"/>
      <c r="E566" s="78"/>
      <c r="F566" s="335"/>
      <c r="G566" s="335"/>
      <c r="H566" s="505"/>
      <c r="J566" s="335"/>
      <c r="K566" s="335"/>
      <c r="L566" s="335"/>
      <c r="M566" s="335"/>
      <c r="N566" s="335"/>
      <c r="O566" s="335"/>
      <c r="P566" s="335"/>
    </row>
    <row r="567" spans="3:16" ht="14.25" hidden="1" x14ac:dyDescent="0.2">
      <c r="C567" s="335"/>
      <c r="E567" s="78"/>
      <c r="F567" s="335"/>
      <c r="G567" s="335"/>
      <c r="H567" s="505"/>
      <c r="J567" s="335"/>
      <c r="K567" s="335"/>
      <c r="L567" s="335"/>
      <c r="M567" s="335"/>
      <c r="N567" s="335"/>
      <c r="O567" s="335"/>
      <c r="P567" s="335"/>
    </row>
    <row r="568" spans="3:16" ht="14.25" hidden="1" x14ac:dyDescent="0.2">
      <c r="C568" s="335"/>
      <c r="E568" s="78"/>
      <c r="F568" s="335"/>
      <c r="G568" s="335"/>
      <c r="H568" s="505"/>
      <c r="J568" s="335"/>
      <c r="K568" s="335"/>
      <c r="L568" s="335"/>
      <c r="M568" s="335"/>
      <c r="N568" s="335"/>
      <c r="O568" s="335"/>
      <c r="P568" s="335"/>
    </row>
    <row r="569" spans="3:16" ht="14.25" hidden="1" x14ac:dyDescent="0.2">
      <c r="C569" s="335"/>
      <c r="E569" s="78"/>
      <c r="F569" s="335"/>
      <c r="G569" s="335"/>
      <c r="H569" s="505"/>
      <c r="J569" s="335"/>
      <c r="K569" s="335"/>
      <c r="L569" s="335"/>
      <c r="M569" s="335"/>
      <c r="N569" s="335"/>
      <c r="O569" s="335"/>
      <c r="P569" s="335"/>
    </row>
    <row r="570" spans="3:16" ht="14.25" hidden="1" x14ac:dyDescent="0.2">
      <c r="C570" s="335"/>
      <c r="E570" s="78"/>
      <c r="F570" s="335"/>
      <c r="G570" s="335"/>
      <c r="H570" s="505"/>
      <c r="J570" s="335"/>
      <c r="K570" s="335"/>
      <c r="L570" s="335"/>
      <c r="M570" s="335"/>
      <c r="N570" s="335"/>
      <c r="O570" s="335"/>
      <c r="P570" s="335"/>
    </row>
    <row r="571" spans="3:16" ht="14.25" hidden="1" x14ac:dyDescent="0.2">
      <c r="C571" s="335"/>
      <c r="E571" s="78"/>
      <c r="F571" s="335"/>
      <c r="G571" s="335"/>
      <c r="H571" s="505"/>
      <c r="J571" s="335"/>
      <c r="K571" s="335"/>
      <c r="L571" s="335"/>
      <c r="M571" s="335"/>
      <c r="N571" s="335"/>
      <c r="O571" s="335"/>
      <c r="P571" s="335"/>
    </row>
    <row r="572" spans="3:16" ht="14.25" hidden="1" x14ac:dyDescent="0.2">
      <c r="C572" s="335"/>
      <c r="E572" s="78"/>
      <c r="F572" s="335"/>
      <c r="G572" s="335"/>
      <c r="H572" s="505"/>
      <c r="J572" s="335"/>
      <c r="K572" s="335"/>
      <c r="L572" s="335"/>
      <c r="M572" s="335"/>
      <c r="N572" s="335"/>
      <c r="O572" s="335"/>
      <c r="P572" s="335"/>
    </row>
    <row r="573" spans="3:16" ht="14.25" hidden="1" x14ac:dyDescent="0.2">
      <c r="C573" s="335"/>
      <c r="E573" s="78"/>
      <c r="F573" s="335"/>
      <c r="G573" s="335"/>
      <c r="H573" s="505"/>
      <c r="J573" s="335"/>
      <c r="K573" s="335"/>
      <c r="L573" s="335"/>
      <c r="M573" s="335"/>
      <c r="N573" s="335"/>
      <c r="O573" s="335"/>
      <c r="P573" s="335"/>
    </row>
    <row r="574" spans="3:16" ht="14.25" hidden="1" x14ac:dyDescent="0.2">
      <c r="C574" s="335"/>
      <c r="E574" s="78"/>
      <c r="F574" s="335"/>
      <c r="G574" s="335"/>
      <c r="H574" s="505"/>
      <c r="J574" s="335"/>
      <c r="K574" s="335"/>
      <c r="L574" s="335"/>
      <c r="M574" s="335"/>
      <c r="N574" s="335"/>
      <c r="O574" s="335"/>
      <c r="P574" s="335"/>
    </row>
    <row r="575" spans="3:16" ht="14.25" hidden="1" x14ac:dyDescent="0.2">
      <c r="C575" s="335"/>
      <c r="E575" s="78"/>
      <c r="F575" s="335"/>
      <c r="G575" s="335"/>
      <c r="H575" s="505"/>
      <c r="J575" s="335"/>
      <c r="K575" s="335"/>
      <c r="L575" s="335"/>
      <c r="M575" s="335"/>
      <c r="N575" s="335"/>
      <c r="O575" s="335"/>
      <c r="P575" s="335"/>
    </row>
    <row r="576" spans="3:16" ht="14.25" hidden="1" x14ac:dyDescent="0.2">
      <c r="C576" s="335"/>
      <c r="E576" s="78"/>
      <c r="F576" s="335"/>
      <c r="G576" s="335"/>
      <c r="H576" s="505"/>
      <c r="J576" s="335"/>
      <c r="K576" s="335"/>
      <c r="L576" s="335"/>
      <c r="M576" s="335"/>
      <c r="N576" s="335"/>
      <c r="O576" s="335"/>
      <c r="P576" s="335"/>
    </row>
    <row r="577" spans="3:16" ht="14.25" hidden="1" x14ac:dyDescent="0.2">
      <c r="C577" s="335"/>
      <c r="E577" s="78"/>
      <c r="F577" s="335"/>
      <c r="G577" s="335"/>
      <c r="H577" s="505"/>
      <c r="J577" s="335"/>
      <c r="K577" s="335"/>
      <c r="L577" s="335"/>
      <c r="M577" s="335"/>
      <c r="N577" s="335"/>
      <c r="O577" s="335"/>
      <c r="P577" s="335"/>
    </row>
    <row r="578" spans="3:16" ht="14.25" hidden="1" x14ac:dyDescent="0.2">
      <c r="C578" s="335"/>
      <c r="E578" s="78"/>
      <c r="F578" s="335"/>
      <c r="G578" s="335"/>
      <c r="H578" s="505"/>
      <c r="J578" s="335"/>
      <c r="K578" s="335"/>
      <c r="L578" s="335"/>
      <c r="M578" s="335"/>
      <c r="N578" s="335"/>
      <c r="O578" s="335"/>
      <c r="P578" s="335"/>
    </row>
    <row r="579" spans="3:16" ht="14.25" hidden="1" x14ac:dyDescent="0.2">
      <c r="C579" s="335"/>
      <c r="E579" s="78"/>
      <c r="F579" s="335"/>
      <c r="G579" s="335"/>
      <c r="H579" s="505"/>
      <c r="J579" s="335"/>
      <c r="K579" s="335"/>
      <c r="L579" s="335"/>
      <c r="M579" s="335"/>
      <c r="N579" s="335"/>
      <c r="O579" s="335"/>
      <c r="P579" s="335"/>
    </row>
    <row r="580" spans="3:16" ht="14.25" hidden="1" x14ac:dyDescent="0.2">
      <c r="C580" s="335"/>
      <c r="E580" s="78"/>
      <c r="F580" s="335"/>
      <c r="G580" s="335"/>
      <c r="H580" s="505"/>
      <c r="J580" s="335"/>
      <c r="K580" s="335"/>
      <c r="L580" s="335"/>
      <c r="M580" s="335"/>
      <c r="N580" s="335"/>
      <c r="O580" s="335"/>
      <c r="P580" s="335"/>
    </row>
    <row r="581" spans="3:16" ht="14.25" hidden="1" x14ac:dyDescent="0.2">
      <c r="C581" s="335"/>
      <c r="E581" s="78"/>
      <c r="F581" s="335"/>
      <c r="G581" s="335"/>
      <c r="H581" s="505"/>
      <c r="J581" s="335"/>
      <c r="K581" s="335"/>
      <c r="L581" s="335"/>
      <c r="M581" s="335"/>
      <c r="N581" s="335"/>
      <c r="O581" s="335"/>
      <c r="P581" s="335"/>
    </row>
    <row r="582" spans="3:16" ht="14.25" hidden="1" x14ac:dyDescent="0.2">
      <c r="C582" s="335"/>
      <c r="E582" s="78"/>
      <c r="F582" s="335"/>
      <c r="G582" s="335"/>
      <c r="H582" s="505"/>
      <c r="J582" s="335"/>
      <c r="K582" s="335"/>
      <c r="L582" s="335"/>
      <c r="M582" s="335"/>
      <c r="N582" s="335"/>
      <c r="O582" s="335"/>
      <c r="P582" s="335"/>
    </row>
    <row r="583" spans="3:16" ht="14.25" hidden="1" x14ac:dyDescent="0.2">
      <c r="C583" s="335"/>
      <c r="E583" s="78"/>
      <c r="F583" s="335"/>
      <c r="G583" s="335"/>
      <c r="H583" s="505"/>
      <c r="J583" s="335"/>
      <c r="K583" s="335"/>
      <c r="L583" s="335"/>
      <c r="M583" s="335"/>
      <c r="N583" s="335"/>
      <c r="O583" s="335"/>
      <c r="P583" s="335"/>
    </row>
    <row r="584" spans="3:16" ht="14.25" hidden="1" x14ac:dyDescent="0.2">
      <c r="C584" s="335"/>
      <c r="E584" s="78"/>
      <c r="F584" s="335"/>
      <c r="G584" s="335"/>
      <c r="H584" s="505"/>
      <c r="J584" s="335"/>
      <c r="K584" s="335"/>
      <c r="L584" s="335"/>
      <c r="M584" s="335"/>
      <c r="N584" s="335"/>
      <c r="O584" s="335"/>
      <c r="P584" s="335"/>
    </row>
    <row r="585" spans="3:16" ht="14.25" hidden="1" x14ac:dyDescent="0.2">
      <c r="C585" s="335"/>
      <c r="E585" s="78"/>
      <c r="F585" s="335"/>
      <c r="G585" s="335"/>
      <c r="H585" s="505"/>
      <c r="J585" s="335"/>
      <c r="K585" s="335"/>
      <c r="L585" s="335"/>
      <c r="M585" s="335"/>
      <c r="N585" s="335"/>
      <c r="O585" s="335"/>
      <c r="P585" s="335"/>
    </row>
    <row r="586" spans="3:16" ht="14.25" hidden="1" x14ac:dyDescent="0.2">
      <c r="C586" s="335"/>
      <c r="E586" s="78"/>
      <c r="F586" s="335"/>
      <c r="G586" s="335"/>
      <c r="H586" s="505"/>
      <c r="J586" s="335"/>
      <c r="K586" s="335"/>
      <c r="L586" s="335"/>
      <c r="M586" s="335"/>
      <c r="N586" s="335"/>
      <c r="O586" s="335"/>
      <c r="P586" s="335"/>
    </row>
    <row r="587" spans="3:16" ht="14.25" hidden="1" x14ac:dyDescent="0.2">
      <c r="C587" s="335"/>
      <c r="E587" s="78"/>
      <c r="F587" s="335"/>
      <c r="G587" s="335"/>
      <c r="H587" s="505"/>
      <c r="J587" s="335"/>
      <c r="K587" s="335"/>
      <c r="L587" s="335"/>
      <c r="M587" s="335"/>
      <c r="N587" s="335"/>
      <c r="O587" s="335"/>
      <c r="P587" s="335"/>
    </row>
    <row r="588" spans="3:16" ht="14.25" hidden="1" x14ac:dyDescent="0.2">
      <c r="C588" s="335"/>
      <c r="E588" s="78"/>
      <c r="F588" s="335"/>
      <c r="G588" s="335"/>
      <c r="H588" s="505"/>
      <c r="J588" s="335"/>
      <c r="K588" s="335"/>
      <c r="L588" s="335"/>
      <c r="M588" s="335"/>
      <c r="N588" s="335"/>
      <c r="O588" s="335"/>
      <c r="P588" s="335"/>
    </row>
    <row r="589" spans="3:16" ht="14.25" hidden="1" x14ac:dyDescent="0.2">
      <c r="C589" s="335"/>
      <c r="E589" s="78"/>
      <c r="F589" s="335"/>
      <c r="G589" s="335"/>
      <c r="H589" s="505"/>
      <c r="J589" s="335"/>
      <c r="K589" s="335"/>
      <c r="L589" s="335"/>
      <c r="M589" s="335"/>
      <c r="N589" s="335"/>
      <c r="O589" s="335"/>
      <c r="P589" s="335"/>
    </row>
    <row r="590" spans="3:16" ht="14.25" hidden="1" x14ac:dyDescent="0.2">
      <c r="C590" s="335"/>
      <c r="E590" s="78"/>
      <c r="F590" s="335"/>
      <c r="G590" s="335"/>
      <c r="H590" s="505"/>
      <c r="J590" s="335"/>
      <c r="K590" s="335"/>
      <c r="L590" s="335"/>
      <c r="M590" s="335"/>
      <c r="N590" s="335"/>
      <c r="O590" s="335"/>
      <c r="P590" s="335"/>
    </row>
    <row r="591" spans="3:16" ht="14.25" hidden="1" x14ac:dyDescent="0.2">
      <c r="C591" s="335"/>
      <c r="E591" s="78"/>
      <c r="F591" s="335"/>
      <c r="G591" s="335"/>
      <c r="H591" s="505"/>
      <c r="J591" s="335"/>
      <c r="K591" s="335"/>
      <c r="L591" s="335"/>
      <c r="M591" s="335"/>
      <c r="N591" s="335"/>
      <c r="O591" s="335"/>
      <c r="P591" s="335"/>
    </row>
    <row r="592" spans="3:16" ht="14.25" hidden="1" x14ac:dyDescent="0.2">
      <c r="C592" s="335"/>
      <c r="E592" s="78"/>
      <c r="F592" s="335"/>
      <c r="G592" s="335"/>
      <c r="H592" s="505"/>
      <c r="J592" s="335"/>
      <c r="K592" s="335"/>
      <c r="L592" s="335"/>
      <c r="M592" s="335"/>
      <c r="N592" s="335"/>
      <c r="O592" s="335"/>
      <c r="P592" s="335"/>
    </row>
    <row r="593" spans="3:16" ht="14.25" hidden="1" x14ac:dyDescent="0.2">
      <c r="C593" s="335"/>
      <c r="E593" s="78"/>
      <c r="F593" s="335"/>
      <c r="G593" s="335"/>
      <c r="H593" s="505"/>
      <c r="J593" s="335"/>
      <c r="K593" s="335"/>
      <c r="L593" s="335"/>
      <c r="M593" s="335"/>
      <c r="N593" s="335"/>
      <c r="O593" s="335"/>
      <c r="P593" s="335"/>
    </row>
    <row r="594" spans="3:16" ht="14.25" hidden="1" x14ac:dyDescent="0.2">
      <c r="C594" s="335"/>
      <c r="E594" s="78"/>
      <c r="F594" s="335"/>
      <c r="G594" s="335"/>
      <c r="H594" s="505"/>
      <c r="J594" s="335"/>
      <c r="K594" s="335"/>
      <c r="L594" s="335"/>
      <c r="M594" s="335"/>
      <c r="N594" s="335"/>
      <c r="O594" s="335"/>
      <c r="P594" s="335"/>
    </row>
    <row r="595" spans="3:16" ht="14.25" hidden="1" x14ac:dyDescent="0.2">
      <c r="C595" s="335"/>
      <c r="E595" s="78"/>
      <c r="F595" s="335"/>
      <c r="G595" s="335"/>
      <c r="H595" s="505"/>
      <c r="J595" s="335"/>
      <c r="K595" s="335"/>
      <c r="L595" s="335"/>
      <c r="M595" s="335"/>
      <c r="N595" s="335"/>
      <c r="O595" s="335"/>
      <c r="P595" s="335"/>
    </row>
    <row r="596" spans="3:16" ht="14.25" hidden="1" x14ac:dyDescent="0.2">
      <c r="C596" s="335"/>
      <c r="E596" s="78"/>
      <c r="F596" s="335"/>
      <c r="G596" s="335"/>
      <c r="H596" s="505"/>
      <c r="J596" s="335"/>
      <c r="K596" s="335"/>
      <c r="L596" s="335"/>
      <c r="M596" s="335"/>
      <c r="N596" s="335"/>
      <c r="O596" s="335"/>
      <c r="P596" s="335"/>
    </row>
    <row r="597" spans="3:16" ht="14.25" hidden="1" x14ac:dyDescent="0.2">
      <c r="C597" s="335"/>
      <c r="E597" s="78"/>
      <c r="F597" s="335"/>
      <c r="G597" s="335"/>
      <c r="H597" s="505"/>
      <c r="J597" s="335"/>
      <c r="K597" s="335"/>
      <c r="L597" s="335"/>
      <c r="M597" s="335"/>
      <c r="N597" s="335"/>
      <c r="O597" s="335"/>
      <c r="P597" s="335"/>
    </row>
    <row r="598" spans="3:16" ht="14.25" hidden="1" x14ac:dyDescent="0.2">
      <c r="C598" s="335"/>
      <c r="E598" s="78"/>
      <c r="F598" s="335"/>
      <c r="G598" s="335"/>
      <c r="H598" s="505"/>
      <c r="J598" s="335"/>
      <c r="K598" s="335"/>
      <c r="L598" s="335"/>
      <c r="M598" s="335"/>
      <c r="N598" s="335"/>
      <c r="O598" s="335"/>
      <c r="P598" s="335"/>
    </row>
    <row r="599" spans="3:16" ht="14.25" hidden="1" x14ac:dyDescent="0.2">
      <c r="C599" s="335"/>
      <c r="E599" s="78"/>
      <c r="F599" s="335"/>
      <c r="G599" s="335"/>
      <c r="H599" s="505"/>
      <c r="J599" s="335"/>
      <c r="K599" s="335"/>
      <c r="L599" s="335"/>
      <c r="M599" s="335"/>
      <c r="N599" s="335"/>
      <c r="O599" s="335"/>
      <c r="P599" s="335"/>
    </row>
    <row r="600" spans="3:16" ht="14.25" hidden="1" x14ac:dyDescent="0.2">
      <c r="C600" s="335"/>
      <c r="E600" s="78"/>
      <c r="F600" s="335"/>
      <c r="G600" s="335"/>
      <c r="H600" s="505"/>
      <c r="J600" s="335"/>
      <c r="K600" s="335"/>
      <c r="L600" s="335"/>
      <c r="M600" s="335"/>
      <c r="N600" s="335"/>
      <c r="O600" s="335"/>
      <c r="P600" s="335"/>
    </row>
    <row r="601" spans="3:16" ht="14.25" hidden="1" x14ac:dyDescent="0.2">
      <c r="C601" s="335"/>
      <c r="E601" s="78"/>
      <c r="F601" s="335"/>
      <c r="G601" s="335"/>
      <c r="H601" s="505"/>
      <c r="J601" s="335"/>
      <c r="K601" s="335"/>
      <c r="L601" s="335"/>
      <c r="M601" s="335"/>
      <c r="N601" s="335"/>
      <c r="O601" s="335"/>
      <c r="P601" s="335"/>
    </row>
    <row r="602" spans="3:16" ht="14.25" hidden="1" x14ac:dyDescent="0.2">
      <c r="C602" s="335"/>
      <c r="E602" s="78"/>
      <c r="F602" s="335"/>
      <c r="G602" s="335"/>
      <c r="H602" s="505"/>
      <c r="J602" s="335"/>
      <c r="K602" s="335"/>
      <c r="L602" s="335"/>
      <c r="M602" s="335"/>
      <c r="N602" s="335"/>
      <c r="O602" s="335"/>
      <c r="P602" s="335"/>
    </row>
    <row r="603" spans="3:16" ht="14.25" hidden="1" x14ac:dyDescent="0.2">
      <c r="C603" s="335"/>
      <c r="E603" s="78"/>
      <c r="F603" s="335"/>
      <c r="G603" s="335"/>
      <c r="H603" s="505"/>
      <c r="J603" s="335"/>
      <c r="K603" s="335"/>
      <c r="L603" s="335"/>
      <c r="M603" s="335"/>
      <c r="N603" s="335"/>
      <c r="O603" s="335"/>
      <c r="P603" s="335"/>
    </row>
    <row r="604" spans="3:16" ht="14.25" hidden="1" x14ac:dyDescent="0.2">
      <c r="C604" s="335"/>
      <c r="E604" s="78"/>
      <c r="F604" s="335"/>
      <c r="G604" s="335"/>
      <c r="H604" s="505"/>
      <c r="J604" s="335"/>
      <c r="K604" s="335"/>
      <c r="L604" s="335"/>
      <c r="M604" s="335"/>
      <c r="N604" s="335"/>
      <c r="O604" s="335"/>
      <c r="P604" s="335"/>
    </row>
    <row r="605" spans="3:16" ht="14.25" hidden="1" x14ac:dyDescent="0.2">
      <c r="C605" s="335"/>
      <c r="E605" s="78"/>
      <c r="F605" s="335"/>
      <c r="G605" s="335"/>
      <c r="H605" s="505"/>
      <c r="J605" s="335"/>
      <c r="K605" s="335"/>
      <c r="L605" s="335"/>
      <c r="M605" s="335"/>
      <c r="N605" s="335"/>
      <c r="O605" s="335"/>
      <c r="P605" s="335"/>
    </row>
    <row r="606" spans="3:16" ht="14.25" hidden="1" x14ac:dyDescent="0.2">
      <c r="C606" s="335"/>
      <c r="E606" s="78"/>
      <c r="F606" s="335"/>
      <c r="G606" s="335"/>
      <c r="H606" s="505"/>
      <c r="J606" s="335"/>
      <c r="K606" s="335"/>
      <c r="L606" s="335"/>
      <c r="M606" s="335"/>
      <c r="N606" s="335"/>
      <c r="O606" s="335"/>
      <c r="P606" s="335"/>
    </row>
    <row r="607" spans="3:16" ht="14.25" hidden="1" x14ac:dyDescent="0.2">
      <c r="C607" s="335"/>
      <c r="E607" s="78"/>
      <c r="F607" s="335"/>
      <c r="G607" s="335"/>
      <c r="H607" s="505"/>
      <c r="J607" s="335"/>
      <c r="K607" s="335"/>
      <c r="L607" s="335"/>
      <c r="M607" s="335"/>
      <c r="N607" s="335"/>
      <c r="O607" s="335"/>
      <c r="P607" s="335"/>
    </row>
    <row r="608" spans="3:16" ht="14.25" hidden="1" x14ac:dyDescent="0.2">
      <c r="C608" s="335"/>
      <c r="E608" s="78"/>
      <c r="F608" s="335"/>
      <c r="G608" s="335"/>
      <c r="H608" s="505"/>
      <c r="J608" s="335"/>
      <c r="K608" s="335"/>
      <c r="L608" s="335"/>
      <c r="M608" s="335"/>
      <c r="N608" s="335"/>
      <c r="O608" s="335"/>
      <c r="P608" s="335"/>
    </row>
    <row r="609" spans="3:16" ht="14.25" hidden="1" x14ac:dyDescent="0.2">
      <c r="C609" s="335"/>
      <c r="E609" s="78"/>
      <c r="F609" s="335"/>
      <c r="G609" s="335"/>
      <c r="H609" s="505"/>
      <c r="J609" s="335"/>
      <c r="K609" s="335"/>
      <c r="L609" s="335"/>
      <c r="M609" s="335"/>
      <c r="N609" s="335"/>
      <c r="O609" s="335"/>
      <c r="P609" s="335"/>
    </row>
    <row r="610" spans="3:16" ht="14.25" hidden="1" x14ac:dyDescent="0.2">
      <c r="C610" s="335"/>
      <c r="E610" s="78"/>
      <c r="F610" s="335"/>
      <c r="G610" s="335"/>
      <c r="H610" s="505"/>
      <c r="J610" s="335"/>
      <c r="K610" s="335"/>
      <c r="L610" s="335"/>
      <c r="M610" s="335"/>
      <c r="N610" s="335"/>
      <c r="O610" s="335"/>
      <c r="P610" s="335"/>
    </row>
    <row r="611" spans="3:16" ht="14.25" hidden="1" x14ac:dyDescent="0.2">
      <c r="C611" s="335"/>
      <c r="E611" s="78"/>
      <c r="F611" s="335"/>
      <c r="G611" s="335"/>
      <c r="H611" s="505"/>
      <c r="J611" s="335"/>
      <c r="K611" s="335"/>
      <c r="L611" s="335"/>
      <c r="M611" s="335"/>
      <c r="N611" s="335"/>
      <c r="O611" s="335"/>
      <c r="P611" s="335"/>
    </row>
    <row r="612" spans="3:16" ht="14.25" hidden="1" x14ac:dyDescent="0.2">
      <c r="C612" s="335"/>
      <c r="E612" s="78"/>
      <c r="F612" s="335"/>
      <c r="G612" s="335"/>
      <c r="H612" s="505"/>
      <c r="J612" s="335"/>
      <c r="K612" s="335"/>
      <c r="L612" s="335"/>
      <c r="M612" s="335"/>
      <c r="N612" s="335"/>
      <c r="O612" s="335"/>
      <c r="P612" s="335"/>
    </row>
    <row r="613" spans="3:16" ht="14.25" hidden="1" x14ac:dyDescent="0.2">
      <c r="C613" s="335"/>
      <c r="E613" s="78"/>
      <c r="F613" s="335"/>
      <c r="G613" s="335"/>
      <c r="H613" s="505"/>
      <c r="J613" s="335"/>
      <c r="K613" s="335"/>
      <c r="L613" s="335"/>
      <c r="M613" s="335"/>
      <c r="N613" s="335"/>
      <c r="O613" s="335"/>
      <c r="P613" s="335"/>
    </row>
    <row r="614" spans="3:16" ht="14.25" hidden="1" x14ac:dyDescent="0.2">
      <c r="C614" s="335"/>
      <c r="E614" s="78"/>
      <c r="F614" s="335"/>
      <c r="G614" s="335"/>
      <c r="H614" s="505"/>
      <c r="J614" s="335"/>
      <c r="K614" s="335"/>
      <c r="L614" s="335"/>
      <c r="M614" s="335"/>
      <c r="N614" s="335"/>
      <c r="O614" s="335"/>
      <c r="P614" s="335"/>
    </row>
    <row r="615" spans="3:16" ht="14.25" hidden="1" x14ac:dyDescent="0.2">
      <c r="C615" s="335"/>
      <c r="E615" s="78"/>
      <c r="F615" s="335"/>
      <c r="G615" s="335"/>
      <c r="H615" s="505"/>
      <c r="J615" s="335"/>
      <c r="K615" s="335"/>
      <c r="L615" s="335"/>
      <c r="M615" s="335"/>
      <c r="N615" s="335"/>
      <c r="O615" s="335"/>
      <c r="P615" s="335"/>
    </row>
    <row r="616" spans="3:16" ht="14.25" hidden="1" x14ac:dyDescent="0.2">
      <c r="C616" s="335"/>
      <c r="E616" s="78"/>
      <c r="F616" s="335"/>
      <c r="G616" s="335"/>
      <c r="H616" s="505"/>
      <c r="J616" s="335"/>
      <c r="K616" s="335"/>
      <c r="L616" s="335"/>
      <c r="M616" s="335"/>
      <c r="N616" s="335"/>
      <c r="O616" s="335"/>
      <c r="P616" s="335"/>
    </row>
    <row r="617" spans="3:16" ht="14.25" hidden="1" x14ac:dyDescent="0.2">
      <c r="C617" s="335"/>
      <c r="E617" s="78"/>
      <c r="F617" s="335"/>
      <c r="G617" s="335"/>
      <c r="H617" s="505"/>
      <c r="J617" s="335"/>
      <c r="K617" s="335"/>
      <c r="L617" s="335"/>
      <c r="M617" s="335"/>
      <c r="N617" s="335"/>
      <c r="O617" s="335"/>
      <c r="P617" s="335"/>
    </row>
    <row r="618" spans="3:16" ht="14.25" hidden="1" x14ac:dyDescent="0.2">
      <c r="C618" s="335"/>
      <c r="E618" s="78"/>
      <c r="F618" s="335"/>
      <c r="G618" s="335"/>
      <c r="H618" s="505"/>
      <c r="J618" s="335"/>
      <c r="K618" s="335"/>
      <c r="L618" s="335"/>
      <c r="M618" s="335"/>
      <c r="N618" s="335"/>
      <c r="O618" s="335"/>
      <c r="P618" s="335"/>
    </row>
    <row r="619" spans="3:16" ht="14.25" hidden="1" x14ac:dyDescent="0.2">
      <c r="C619" s="335"/>
      <c r="E619" s="78"/>
      <c r="F619" s="335"/>
      <c r="G619" s="335"/>
      <c r="H619" s="505"/>
      <c r="J619" s="335"/>
      <c r="K619" s="335"/>
      <c r="L619" s="335"/>
      <c r="M619" s="335"/>
      <c r="N619" s="335"/>
      <c r="O619" s="335"/>
      <c r="P619" s="335"/>
    </row>
    <row r="620" spans="3:16" ht="14.25" hidden="1" x14ac:dyDescent="0.2">
      <c r="C620" s="335"/>
      <c r="E620" s="78"/>
      <c r="F620" s="335"/>
      <c r="G620" s="335"/>
      <c r="H620" s="505"/>
      <c r="J620" s="335"/>
      <c r="K620" s="335"/>
      <c r="L620" s="335"/>
      <c r="M620" s="335"/>
      <c r="N620" s="335"/>
      <c r="O620" s="335"/>
      <c r="P620" s="335"/>
    </row>
    <row r="621" spans="3:16" ht="14.25" hidden="1" x14ac:dyDescent="0.2">
      <c r="C621" s="335"/>
      <c r="E621" s="78"/>
      <c r="F621" s="335"/>
      <c r="G621" s="335"/>
      <c r="H621" s="505"/>
      <c r="J621" s="335"/>
      <c r="K621" s="335"/>
      <c r="L621" s="335"/>
      <c r="M621" s="335"/>
      <c r="N621" s="335"/>
      <c r="O621" s="335"/>
      <c r="P621" s="335"/>
    </row>
    <row r="622" spans="3:16" ht="14.25" hidden="1" x14ac:dyDescent="0.2">
      <c r="C622" s="335"/>
      <c r="E622" s="78"/>
      <c r="F622" s="335"/>
      <c r="G622" s="335"/>
      <c r="H622" s="505"/>
      <c r="J622" s="335"/>
      <c r="K622" s="335"/>
      <c r="L622" s="335"/>
      <c r="M622" s="335"/>
      <c r="N622" s="335"/>
      <c r="O622" s="335"/>
      <c r="P622" s="335"/>
    </row>
    <row r="623" spans="3:16" ht="14.25" hidden="1" x14ac:dyDescent="0.2">
      <c r="C623" s="335"/>
      <c r="E623" s="78"/>
      <c r="F623" s="335"/>
      <c r="G623" s="335"/>
      <c r="H623" s="505"/>
      <c r="J623" s="335"/>
      <c r="K623" s="335"/>
      <c r="L623" s="335"/>
      <c r="M623" s="335"/>
      <c r="N623" s="335"/>
      <c r="O623" s="335"/>
      <c r="P623" s="335"/>
    </row>
    <row r="624" spans="3:16" ht="14.25" hidden="1" x14ac:dyDescent="0.2">
      <c r="C624" s="335"/>
      <c r="E624" s="78"/>
      <c r="F624" s="335"/>
      <c r="G624" s="335"/>
      <c r="H624" s="505"/>
      <c r="J624" s="335"/>
      <c r="K624" s="335"/>
      <c r="L624" s="335"/>
      <c r="M624" s="335"/>
      <c r="N624" s="335"/>
      <c r="O624" s="335"/>
      <c r="P624" s="335"/>
    </row>
    <row r="625" spans="3:16" ht="14.25" hidden="1" x14ac:dyDescent="0.2">
      <c r="C625" s="335"/>
      <c r="E625" s="78"/>
      <c r="F625" s="335"/>
      <c r="G625" s="335"/>
      <c r="H625" s="505"/>
      <c r="J625" s="335"/>
      <c r="K625" s="335"/>
      <c r="L625" s="335"/>
      <c r="M625" s="335"/>
      <c r="N625" s="335"/>
      <c r="O625" s="335"/>
      <c r="P625" s="335"/>
    </row>
    <row r="626" spans="3:16" ht="14.25" hidden="1" x14ac:dyDescent="0.2">
      <c r="C626" s="335"/>
      <c r="E626" s="78"/>
      <c r="F626" s="335"/>
      <c r="G626" s="335"/>
      <c r="H626" s="505"/>
      <c r="J626" s="335"/>
      <c r="K626" s="335"/>
      <c r="L626" s="335"/>
      <c r="M626" s="335"/>
      <c r="N626" s="335"/>
      <c r="O626" s="335"/>
      <c r="P626" s="335"/>
    </row>
    <row r="627" spans="3:16" ht="14.25" hidden="1" x14ac:dyDescent="0.2">
      <c r="C627" s="335"/>
      <c r="E627" s="78"/>
      <c r="F627" s="335"/>
      <c r="G627" s="335"/>
      <c r="H627" s="505"/>
      <c r="J627" s="335"/>
      <c r="K627" s="335"/>
      <c r="L627" s="335"/>
      <c r="M627" s="335"/>
      <c r="N627" s="335"/>
      <c r="O627" s="335"/>
      <c r="P627" s="335"/>
    </row>
    <row r="628" spans="3:16" ht="14.25" hidden="1" x14ac:dyDescent="0.2">
      <c r="C628" s="335"/>
      <c r="E628" s="78"/>
      <c r="F628" s="335"/>
      <c r="G628" s="335"/>
      <c r="H628" s="505"/>
      <c r="J628" s="335"/>
      <c r="K628" s="335"/>
      <c r="L628" s="335"/>
      <c r="M628" s="335"/>
      <c r="N628" s="335"/>
      <c r="O628" s="335"/>
      <c r="P628" s="335"/>
    </row>
    <row r="629" spans="3:16" ht="14.25" hidden="1" x14ac:dyDescent="0.2">
      <c r="C629" s="335"/>
      <c r="E629" s="78"/>
      <c r="F629" s="335"/>
      <c r="G629" s="335"/>
      <c r="H629" s="505"/>
      <c r="J629" s="335"/>
      <c r="K629" s="335"/>
      <c r="L629" s="335"/>
      <c r="M629" s="335"/>
      <c r="N629" s="335"/>
      <c r="O629" s="335"/>
      <c r="P629" s="335"/>
    </row>
    <row r="630" spans="3:16" ht="14.25" hidden="1" x14ac:dyDescent="0.2">
      <c r="C630" s="335"/>
      <c r="E630" s="78"/>
      <c r="F630" s="335"/>
      <c r="G630" s="335"/>
      <c r="H630" s="505"/>
      <c r="J630" s="335"/>
      <c r="K630" s="335"/>
      <c r="L630" s="335"/>
      <c r="M630" s="335"/>
      <c r="N630" s="335"/>
      <c r="O630" s="335"/>
      <c r="P630" s="335"/>
    </row>
    <row r="631" spans="3:16" ht="14.25" hidden="1" x14ac:dyDescent="0.2">
      <c r="C631" s="335"/>
      <c r="E631" s="78"/>
      <c r="F631" s="335"/>
      <c r="G631" s="335"/>
      <c r="H631" s="505"/>
      <c r="J631" s="335"/>
      <c r="K631" s="335"/>
      <c r="L631" s="335"/>
      <c r="M631" s="335"/>
      <c r="N631" s="335"/>
      <c r="O631" s="335"/>
      <c r="P631" s="335"/>
    </row>
    <row r="632" spans="3:16" ht="14.25" hidden="1" x14ac:dyDescent="0.2">
      <c r="C632" s="335"/>
      <c r="E632" s="78"/>
      <c r="F632" s="335"/>
      <c r="G632" s="335"/>
      <c r="H632" s="505"/>
      <c r="J632" s="335"/>
      <c r="K632" s="335"/>
      <c r="L632" s="335"/>
      <c r="M632" s="335"/>
      <c r="N632" s="335"/>
      <c r="O632" s="335"/>
      <c r="P632" s="335"/>
    </row>
    <row r="633" spans="3:16" ht="14.25" hidden="1" x14ac:dyDescent="0.2">
      <c r="C633" s="335"/>
      <c r="E633" s="78"/>
      <c r="F633" s="335"/>
      <c r="G633" s="335"/>
      <c r="H633" s="505"/>
      <c r="J633" s="335"/>
      <c r="K633" s="335"/>
      <c r="L633" s="335"/>
      <c r="M633" s="335"/>
      <c r="N633" s="335"/>
      <c r="O633" s="335"/>
      <c r="P633" s="335"/>
    </row>
    <row r="634" spans="3:16" ht="14.25" hidden="1" x14ac:dyDescent="0.2">
      <c r="C634" s="335"/>
      <c r="E634" s="78"/>
      <c r="F634" s="335"/>
      <c r="G634" s="335"/>
      <c r="H634" s="505"/>
      <c r="J634" s="335"/>
      <c r="K634" s="335"/>
      <c r="L634" s="335"/>
      <c r="M634" s="335"/>
      <c r="N634" s="335"/>
      <c r="O634" s="335"/>
      <c r="P634" s="335"/>
    </row>
    <row r="635" spans="3:16" ht="14.25" hidden="1" x14ac:dyDescent="0.2">
      <c r="C635" s="335"/>
      <c r="E635" s="78"/>
      <c r="F635" s="335"/>
      <c r="G635" s="335"/>
      <c r="H635" s="505"/>
      <c r="J635" s="335"/>
      <c r="K635" s="335"/>
      <c r="L635" s="335"/>
      <c r="M635" s="335"/>
      <c r="N635" s="335"/>
      <c r="O635" s="335"/>
      <c r="P635" s="335"/>
    </row>
    <row r="636" spans="3:16" ht="14.25" hidden="1" x14ac:dyDescent="0.2">
      <c r="C636" s="335"/>
      <c r="E636" s="78"/>
      <c r="F636" s="335"/>
      <c r="G636" s="335"/>
      <c r="H636" s="505"/>
      <c r="J636" s="335"/>
      <c r="K636" s="335"/>
      <c r="L636" s="335"/>
      <c r="M636" s="335"/>
      <c r="N636" s="335"/>
      <c r="O636" s="335"/>
      <c r="P636" s="335"/>
    </row>
    <row r="637" spans="3:16" ht="14.25" hidden="1" x14ac:dyDescent="0.2">
      <c r="C637" s="335"/>
      <c r="E637" s="78"/>
      <c r="F637" s="335"/>
      <c r="G637" s="335"/>
      <c r="H637" s="505"/>
      <c r="J637" s="335"/>
      <c r="K637" s="335"/>
      <c r="L637" s="335"/>
      <c r="M637" s="335"/>
      <c r="N637" s="335"/>
      <c r="O637" s="335"/>
      <c r="P637" s="335"/>
    </row>
    <row r="638" spans="3:16" ht="14.25" hidden="1" x14ac:dyDescent="0.2">
      <c r="C638" s="335"/>
      <c r="E638" s="78"/>
      <c r="F638" s="335"/>
      <c r="G638" s="335"/>
      <c r="H638" s="505"/>
      <c r="J638" s="335"/>
      <c r="K638" s="335"/>
      <c r="L638" s="335"/>
      <c r="M638" s="335"/>
      <c r="N638" s="335"/>
      <c r="O638" s="335"/>
      <c r="P638" s="335"/>
    </row>
    <row r="639" spans="3:16" ht="14.25" hidden="1" x14ac:dyDescent="0.2">
      <c r="C639" s="335"/>
      <c r="E639" s="78"/>
      <c r="F639" s="335"/>
      <c r="G639" s="335"/>
      <c r="H639" s="505"/>
      <c r="J639" s="335"/>
      <c r="K639" s="335"/>
      <c r="L639" s="335"/>
      <c r="M639" s="335"/>
      <c r="N639" s="335"/>
      <c r="O639" s="335"/>
      <c r="P639" s="335"/>
    </row>
    <row r="640" spans="3:16" ht="14.25" hidden="1" x14ac:dyDescent="0.2">
      <c r="C640" s="335"/>
      <c r="E640" s="78"/>
      <c r="F640" s="335"/>
      <c r="G640" s="335"/>
      <c r="H640" s="505"/>
      <c r="J640" s="335"/>
      <c r="K640" s="335"/>
      <c r="L640" s="335"/>
      <c r="M640" s="335"/>
      <c r="N640" s="335"/>
      <c r="O640" s="335"/>
      <c r="P640" s="335"/>
    </row>
    <row r="641" spans="3:16" ht="14.25" hidden="1" x14ac:dyDescent="0.2">
      <c r="C641" s="335"/>
      <c r="E641" s="78"/>
      <c r="F641" s="335"/>
      <c r="G641" s="335"/>
      <c r="H641" s="505"/>
      <c r="J641" s="335"/>
      <c r="K641" s="335"/>
      <c r="L641" s="335"/>
      <c r="M641" s="335"/>
      <c r="N641" s="335"/>
      <c r="O641" s="335"/>
      <c r="P641" s="335"/>
    </row>
    <row r="642" spans="3:16" ht="14.25" hidden="1" x14ac:dyDescent="0.2">
      <c r="C642" s="335"/>
      <c r="E642" s="78"/>
      <c r="F642" s="335"/>
      <c r="G642" s="335"/>
      <c r="H642" s="505"/>
      <c r="J642" s="335"/>
      <c r="K642" s="335"/>
      <c r="L642" s="335"/>
      <c r="M642" s="335"/>
      <c r="N642" s="335"/>
      <c r="O642" s="335"/>
      <c r="P642" s="335"/>
    </row>
    <row r="643" spans="3:16" ht="14.25" hidden="1" x14ac:dyDescent="0.2">
      <c r="C643" s="335"/>
      <c r="E643" s="78"/>
      <c r="F643" s="335"/>
      <c r="G643" s="335"/>
      <c r="H643" s="505"/>
      <c r="J643" s="335"/>
      <c r="K643" s="335"/>
      <c r="L643" s="335"/>
      <c r="M643" s="335"/>
      <c r="N643" s="335"/>
      <c r="O643" s="335"/>
      <c r="P643" s="335"/>
    </row>
    <row r="644" spans="3:16" ht="14.25" hidden="1" x14ac:dyDescent="0.2">
      <c r="C644" s="335"/>
      <c r="E644" s="78"/>
      <c r="F644" s="335"/>
      <c r="G644" s="335"/>
      <c r="H644" s="505"/>
      <c r="J644" s="335"/>
      <c r="K644" s="335"/>
      <c r="L644" s="335"/>
      <c r="M644" s="335"/>
      <c r="N644" s="335"/>
      <c r="O644" s="335"/>
      <c r="P644" s="335"/>
    </row>
    <row r="645" spans="3:16" ht="14.25" hidden="1" x14ac:dyDescent="0.2">
      <c r="C645" s="335"/>
      <c r="E645" s="78"/>
      <c r="F645" s="335"/>
      <c r="G645" s="335"/>
      <c r="H645" s="505"/>
      <c r="J645" s="335"/>
      <c r="K645" s="335"/>
      <c r="L645" s="335"/>
      <c r="M645" s="335"/>
      <c r="N645" s="335"/>
      <c r="O645" s="335"/>
      <c r="P645" s="335"/>
    </row>
    <row r="646" spans="3:16" ht="14.25" hidden="1" x14ac:dyDescent="0.2">
      <c r="C646" s="335"/>
      <c r="E646" s="78"/>
      <c r="F646" s="335"/>
      <c r="G646" s="335"/>
      <c r="H646" s="505"/>
      <c r="J646" s="335"/>
      <c r="K646" s="335"/>
      <c r="L646" s="335"/>
      <c r="M646" s="335"/>
      <c r="N646" s="335"/>
      <c r="O646" s="335"/>
      <c r="P646" s="335"/>
    </row>
    <row r="647" spans="3:16" ht="14.25" hidden="1" x14ac:dyDescent="0.2">
      <c r="C647" s="335"/>
      <c r="E647" s="78"/>
      <c r="F647" s="335"/>
      <c r="G647" s="335"/>
      <c r="H647" s="505"/>
      <c r="J647" s="335"/>
      <c r="K647" s="335"/>
      <c r="L647" s="335"/>
      <c r="M647" s="335"/>
      <c r="N647" s="335"/>
      <c r="O647" s="335"/>
      <c r="P647" s="335"/>
    </row>
    <row r="648" spans="3:16" ht="14.25" hidden="1" x14ac:dyDescent="0.2">
      <c r="C648" s="335"/>
      <c r="E648" s="78"/>
      <c r="F648" s="335"/>
      <c r="G648" s="335"/>
      <c r="H648" s="505"/>
      <c r="J648" s="335"/>
      <c r="K648" s="335"/>
      <c r="L648" s="335"/>
      <c r="M648" s="335"/>
      <c r="N648" s="335"/>
      <c r="O648" s="335"/>
      <c r="P648" s="335"/>
    </row>
    <row r="649" spans="3:16" ht="14.25" hidden="1" x14ac:dyDescent="0.2">
      <c r="C649" s="335"/>
      <c r="E649" s="78"/>
      <c r="F649" s="335"/>
      <c r="G649" s="335"/>
      <c r="H649" s="505"/>
      <c r="J649" s="335"/>
      <c r="K649" s="335"/>
      <c r="L649" s="335"/>
      <c r="M649" s="335"/>
      <c r="N649" s="335"/>
      <c r="O649" s="335"/>
      <c r="P649" s="335"/>
    </row>
    <row r="650" spans="3:16" ht="14.25" hidden="1" x14ac:dyDescent="0.2">
      <c r="C650" s="335"/>
      <c r="E650" s="78"/>
      <c r="F650" s="335"/>
      <c r="G650" s="335"/>
      <c r="H650" s="505"/>
      <c r="J650" s="335"/>
      <c r="K650" s="335"/>
      <c r="L650" s="335"/>
      <c r="M650" s="335"/>
      <c r="N650" s="335"/>
      <c r="O650" s="335"/>
      <c r="P650" s="335"/>
    </row>
    <row r="651" spans="3:16" ht="14.25" hidden="1" x14ac:dyDescent="0.2">
      <c r="C651" s="335"/>
      <c r="E651" s="78"/>
      <c r="F651" s="335"/>
      <c r="G651" s="335"/>
      <c r="H651" s="505"/>
      <c r="J651" s="335"/>
      <c r="K651" s="335"/>
      <c r="L651" s="335"/>
      <c r="M651" s="335"/>
      <c r="N651" s="335"/>
      <c r="O651" s="335"/>
      <c r="P651" s="335"/>
    </row>
    <row r="652" spans="3:16" ht="14.25" hidden="1" x14ac:dyDescent="0.2">
      <c r="C652" s="335"/>
      <c r="E652" s="78"/>
      <c r="F652" s="335"/>
      <c r="G652" s="335"/>
      <c r="H652" s="505"/>
      <c r="J652" s="335"/>
      <c r="K652" s="335"/>
      <c r="L652" s="335"/>
      <c r="M652" s="335"/>
      <c r="N652" s="335"/>
      <c r="O652" s="335"/>
      <c r="P652" s="335"/>
    </row>
    <row r="653" spans="3:16" ht="14.25" hidden="1" x14ac:dyDescent="0.2">
      <c r="C653" s="335"/>
      <c r="E653" s="78"/>
      <c r="F653" s="335"/>
      <c r="G653" s="335"/>
      <c r="H653" s="505"/>
      <c r="J653" s="335"/>
      <c r="K653" s="335"/>
      <c r="L653" s="335"/>
      <c r="M653" s="335"/>
      <c r="N653" s="335"/>
      <c r="O653" s="335"/>
      <c r="P653" s="335"/>
    </row>
    <row r="654" spans="3:16" ht="14.25" hidden="1" x14ac:dyDescent="0.2">
      <c r="C654" s="335"/>
      <c r="E654" s="78"/>
      <c r="F654" s="335"/>
      <c r="G654" s="335"/>
      <c r="H654" s="505"/>
      <c r="J654" s="335"/>
      <c r="K654" s="335"/>
      <c r="L654" s="335"/>
      <c r="M654" s="335"/>
      <c r="N654" s="335"/>
      <c r="O654" s="335"/>
      <c r="P654" s="335"/>
    </row>
    <row r="655" spans="3:16" ht="14.25" hidden="1" x14ac:dyDescent="0.2">
      <c r="C655" s="335"/>
      <c r="E655" s="78"/>
      <c r="F655" s="335"/>
      <c r="G655" s="335"/>
      <c r="H655" s="505"/>
      <c r="J655" s="335"/>
      <c r="K655" s="335"/>
      <c r="L655" s="335"/>
      <c r="M655" s="335"/>
      <c r="N655" s="335"/>
      <c r="O655" s="335"/>
      <c r="P655" s="335"/>
    </row>
    <row r="656" spans="3:16" ht="14.25" hidden="1" x14ac:dyDescent="0.2">
      <c r="C656" s="335"/>
      <c r="E656" s="78"/>
      <c r="F656" s="335"/>
      <c r="G656" s="335"/>
      <c r="H656" s="505"/>
      <c r="J656" s="335"/>
      <c r="K656" s="335"/>
      <c r="L656" s="335"/>
      <c r="M656" s="335"/>
      <c r="N656" s="335"/>
      <c r="O656" s="335"/>
      <c r="P656" s="335"/>
    </row>
    <row r="657" spans="3:16" ht="14.25" hidden="1" x14ac:dyDescent="0.2">
      <c r="C657" s="335"/>
      <c r="E657" s="78"/>
      <c r="F657" s="335"/>
      <c r="G657" s="335"/>
      <c r="H657" s="505"/>
      <c r="J657" s="335"/>
      <c r="K657" s="335"/>
      <c r="L657" s="335"/>
      <c r="M657" s="335"/>
      <c r="N657" s="335"/>
      <c r="O657" s="335"/>
      <c r="P657" s="335"/>
    </row>
    <row r="658" spans="3:16" ht="14.25" hidden="1" x14ac:dyDescent="0.2">
      <c r="C658" s="335"/>
      <c r="E658" s="78"/>
      <c r="F658" s="335"/>
      <c r="G658" s="335"/>
      <c r="H658" s="505"/>
      <c r="J658" s="335"/>
      <c r="K658" s="335"/>
      <c r="L658" s="335"/>
      <c r="M658" s="335"/>
      <c r="N658" s="335"/>
      <c r="O658" s="335"/>
      <c r="P658" s="335"/>
    </row>
    <row r="659" spans="3:16" ht="14.25" hidden="1" x14ac:dyDescent="0.2">
      <c r="C659" s="335"/>
      <c r="E659" s="78"/>
      <c r="F659" s="335"/>
      <c r="G659" s="335"/>
      <c r="H659" s="505"/>
      <c r="J659" s="335"/>
      <c r="K659" s="335"/>
      <c r="L659" s="335"/>
      <c r="M659" s="335"/>
      <c r="N659" s="335"/>
      <c r="O659" s="335"/>
      <c r="P659" s="335"/>
    </row>
    <row r="660" spans="3:16" ht="14.25" hidden="1" x14ac:dyDescent="0.2">
      <c r="C660" s="335"/>
      <c r="E660" s="78"/>
      <c r="F660" s="335"/>
      <c r="G660" s="335"/>
      <c r="H660" s="505"/>
      <c r="J660" s="335"/>
      <c r="K660" s="335"/>
      <c r="L660" s="335"/>
      <c r="M660" s="335"/>
      <c r="N660" s="335"/>
      <c r="O660" s="335"/>
      <c r="P660" s="335"/>
    </row>
    <row r="661" spans="3:16" ht="14.25" hidden="1" x14ac:dyDescent="0.2">
      <c r="C661" s="335"/>
      <c r="E661" s="78"/>
      <c r="F661" s="335"/>
      <c r="G661" s="335"/>
      <c r="H661" s="505"/>
      <c r="J661" s="335"/>
      <c r="K661" s="335"/>
      <c r="L661" s="335"/>
      <c r="M661" s="335"/>
      <c r="N661" s="335"/>
      <c r="O661" s="335"/>
      <c r="P661" s="335"/>
    </row>
    <row r="662" spans="3:16" ht="14.25" hidden="1" x14ac:dyDescent="0.2">
      <c r="C662" s="335"/>
      <c r="E662" s="78"/>
      <c r="F662" s="335"/>
      <c r="G662" s="335"/>
      <c r="H662" s="505"/>
      <c r="J662" s="335"/>
      <c r="K662" s="335"/>
      <c r="L662" s="335"/>
      <c r="M662" s="335"/>
      <c r="N662" s="335"/>
      <c r="O662" s="335"/>
      <c r="P662" s="335"/>
    </row>
    <row r="663" spans="3:16" ht="14.25" hidden="1" x14ac:dyDescent="0.2">
      <c r="C663" s="335"/>
      <c r="E663" s="78"/>
      <c r="F663" s="335"/>
      <c r="G663" s="335"/>
      <c r="H663" s="505"/>
      <c r="J663" s="335"/>
      <c r="K663" s="335"/>
      <c r="L663" s="335"/>
      <c r="M663" s="335"/>
      <c r="N663" s="335"/>
      <c r="O663" s="335"/>
      <c r="P663" s="335"/>
    </row>
    <row r="664" spans="3:16" ht="14.25" hidden="1" x14ac:dyDescent="0.2">
      <c r="C664" s="335"/>
      <c r="E664" s="78"/>
      <c r="F664" s="335"/>
      <c r="G664" s="335"/>
      <c r="H664" s="505"/>
      <c r="J664" s="335"/>
      <c r="K664" s="335"/>
      <c r="L664" s="335"/>
      <c r="M664" s="335"/>
      <c r="N664" s="335"/>
      <c r="O664" s="335"/>
      <c r="P664" s="335"/>
    </row>
    <row r="665" spans="3:16" ht="14.25" hidden="1" x14ac:dyDescent="0.2">
      <c r="C665" s="335"/>
      <c r="E665" s="78"/>
      <c r="F665" s="335"/>
      <c r="G665" s="335"/>
      <c r="H665" s="505"/>
      <c r="J665" s="335"/>
      <c r="K665" s="335"/>
      <c r="L665" s="335"/>
      <c r="M665" s="335"/>
      <c r="N665" s="335"/>
      <c r="O665" s="335"/>
      <c r="P665" s="335"/>
    </row>
    <row r="666" spans="3:16" ht="14.25" hidden="1" x14ac:dyDescent="0.2">
      <c r="C666" s="335"/>
      <c r="E666" s="78"/>
      <c r="F666" s="335"/>
      <c r="G666" s="335"/>
      <c r="H666" s="505"/>
      <c r="J666" s="335"/>
      <c r="K666" s="335"/>
      <c r="L666" s="335"/>
      <c r="M666" s="335"/>
      <c r="N666" s="335"/>
      <c r="O666" s="335"/>
      <c r="P666" s="335"/>
    </row>
    <row r="667" spans="3:16" ht="14.25" hidden="1" x14ac:dyDescent="0.2">
      <c r="C667" s="335"/>
      <c r="E667" s="78"/>
      <c r="F667" s="335"/>
      <c r="G667" s="335"/>
      <c r="H667" s="505"/>
      <c r="J667" s="335"/>
      <c r="K667" s="335"/>
      <c r="L667" s="335"/>
      <c r="M667" s="335"/>
      <c r="N667" s="335"/>
      <c r="O667" s="335"/>
      <c r="P667" s="335"/>
    </row>
    <row r="668" spans="3:16" ht="14.25" hidden="1" x14ac:dyDescent="0.2">
      <c r="C668" s="335"/>
      <c r="E668" s="78"/>
      <c r="F668" s="335"/>
      <c r="G668" s="335"/>
      <c r="H668" s="505"/>
      <c r="J668" s="335"/>
      <c r="K668" s="335"/>
      <c r="L668" s="335"/>
      <c r="M668" s="335"/>
      <c r="N668" s="335"/>
      <c r="O668" s="335"/>
      <c r="P668" s="335"/>
    </row>
    <row r="669" spans="3:16" ht="14.25" hidden="1" x14ac:dyDescent="0.2">
      <c r="C669" s="335"/>
      <c r="E669" s="78"/>
      <c r="F669" s="335"/>
      <c r="G669" s="335"/>
      <c r="H669" s="505"/>
      <c r="J669" s="335"/>
      <c r="K669" s="335"/>
      <c r="L669" s="335"/>
      <c r="M669" s="335"/>
      <c r="N669" s="335"/>
      <c r="O669" s="335"/>
      <c r="P669" s="335"/>
    </row>
    <row r="670" spans="3:16" ht="14.25" hidden="1" x14ac:dyDescent="0.2">
      <c r="C670" s="335"/>
      <c r="E670" s="78"/>
      <c r="F670" s="335"/>
      <c r="G670" s="335"/>
      <c r="H670" s="505"/>
      <c r="J670" s="335"/>
      <c r="K670" s="335"/>
      <c r="L670" s="335"/>
      <c r="M670" s="335"/>
      <c r="N670" s="335"/>
      <c r="O670" s="335"/>
      <c r="P670" s="335"/>
    </row>
    <row r="671" spans="3:16" ht="14.25" hidden="1" x14ac:dyDescent="0.2">
      <c r="C671" s="335"/>
      <c r="E671" s="78"/>
      <c r="F671" s="335"/>
      <c r="G671" s="335"/>
      <c r="H671" s="505"/>
      <c r="J671" s="335"/>
      <c r="K671" s="335"/>
      <c r="L671" s="335"/>
      <c r="M671" s="335"/>
      <c r="N671" s="335"/>
      <c r="O671" s="335"/>
      <c r="P671" s="335"/>
    </row>
    <row r="672" spans="3:16" ht="14.25" hidden="1" x14ac:dyDescent="0.2">
      <c r="C672" s="335"/>
      <c r="E672" s="78"/>
      <c r="F672" s="335"/>
      <c r="G672" s="335"/>
      <c r="H672" s="505"/>
      <c r="J672" s="335"/>
      <c r="K672" s="335"/>
      <c r="L672" s="335"/>
      <c r="M672" s="335"/>
      <c r="N672" s="335"/>
      <c r="O672" s="335"/>
      <c r="P672" s="335"/>
    </row>
    <row r="673" spans="3:16" ht="14.25" hidden="1" x14ac:dyDescent="0.2">
      <c r="C673" s="335"/>
      <c r="E673" s="78"/>
      <c r="F673" s="335"/>
      <c r="G673" s="335"/>
      <c r="H673" s="505"/>
      <c r="J673" s="335"/>
      <c r="K673" s="335"/>
      <c r="L673" s="335"/>
      <c r="M673" s="335"/>
      <c r="N673" s="335"/>
      <c r="O673" s="335"/>
      <c r="P673" s="335"/>
    </row>
    <row r="674" spans="3:16" ht="14.25" hidden="1" x14ac:dyDescent="0.2">
      <c r="C674" s="335"/>
      <c r="E674" s="78"/>
      <c r="F674" s="335"/>
      <c r="G674" s="335"/>
      <c r="H674" s="505"/>
      <c r="J674" s="335"/>
      <c r="K674" s="335"/>
      <c r="L674" s="335"/>
      <c r="M674" s="335"/>
      <c r="N674" s="335"/>
      <c r="O674" s="335"/>
      <c r="P674" s="335"/>
    </row>
    <row r="675" spans="3:16" ht="14.25" hidden="1" x14ac:dyDescent="0.2">
      <c r="C675" s="335"/>
      <c r="E675" s="78"/>
      <c r="F675" s="335"/>
      <c r="G675" s="335"/>
      <c r="H675" s="505"/>
      <c r="J675" s="335"/>
      <c r="K675" s="335"/>
      <c r="L675" s="335"/>
      <c r="M675" s="335"/>
      <c r="N675" s="335"/>
      <c r="O675" s="335"/>
      <c r="P675" s="335"/>
    </row>
    <row r="676" spans="3:16" ht="14.25" hidden="1" x14ac:dyDescent="0.2">
      <c r="C676" s="335"/>
      <c r="E676" s="78"/>
      <c r="F676" s="335"/>
      <c r="G676" s="335"/>
      <c r="H676" s="505"/>
      <c r="J676" s="335"/>
      <c r="K676" s="335"/>
      <c r="L676" s="335"/>
      <c r="M676" s="335"/>
      <c r="N676" s="335"/>
      <c r="O676" s="335"/>
      <c r="P676" s="335"/>
    </row>
    <row r="677" spans="3:16" ht="14.25" hidden="1" x14ac:dyDescent="0.2">
      <c r="C677" s="335"/>
      <c r="E677" s="78"/>
      <c r="F677" s="335"/>
      <c r="G677" s="335"/>
      <c r="H677" s="505"/>
      <c r="J677" s="335"/>
      <c r="K677" s="335"/>
      <c r="L677" s="335"/>
      <c r="M677" s="335"/>
      <c r="N677" s="335"/>
      <c r="O677" s="335"/>
      <c r="P677" s="335"/>
    </row>
    <row r="678" spans="3:16" ht="14.25" hidden="1" x14ac:dyDescent="0.2">
      <c r="C678" s="335"/>
      <c r="E678" s="78"/>
      <c r="F678" s="335"/>
      <c r="G678" s="335"/>
      <c r="H678" s="505"/>
      <c r="J678" s="335"/>
      <c r="K678" s="335"/>
      <c r="L678" s="335"/>
      <c r="M678" s="335"/>
      <c r="N678" s="335"/>
      <c r="O678" s="335"/>
      <c r="P678" s="335"/>
    </row>
    <row r="679" spans="3:16" ht="14.25" hidden="1" x14ac:dyDescent="0.2">
      <c r="C679" s="335"/>
      <c r="E679" s="78"/>
      <c r="F679" s="335"/>
      <c r="G679" s="335"/>
      <c r="H679" s="505"/>
      <c r="J679" s="335"/>
      <c r="K679" s="335"/>
      <c r="L679" s="335"/>
      <c r="M679" s="335"/>
      <c r="N679" s="335"/>
      <c r="O679" s="335"/>
      <c r="P679" s="335"/>
    </row>
    <row r="680" spans="3:16" ht="14.25" hidden="1" x14ac:dyDescent="0.2">
      <c r="C680" s="335"/>
      <c r="E680" s="78"/>
      <c r="F680" s="335"/>
      <c r="G680" s="335"/>
      <c r="H680" s="505"/>
      <c r="J680" s="335"/>
      <c r="K680" s="335"/>
      <c r="L680" s="335"/>
      <c r="M680" s="335"/>
      <c r="N680" s="335"/>
      <c r="O680" s="335"/>
      <c r="P680" s="335"/>
    </row>
    <row r="681" spans="3:16" ht="14.25" hidden="1" x14ac:dyDescent="0.2">
      <c r="C681" s="335"/>
      <c r="E681" s="78"/>
      <c r="F681" s="335"/>
      <c r="G681" s="335"/>
      <c r="H681" s="505"/>
      <c r="J681" s="335"/>
      <c r="K681" s="335"/>
      <c r="L681" s="335"/>
      <c r="M681" s="335"/>
      <c r="N681" s="335"/>
      <c r="O681" s="335"/>
      <c r="P681" s="335"/>
    </row>
    <row r="682" spans="3:16" ht="14.25" hidden="1" x14ac:dyDescent="0.2">
      <c r="C682" s="335"/>
      <c r="E682" s="78"/>
      <c r="F682" s="335"/>
      <c r="G682" s="335"/>
      <c r="H682" s="505"/>
      <c r="J682" s="335"/>
      <c r="K682" s="335"/>
      <c r="L682" s="335"/>
      <c r="M682" s="335"/>
      <c r="N682" s="335"/>
      <c r="O682" s="335"/>
      <c r="P682" s="335"/>
    </row>
    <row r="683" spans="3:16" ht="14.25" hidden="1" x14ac:dyDescent="0.2">
      <c r="C683" s="335"/>
      <c r="E683" s="78"/>
      <c r="F683" s="335"/>
      <c r="G683" s="335"/>
      <c r="H683" s="505"/>
      <c r="J683" s="335"/>
      <c r="K683" s="335"/>
      <c r="L683" s="335"/>
      <c r="M683" s="335"/>
      <c r="N683" s="335"/>
      <c r="O683" s="335"/>
      <c r="P683" s="335"/>
    </row>
    <row r="684" spans="3:16" ht="14.25" hidden="1" x14ac:dyDescent="0.2">
      <c r="C684" s="335"/>
      <c r="E684" s="78"/>
      <c r="F684" s="335"/>
      <c r="G684" s="335"/>
      <c r="H684" s="505"/>
      <c r="J684" s="335"/>
      <c r="K684" s="335"/>
      <c r="L684" s="335"/>
      <c r="M684" s="335"/>
      <c r="N684" s="335"/>
      <c r="O684" s="335"/>
      <c r="P684" s="335"/>
    </row>
    <row r="685" spans="3:16" ht="14.25" hidden="1" x14ac:dyDescent="0.2">
      <c r="C685" s="335"/>
      <c r="E685" s="78"/>
      <c r="F685" s="335"/>
      <c r="G685" s="335"/>
      <c r="H685" s="505"/>
      <c r="J685" s="335"/>
      <c r="K685" s="335"/>
      <c r="L685" s="335"/>
      <c r="M685" s="335"/>
      <c r="N685" s="335"/>
      <c r="O685" s="335"/>
      <c r="P685" s="335"/>
    </row>
    <row r="686" spans="3:16" ht="14.25" hidden="1" x14ac:dyDescent="0.2">
      <c r="C686" s="335"/>
      <c r="E686" s="78"/>
      <c r="F686" s="335"/>
      <c r="G686" s="335"/>
      <c r="H686" s="505"/>
      <c r="J686" s="335"/>
      <c r="K686" s="335"/>
      <c r="L686" s="335"/>
      <c r="M686" s="335"/>
      <c r="N686" s="335"/>
      <c r="O686" s="335"/>
      <c r="P686" s="335"/>
    </row>
    <row r="687" spans="3:16" ht="14.25" hidden="1" x14ac:dyDescent="0.2">
      <c r="C687" s="335"/>
      <c r="E687" s="78"/>
      <c r="F687" s="335"/>
      <c r="G687" s="335"/>
      <c r="H687" s="505"/>
      <c r="J687" s="335"/>
      <c r="K687" s="335"/>
      <c r="L687" s="335"/>
      <c r="M687" s="335"/>
      <c r="N687" s="335"/>
      <c r="O687" s="335"/>
      <c r="P687" s="335"/>
    </row>
    <row r="688" spans="3:16" ht="14.25" hidden="1" x14ac:dyDescent="0.2">
      <c r="C688" s="335"/>
      <c r="E688" s="78"/>
      <c r="F688" s="335"/>
      <c r="G688" s="335"/>
      <c r="H688" s="505"/>
      <c r="J688" s="335"/>
      <c r="K688" s="335"/>
      <c r="L688" s="335"/>
      <c r="M688" s="335"/>
      <c r="N688" s="335"/>
      <c r="O688" s="335"/>
      <c r="P688" s="335"/>
    </row>
    <row r="689" spans="3:16" ht="14.25" hidden="1" x14ac:dyDescent="0.2">
      <c r="C689" s="335"/>
      <c r="E689" s="78"/>
      <c r="F689" s="335"/>
      <c r="G689" s="335"/>
      <c r="H689" s="505"/>
      <c r="J689" s="335"/>
      <c r="K689" s="335"/>
      <c r="L689" s="335"/>
      <c r="M689" s="335"/>
      <c r="N689" s="335"/>
      <c r="O689" s="335"/>
      <c r="P689" s="335"/>
    </row>
    <row r="690" spans="3:16" ht="14.25" hidden="1" x14ac:dyDescent="0.2">
      <c r="C690" s="335"/>
      <c r="E690" s="78"/>
      <c r="F690" s="335"/>
      <c r="G690" s="335"/>
      <c r="H690" s="505"/>
      <c r="J690" s="335"/>
      <c r="K690" s="335"/>
      <c r="L690" s="335"/>
      <c r="M690" s="335"/>
      <c r="N690" s="335"/>
      <c r="O690" s="335"/>
      <c r="P690" s="335"/>
    </row>
    <row r="691" spans="3:16" ht="14.25" hidden="1" x14ac:dyDescent="0.2">
      <c r="C691" s="335"/>
      <c r="E691" s="78"/>
      <c r="F691" s="335"/>
      <c r="G691" s="335"/>
      <c r="H691" s="505"/>
      <c r="J691" s="335"/>
      <c r="K691" s="335"/>
      <c r="L691" s="335"/>
      <c r="M691" s="335"/>
      <c r="N691" s="335"/>
      <c r="O691" s="335"/>
      <c r="P691" s="335"/>
    </row>
    <row r="692" spans="3:16" ht="14.25" hidden="1" x14ac:dyDescent="0.2">
      <c r="C692" s="335"/>
      <c r="E692" s="78"/>
      <c r="F692" s="335"/>
      <c r="G692" s="335"/>
      <c r="H692" s="505"/>
      <c r="J692" s="335"/>
      <c r="K692" s="335"/>
      <c r="L692" s="335"/>
      <c r="M692" s="335"/>
      <c r="N692" s="335"/>
      <c r="O692" s="335"/>
      <c r="P692" s="335"/>
    </row>
    <row r="693" spans="3:16" ht="14.25" hidden="1" x14ac:dyDescent="0.2">
      <c r="C693" s="335"/>
      <c r="E693" s="78"/>
      <c r="F693" s="335"/>
      <c r="G693" s="335"/>
      <c r="H693" s="505"/>
      <c r="J693" s="335"/>
      <c r="K693" s="335"/>
      <c r="L693" s="335"/>
      <c r="M693" s="335"/>
      <c r="N693" s="335"/>
      <c r="O693" s="335"/>
      <c r="P693" s="335"/>
    </row>
    <row r="694" spans="3:16" ht="14.25" hidden="1" x14ac:dyDescent="0.2">
      <c r="C694" s="335"/>
      <c r="E694" s="78"/>
      <c r="F694" s="335"/>
      <c r="G694" s="335"/>
      <c r="H694" s="505"/>
      <c r="J694" s="335"/>
      <c r="K694" s="335"/>
      <c r="L694" s="335"/>
      <c r="M694" s="335"/>
      <c r="N694" s="335"/>
      <c r="O694" s="335"/>
      <c r="P694" s="335"/>
    </row>
    <row r="695" spans="3:16" ht="14.25" hidden="1" x14ac:dyDescent="0.2">
      <c r="C695" s="335"/>
      <c r="E695" s="78"/>
      <c r="F695" s="335"/>
      <c r="G695" s="335"/>
      <c r="H695" s="505"/>
      <c r="J695" s="335"/>
      <c r="K695" s="335"/>
      <c r="L695" s="335"/>
      <c r="M695" s="335"/>
      <c r="N695" s="335"/>
      <c r="O695" s="335"/>
      <c r="P695" s="335"/>
    </row>
    <row r="696" spans="3:16" ht="14.25" hidden="1" x14ac:dyDescent="0.2">
      <c r="C696" s="335"/>
      <c r="E696" s="78"/>
      <c r="F696" s="335"/>
      <c r="G696" s="335"/>
      <c r="H696" s="505"/>
      <c r="J696" s="335"/>
      <c r="K696" s="335"/>
      <c r="L696" s="335"/>
      <c r="M696" s="335"/>
      <c r="N696" s="335"/>
      <c r="O696" s="335"/>
      <c r="P696" s="335"/>
    </row>
    <row r="697" spans="3:16" ht="14.25" hidden="1" x14ac:dyDescent="0.2">
      <c r="C697" s="335"/>
      <c r="E697" s="78"/>
      <c r="F697" s="335"/>
      <c r="G697" s="335"/>
      <c r="H697" s="505"/>
      <c r="J697" s="335"/>
      <c r="K697" s="335"/>
      <c r="L697" s="335"/>
      <c r="M697" s="335"/>
      <c r="N697" s="335"/>
      <c r="O697" s="335"/>
      <c r="P697" s="335"/>
    </row>
    <row r="698" spans="3:16" ht="14.25" hidden="1" x14ac:dyDescent="0.2">
      <c r="C698" s="335"/>
      <c r="E698" s="78"/>
      <c r="F698" s="335"/>
      <c r="G698" s="335"/>
      <c r="H698" s="505"/>
      <c r="J698" s="335"/>
      <c r="K698" s="335"/>
      <c r="L698" s="335"/>
      <c r="M698" s="335"/>
      <c r="N698" s="335"/>
      <c r="O698" s="335"/>
      <c r="P698" s="335"/>
    </row>
    <row r="699" spans="3:16" ht="14.25" hidden="1" x14ac:dyDescent="0.2">
      <c r="C699" s="335"/>
      <c r="E699" s="78"/>
      <c r="F699" s="335"/>
      <c r="G699" s="335"/>
      <c r="H699" s="505"/>
      <c r="J699" s="335"/>
      <c r="K699" s="335"/>
      <c r="L699" s="335"/>
      <c r="M699" s="335"/>
      <c r="N699" s="335"/>
      <c r="O699" s="335"/>
      <c r="P699" s="335"/>
    </row>
    <row r="700" spans="3:16" ht="14.25" hidden="1" x14ac:dyDescent="0.2">
      <c r="C700" s="335"/>
      <c r="E700" s="78"/>
      <c r="F700" s="335"/>
      <c r="G700" s="335"/>
      <c r="H700" s="505"/>
      <c r="J700" s="335"/>
      <c r="K700" s="335"/>
      <c r="L700" s="335"/>
      <c r="M700" s="335"/>
      <c r="N700" s="335"/>
      <c r="O700" s="335"/>
      <c r="P700" s="335"/>
    </row>
    <row r="701" spans="3:16" ht="14.25" hidden="1" x14ac:dyDescent="0.2">
      <c r="C701" s="335"/>
      <c r="E701" s="78"/>
      <c r="F701" s="335"/>
      <c r="G701" s="335"/>
      <c r="H701" s="505"/>
      <c r="J701" s="335"/>
      <c r="K701" s="335"/>
      <c r="L701" s="335"/>
      <c r="M701" s="335"/>
      <c r="N701" s="335"/>
      <c r="O701" s="335"/>
      <c r="P701" s="335"/>
    </row>
    <row r="702" spans="3:16" ht="14.25" hidden="1" x14ac:dyDescent="0.2">
      <c r="C702" s="335"/>
      <c r="E702" s="78"/>
      <c r="F702" s="335"/>
      <c r="G702" s="335"/>
      <c r="H702" s="505"/>
      <c r="J702" s="335"/>
      <c r="K702" s="335"/>
      <c r="L702" s="335"/>
      <c r="M702" s="335"/>
      <c r="N702" s="335"/>
      <c r="O702" s="335"/>
      <c r="P702" s="335"/>
    </row>
    <row r="703" spans="3:16" ht="14.25" hidden="1" x14ac:dyDescent="0.2">
      <c r="C703" s="335"/>
      <c r="E703" s="78"/>
      <c r="F703" s="335"/>
      <c r="G703" s="335"/>
      <c r="H703" s="505"/>
      <c r="J703" s="335"/>
      <c r="K703" s="335"/>
      <c r="L703" s="335"/>
      <c r="M703" s="335"/>
      <c r="N703" s="335"/>
      <c r="O703" s="335"/>
      <c r="P703" s="335"/>
    </row>
    <row r="704" spans="3:16" ht="14.25" hidden="1" x14ac:dyDescent="0.2">
      <c r="C704" s="335"/>
      <c r="E704" s="78"/>
      <c r="F704" s="335"/>
      <c r="G704" s="335"/>
      <c r="H704" s="505"/>
      <c r="J704" s="335"/>
      <c r="K704" s="335"/>
      <c r="L704" s="335"/>
      <c r="M704" s="335"/>
      <c r="N704" s="335"/>
      <c r="O704" s="335"/>
      <c r="P704" s="335"/>
    </row>
    <row r="705" spans="3:16" ht="14.25" hidden="1" x14ac:dyDescent="0.2">
      <c r="C705" s="335"/>
      <c r="E705" s="78"/>
      <c r="F705" s="335"/>
      <c r="G705" s="335"/>
      <c r="H705" s="505"/>
      <c r="J705" s="335"/>
      <c r="K705" s="335"/>
      <c r="L705" s="335"/>
      <c r="M705" s="335"/>
      <c r="N705" s="335"/>
      <c r="O705" s="335"/>
      <c r="P705" s="335"/>
    </row>
    <row r="706" spans="3:16" ht="14.25" hidden="1" x14ac:dyDescent="0.2">
      <c r="C706" s="335"/>
      <c r="E706" s="78"/>
      <c r="F706" s="335"/>
      <c r="G706" s="335"/>
      <c r="H706" s="505"/>
      <c r="J706" s="335"/>
      <c r="K706" s="335"/>
      <c r="L706" s="335"/>
      <c r="M706" s="335"/>
      <c r="N706" s="335"/>
      <c r="O706" s="335"/>
      <c r="P706" s="335"/>
    </row>
    <row r="707" spans="3:16" ht="14.25" hidden="1" x14ac:dyDescent="0.2">
      <c r="C707" s="335"/>
      <c r="E707" s="78"/>
      <c r="F707" s="335"/>
      <c r="G707" s="335"/>
      <c r="H707" s="505"/>
      <c r="J707" s="335"/>
      <c r="K707" s="335"/>
      <c r="L707" s="335"/>
      <c r="M707" s="335"/>
      <c r="N707" s="335"/>
      <c r="O707" s="335"/>
      <c r="P707" s="335"/>
    </row>
    <row r="708" spans="3:16" ht="14.25" hidden="1" x14ac:dyDescent="0.2">
      <c r="C708" s="335"/>
      <c r="E708" s="78"/>
      <c r="F708" s="335"/>
      <c r="G708" s="335"/>
      <c r="H708" s="505"/>
      <c r="J708" s="335"/>
      <c r="K708" s="335"/>
      <c r="L708" s="335"/>
      <c r="M708" s="335"/>
      <c r="N708" s="335"/>
      <c r="O708" s="335"/>
      <c r="P708" s="335"/>
    </row>
    <row r="709" spans="3:16" ht="14.25" hidden="1" x14ac:dyDescent="0.2">
      <c r="C709" s="335"/>
      <c r="E709" s="78"/>
      <c r="F709" s="335"/>
      <c r="G709" s="335"/>
      <c r="H709" s="505"/>
      <c r="J709" s="335"/>
      <c r="K709" s="335"/>
      <c r="L709" s="335"/>
      <c r="M709" s="335"/>
      <c r="N709" s="335"/>
      <c r="O709" s="335"/>
      <c r="P709" s="335"/>
    </row>
    <row r="710" spans="3:16" ht="14.25" hidden="1" x14ac:dyDescent="0.2">
      <c r="C710" s="335"/>
      <c r="E710" s="78"/>
      <c r="F710" s="335"/>
      <c r="G710" s="335"/>
      <c r="H710" s="505"/>
      <c r="J710" s="335"/>
      <c r="K710" s="335"/>
      <c r="L710" s="335"/>
      <c r="M710" s="335"/>
      <c r="N710" s="335"/>
      <c r="O710" s="335"/>
      <c r="P710" s="335"/>
    </row>
    <row r="711" spans="3:16" ht="14.25" hidden="1" x14ac:dyDescent="0.2">
      <c r="C711" s="335"/>
      <c r="E711" s="78"/>
      <c r="F711" s="335"/>
      <c r="G711" s="335"/>
      <c r="H711" s="505"/>
      <c r="J711" s="335"/>
      <c r="K711" s="335"/>
      <c r="L711" s="335"/>
      <c r="M711" s="335"/>
      <c r="N711" s="335"/>
      <c r="O711" s="335"/>
      <c r="P711" s="335"/>
    </row>
    <row r="712" spans="3:16" ht="14.25" hidden="1" x14ac:dyDescent="0.2">
      <c r="C712" s="335"/>
      <c r="E712" s="78"/>
      <c r="F712" s="335"/>
      <c r="G712" s="335"/>
      <c r="H712" s="505"/>
      <c r="J712" s="335"/>
      <c r="K712" s="335"/>
      <c r="L712" s="335"/>
      <c r="M712" s="335"/>
      <c r="N712" s="335"/>
      <c r="O712" s="335"/>
      <c r="P712" s="335"/>
    </row>
    <row r="713" spans="3:16" ht="14.25" hidden="1" x14ac:dyDescent="0.2">
      <c r="C713" s="335"/>
      <c r="E713" s="78"/>
      <c r="F713" s="335"/>
      <c r="G713" s="335"/>
      <c r="H713" s="505"/>
      <c r="J713" s="335"/>
      <c r="K713" s="335"/>
      <c r="L713" s="335"/>
      <c r="M713" s="335"/>
      <c r="N713" s="335"/>
      <c r="O713" s="335"/>
      <c r="P713" s="335"/>
    </row>
    <row r="714" spans="3:16" ht="14.25" hidden="1" x14ac:dyDescent="0.2">
      <c r="C714" s="335"/>
      <c r="E714" s="78"/>
      <c r="F714" s="335"/>
      <c r="G714" s="335"/>
      <c r="H714" s="505"/>
      <c r="J714" s="335"/>
      <c r="K714" s="335"/>
      <c r="L714" s="335"/>
      <c r="M714" s="335"/>
      <c r="N714" s="335"/>
      <c r="O714" s="335"/>
      <c r="P714" s="335"/>
    </row>
    <row r="715" spans="3:16" ht="14.25" hidden="1" x14ac:dyDescent="0.2">
      <c r="C715" s="335"/>
      <c r="E715" s="78"/>
      <c r="F715" s="335"/>
      <c r="G715" s="335"/>
      <c r="H715" s="505"/>
      <c r="J715" s="335"/>
      <c r="K715" s="335"/>
      <c r="L715" s="335"/>
      <c r="M715" s="335"/>
      <c r="N715" s="335"/>
      <c r="O715" s="335"/>
      <c r="P715" s="335"/>
    </row>
    <row r="716" spans="3:16" ht="14.25" hidden="1" x14ac:dyDescent="0.2">
      <c r="C716" s="335"/>
      <c r="E716" s="78"/>
      <c r="F716" s="335"/>
      <c r="G716" s="335"/>
      <c r="H716" s="505"/>
      <c r="J716" s="335"/>
      <c r="K716" s="335"/>
      <c r="L716" s="335"/>
      <c r="M716" s="335"/>
      <c r="N716" s="335"/>
      <c r="O716" s="335"/>
      <c r="P716" s="335"/>
    </row>
    <row r="717" spans="3:16" ht="14.25" hidden="1" x14ac:dyDescent="0.2">
      <c r="C717" s="335"/>
      <c r="E717" s="78"/>
      <c r="F717" s="335"/>
      <c r="G717" s="335"/>
      <c r="H717" s="505"/>
      <c r="J717" s="335"/>
      <c r="K717" s="335"/>
      <c r="L717" s="335"/>
      <c r="M717" s="335"/>
      <c r="N717" s="335"/>
      <c r="O717" s="335"/>
      <c r="P717" s="335"/>
    </row>
    <row r="718" spans="3:16" ht="14.25" hidden="1" x14ac:dyDescent="0.2">
      <c r="C718" s="335"/>
      <c r="E718" s="78"/>
      <c r="F718" s="335"/>
      <c r="G718" s="335"/>
      <c r="H718" s="505"/>
      <c r="J718" s="335"/>
      <c r="K718" s="335"/>
      <c r="L718" s="335"/>
      <c r="M718" s="335"/>
      <c r="N718" s="335"/>
      <c r="O718" s="335"/>
      <c r="P718" s="335"/>
    </row>
    <row r="719" spans="3:16" ht="14.25" hidden="1" x14ac:dyDescent="0.2">
      <c r="C719" s="335"/>
      <c r="E719" s="78"/>
      <c r="F719" s="335"/>
      <c r="G719" s="335"/>
      <c r="H719" s="505"/>
      <c r="J719" s="335"/>
      <c r="K719" s="335"/>
      <c r="L719" s="335"/>
      <c r="M719" s="335"/>
      <c r="N719" s="335"/>
      <c r="O719" s="335"/>
      <c r="P719" s="335"/>
    </row>
    <row r="720" spans="3:16" ht="14.25" hidden="1" x14ac:dyDescent="0.2">
      <c r="C720" s="335"/>
      <c r="E720" s="78"/>
      <c r="F720" s="335"/>
      <c r="G720" s="335"/>
      <c r="H720" s="505"/>
      <c r="J720" s="335"/>
      <c r="K720" s="335"/>
      <c r="L720" s="335"/>
      <c r="M720" s="335"/>
      <c r="N720" s="335"/>
      <c r="O720" s="335"/>
      <c r="P720" s="335"/>
    </row>
    <row r="721" spans="3:16" ht="14.25" hidden="1" x14ac:dyDescent="0.2">
      <c r="C721" s="335"/>
      <c r="E721" s="78"/>
      <c r="F721" s="335"/>
      <c r="G721" s="335"/>
      <c r="H721" s="505"/>
      <c r="J721" s="335"/>
      <c r="K721" s="335"/>
      <c r="L721" s="335"/>
      <c r="M721" s="335"/>
      <c r="N721" s="335"/>
      <c r="O721" s="335"/>
      <c r="P721" s="335"/>
    </row>
    <row r="722" spans="3:16" ht="14.25" hidden="1" x14ac:dyDescent="0.2">
      <c r="C722" s="335"/>
      <c r="E722" s="78"/>
      <c r="F722" s="335"/>
      <c r="G722" s="335"/>
      <c r="H722" s="505"/>
      <c r="J722" s="335"/>
      <c r="K722" s="335"/>
      <c r="L722" s="335"/>
      <c r="M722" s="335"/>
      <c r="N722" s="335"/>
      <c r="O722" s="335"/>
      <c r="P722" s="335"/>
    </row>
    <row r="723" spans="3:16" ht="14.25" hidden="1" x14ac:dyDescent="0.2">
      <c r="C723" s="335"/>
      <c r="E723" s="78"/>
      <c r="F723" s="335"/>
      <c r="G723" s="335"/>
      <c r="H723" s="505"/>
      <c r="J723" s="335"/>
      <c r="K723" s="335"/>
      <c r="L723" s="335"/>
      <c r="M723" s="335"/>
      <c r="N723" s="335"/>
      <c r="O723" s="335"/>
      <c r="P723" s="335"/>
    </row>
    <row r="724" spans="3:16" ht="14.25" hidden="1" x14ac:dyDescent="0.2">
      <c r="C724" s="335"/>
      <c r="E724" s="78"/>
      <c r="F724" s="335"/>
      <c r="G724" s="335"/>
      <c r="H724" s="505"/>
      <c r="J724" s="335"/>
      <c r="K724" s="335"/>
      <c r="L724" s="335"/>
      <c r="M724" s="335"/>
      <c r="N724" s="335"/>
      <c r="O724" s="335"/>
      <c r="P724" s="335"/>
    </row>
    <row r="725" spans="3:16" ht="14.25" hidden="1" x14ac:dyDescent="0.2">
      <c r="C725" s="335"/>
      <c r="E725" s="78"/>
      <c r="F725" s="335"/>
      <c r="G725" s="335"/>
      <c r="H725" s="505"/>
      <c r="J725" s="335"/>
      <c r="K725" s="335"/>
      <c r="L725" s="335"/>
      <c r="M725" s="335"/>
      <c r="N725" s="335"/>
      <c r="O725" s="335"/>
      <c r="P725" s="335"/>
    </row>
    <row r="726" spans="3:16" ht="14.25" hidden="1" x14ac:dyDescent="0.2">
      <c r="C726" s="335"/>
      <c r="E726" s="78"/>
      <c r="F726" s="335"/>
      <c r="G726" s="335"/>
      <c r="H726" s="505"/>
      <c r="J726" s="335"/>
      <c r="K726" s="335"/>
      <c r="L726" s="335"/>
      <c r="M726" s="335"/>
      <c r="N726" s="335"/>
      <c r="O726" s="335"/>
      <c r="P726" s="335"/>
    </row>
    <row r="727" spans="3:16" ht="14.25" hidden="1" x14ac:dyDescent="0.2">
      <c r="C727" s="335"/>
      <c r="E727" s="78"/>
      <c r="F727" s="335"/>
      <c r="G727" s="335"/>
      <c r="H727" s="505"/>
      <c r="J727" s="335"/>
      <c r="K727" s="335"/>
      <c r="L727" s="335"/>
      <c r="M727" s="335"/>
      <c r="N727" s="335"/>
      <c r="O727" s="335"/>
      <c r="P727" s="335"/>
    </row>
    <row r="728" spans="3:16" ht="14.25" hidden="1" x14ac:dyDescent="0.2">
      <c r="C728" s="335"/>
      <c r="E728" s="78"/>
      <c r="F728" s="335"/>
      <c r="G728" s="335"/>
      <c r="H728" s="505"/>
      <c r="J728" s="335"/>
      <c r="K728" s="335"/>
      <c r="L728" s="335"/>
      <c r="M728" s="335"/>
      <c r="N728" s="335"/>
      <c r="O728" s="335"/>
      <c r="P728" s="335"/>
    </row>
    <row r="729" spans="3:16" ht="14.25" hidden="1" x14ac:dyDescent="0.2">
      <c r="C729" s="335"/>
      <c r="E729" s="78"/>
      <c r="F729" s="335"/>
      <c r="G729" s="335"/>
      <c r="H729" s="505"/>
      <c r="J729" s="335"/>
      <c r="K729" s="335"/>
      <c r="L729" s="335"/>
      <c r="M729" s="335"/>
      <c r="N729" s="335"/>
      <c r="O729" s="335"/>
      <c r="P729" s="335"/>
    </row>
    <row r="730" spans="3:16" ht="14.25" hidden="1" x14ac:dyDescent="0.2">
      <c r="C730" s="335"/>
      <c r="E730" s="78"/>
      <c r="F730" s="335"/>
      <c r="G730" s="335"/>
      <c r="H730" s="505"/>
      <c r="J730" s="335"/>
      <c r="K730" s="335"/>
      <c r="L730" s="335"/>
      <c r="M730" s="335"/>
      <c r="N730" s="335"/>
      <c r="O730" s="335"/>
      <c r="P730" s="335"/>
    </row>
    <row r="731" spans="3:16" ht="14.25" hidden="1" x14ac:dyDescent="0.2">
      <c r="C731" s="335"/>
      <c r="E731" s="78"/>
      <c r="F731" s="335"/>
      <c r="G731" s="335"/>
      <c r="H731" s="505"/>
      <c r="J731" s="335"/>
      <c r="K731" s="335"/>
      <c r="L731" s="335"/>
      <c r="M731" s="335"/>
      <c r="N731" s="335"/>
      <c r="O731" s="335"/>
      <c r="P731" s="335"/>
    </row>
    <row r="732" spans="3:16" ht="14.25" hidden="1" x14ac:dyDescent="0.2">
      <c r="C732" s="335"/>
      <c r="E732" s="78"/>
      <c r="F732" s="335"/>
      <c r="G732" s="335"/>
      <c r="H732" s="505"/>
      <c r="J732" s="335"/>
      <c r="K732" s="335"/>
      <c r="L732" s="335"/>
      <c r="M732" s="335"/>
      <c r="N732" s="335"/>
      <c r="O732" s="335"/>
      <c r="P732" s="335"/>
    </row>
    <row r="733" spans="3:16" ht="14.25" hidden="1" x14ac:dyDescent="0.2">
      <c r="C733" s="335"/>
      <c r="E733" s="78"/>
      <c r="F733" s="335"/>
      <c r="G733" s="335"/>
      <c r="H733" s="505"/>
      <c r="J733" s="335"/>
      <c r="K733" s="335"/>
      <c r="L733" s="335"/>
      <c r="M733" s="335"/>
      <c r="N733" s="335"/>
      <c r="O733" s="335"/>
      <c r="P733" s="335"/>
    </row>
    <row r="734" spans="3:16" ht="14.25" hidden="1" x14ac:dyDescent="0.2">
      <c r="C734" s="335"/>
      <c r="E734" s="78"/>
      <c r="F734" s="335"/>
      <c r="G734" s="335"/>
      <c r="H734" s="505"/>
      <c r="J734" s="335"/>
      <c r="K734" s="335"/>
      <c r="L734" s="335"/>
      <c r="M734" s="335"/>
      <c r="N734" s="335"/>
      <c r="O734" s="335"/>
      <c r="P734" s="335"/>
    </row>
    <row r="735" spans="3:16" ht="14.25" hidden="1" x14ac:dyDescent="0.2">
      <c r="C735" s="335"/>
      <c r="E735" s="78"/>
      <c r="F735" s="335"/>
      <c r="G735" s="335"/>
      <c r="H735" s="505"/>
      <c r="J735" s="335"/>
      <c r="K735" s="335"/>
      <c r="L735" s="335"/>
      <c r="M735" s="335"/>
      <c r="N735" s="335"/>
      <c r="O735" s="335"/>
      <c r="P735" s="335"/>
    </row>
    <row r="736" spans="3:16" ht="14.25" hidden="1" x14ac:dyDescent="0.2">
      <c r="C736" s="335"/>
      <c r="E736" s="78"/>
      <c r="F736" s="335"/>
      <c r="G736" s="335"/>
      <c r="H736" s="505"/>
      <c r="J736" s="335"/>
      <c r="K736" s="335"/>
      <c r="L736" s="335"/>
      <c r="M736" s="335"/>
      <c r="N736" s="335"/>
      <c r="O736" s="335"/>
      <c r="P736" s="335"/>
    </row>
    <row r="737" spans="3:16" ht="14.25" hidden="1" x14ac:dyDescent="0.2">
      <c r="C737" s="335"/>
      <c r="E737" s="78"/>
      <c r="F737" s="335"/>
      <c r="G737" s="335"/>
      <c r="H737" s="505"/>
      <c r="J737" s="335"/>
      <c r="K737" s="335"/>
      <c r="L737" s="335"/>
      <c r="M737" s="335"/>
      <c r="N737" s="335"/>
      <c r="O737" s="335"/>
      <c r="P737" s="335"/>
    </row>
    <row r="738" spans="3:16" ht="14.25" hidden="1" x14ac:dyDescent="0.2">
      <c r="C738" s="335"/>
      <c r="E738" s="78"/>
      <c r="F738" s="335"/>
      <c r="G738" s="335"/>
      <c r="H738" s="505"/>
      <c r="J738" s="335"/>
      <c r="K738" s="335"/>
      <c r="L738" s="335"/>
      <c r="M738" s="335"/>
      <c r="N738" s="335"/>
      <c r="O738" s="335"/>
      <c r="P738" s="335"/>
    </row>
    <row r="739" spans="3:16" ht="14.25" hidden="1" x14ac:dyDescent="0.2">
      <c r="C739" s="335"/>
      <c r="E739" s="78"/>
      <c r="F739" s="335"/>
      <c r="G739" s="335"/>
      <c r="H739" s="505"/>
      <c r="J739" s="335"/>
      <c r="K739" s="335"/>
      <c r="L739" s="335"/>
      <c r="M739" s="335"/>
      <c r="N739" s="335"/>
      <c r="O739" s="335"/>
      <c r="P739" s="335"/>
    </row>
    <row r="740" spans="3:16" ht="14.25" hidden="1" x14ac:dyDescent="0.2">
      <c r="C740" s="335"/>
      <c r="E740" s="78"/>
      <c r="F740" s="335"/>
      <c r="G740" s="335"/>
      <c r="H740" s="505"/>
      <c r="J740" s="335"/>
      <c r="K740" s="335"/>
      <c r="L740" s="335"/>
      <c r="M740" s="335"/>
      <c r="N740" s="335"/>
      <c r="O740" s="335"/>
      <c r="P740" s="335"/>
    </row>
    <row r="741" spans="3:16" ht="14.25" hidden="1" x14ac:dyDescent="0.2">
      <c r="C741" s="335"/>
      <c r="E741" s="78"/>
      <c r="F741" s="335"/>
      <c r="G741" s="335"/>
      <c r="H741" s="505"/>
      <c r="J741" s="335"/>
      <c r="K741" s="335"/>
      <c r="L741" s="335"/>
      <c r="M741" s="335"/>
      <c r="N741" s="335"/>
      <c r="O741" s="335"/>
      <c r="P741" s="335"/>
    </row>
    <row r="742" spans="3:16" ht="14.25" hidden="1" x14ac:dyDescent="0.2">
      <c r="C742" s="335"/>
      <c r="E742" s="78"/>
      <c r="F742" s="335"/>
      <c r="G742" s="335"/>
      <c r="H742" s="505"/>
      <c r="J742" s="335"/>
      <c r="K742" s="335"/>
      <c r="L742" s="335"/>
      <c r="M742" s="335"/>
      <c r="N742" s="335"/>
      <c r="O742" s="335"/>
      <c r="P742" s="335"/>
    </row>
    <row r="743" spans="3:16" ht="14.25" hidden="1" x14ac:dyDescent="0.2">
      <c r="C743" s="335"/>
      <c r="E743" s="78"/>
      <c r="F743" s="335"/>
      <c r="G743" s="335"/>
      <c r="H743" s="505"/>
      <c r="J743" s="335"/>
      <c r="K743" s="335"/>
      <c r="L743" s="335"/>
      <c r="M743" s="335"/>
      <c r="N743" s="335"/>
      <c r="O743" s="335"/>
      <c r="P743" s="335"/>
    </row>
    <row r="744" spans="3:16" ht="14.25" hidden="1" x14ac:dyDescent="0.2">
      <c r="C744" s="335"/>
      <c r="E744" s="78"/>
      <c r="F744" s="335"/>
      <c r="G744" s="335"/>
      <c r="H744" s="505"/>
      <c r="J744" s="335"/>
      <c r="K744" s="335"/>
      <c r="L744" s="335"/>
      <c r="M744" s="335"/>
      <c r="N744" s="335"/>
      <c r="O744" s="335"/>
      <c r="P744" s="335"/>
    </row>
    <row r="745" spans="3:16" ht="14.25" hidden="1" x14ac:dyDescent="0.2">
      <c r="C745" s="335"/>
      <c r="E745" s="78"/>
      <c r="F745" s="335"/>
      <c r="G745" s="335"/>
      <c r="H745" s="505"/>
      <c r="J745" s="335"/>
      <c r="K745" s="335"/>
      <c r="L745" s="335"/>
      <c r="M745" s="335"/>
      <c r="N745" s="335"/>
      <c r="O745" s="335"/>
      <c r="P745" s="335"/>
    </row>
    <row r="746" spans="3:16" ht="14.25" hidden="1" x14ac:dyDescent="0.2">
      <c r="C746" s="335"/>
      <c r="E746" s="78"/>
      <c r="F746" s="335"/>
      <c r="G746" s="335"/>
      <c r="H746" s="505"/>
      <c r="J746" s="335"/>
      <c r="K746" s="335"/>
      <c r="L746" s="335"/>
      <c r="M746" s="335"/>
      <c r="N746" s="335"/>
      <c r="O746" s="335"/>
      <c r="P746" s="335"/>
    </row>
    <row r="747" spans="3:16" ht="14.25" hidden="1" x14ac:dyDescent="0.2">
      <c r="C747" s="335"/>
      <c r="E747" s="78"/>
      <c r="F747" s="335"/>
      <c r="G747" s="335"/>
      <c r="H747" s="505"/>
      <c r="J747" s="335"/>
      <c r="K747" s="335"/>
      <c r="L747" s="335"/>
      <c r="M747" s="335"/>
      <c r="N747" s="335"/>
      <c r="O747" s="335"/>
      <c r="P747" s="335"/>
    </row>
    <row r="748" spans="3:16" ht="14.25" hidden="1" x14ac:dyDescent="0.2">
      <c r="C748" s="335"/>
      <c r="E748" s="78"/>
      <c r="F748" s="335"/>
      <c r="G748" s="335"/>
      <c r="H748" s="505"/>
      <c r="J748" s="335"/>
      <c r="K748" s="335"/>
      <c r="L748" s="335"/>
      <c r="M748" s="335"/>
      <c r="N748" s="335"/>
      <c r="O748" s="335"/>
      <c r="P748" s="335"/>
    </row>
    <row r="749" spans="3:16" ht="14.25" hidden="1" x14ac:dyDescent="0.2">
      <c r="C749" s="335"/>
      <c r="E749" s="78"/>
      <c r="F749" s="335"/>
      <c r="G749" s="335"/>
      <c r="H749" s="505"/>
      <c r="J749" s="335"/>
      <c r="K749" s="335"/>
      <c r="L749" s="335"/>
      <c r="M749" s="335"/>
      <c r="N749" s="335"/>
      <c r="O749" s="335"/>
      <c r="P749" s="335"/>
    </row>
    <row r="750" spans="3:16" ht="14.25" hidden="1" x14ac:dyDescent="0.2">
      <c r="C750" s="335"/>
      <c r="E750" s="78"/>
      <c r="F750" s="335"/>
      <c r="G750" s="335"/>
      <c r="H750" s="505"/>
      <c r="J750" s="335"/>
      <c r="K750" s="335"/>
      <c r="L750" s="335"/>
      <c r="M750" s="335"/>
      <c r="N750" s="335"/>
      <c r="O750" s="335"/>
      <c r="P750" s="335"/>
    </row>
    <row r="751" spans="3:16" ht="14.25" hidden="1" x14ac:dyDescent="0.2">
      <c r="C751" s="335"/>
      <c r="E751" s="78"/>
      <c r="F751" s="335"/>
      <c r="G751" s="335"/>
      <c r="H751" s="505"/>
      <c r="J751" s="335"/>
      <c r="K751" s="335"/>
      <c r="L751" s="335"/>
      <c r="M751" s="335"/>
      <c r="N751" s="335"/>
      <c r="O751" s="335"/>
      <c r="P751" s="335"/>
    </row>
    <row r="752" spans="3:16" ht="14.25" hidden="1" x14ac:dyDescent="0.2">
      <c r="C752" s="335"/>
      <c r="E752" s="78"/>
      <c r="F752" s="335"/>
      <c r="G752" s="335"/>
      <c r="H752" s="505"/>
      <c r="J752" s="335"/>
      <c r="K752" s="335"/>
      <c r="L752" s="335"/>
      <c r="M752" s="335"/>
      <c r="N752" s="335"/>
      <c r="O752" s="335"/>
      <c r="P752" s="335"/>
    </row>
    <row r="753" spans="3:16" ht="14.25" hidden="1" x14ac:dyDescent="0.2">
      <c r="C753" s="335"/>
      <c r="E753" s="78"/>
      <c r="F753" s="335"/>
      <c r="G753" s="335"/>
      <c r="H753" s="505"/>
      <c r="J753" s="335"/>
      <c r="K753" s="335"/>
      <c r="L753" s="335"/>
      <c r="M753" s="335"/>
      <c r="N753" s="335"/>
      <c r="O753" s="335"/>
      <c r="P753" s="335"/>
    </row>
    <row r="754" spans="3:16" ht="14.25" hidden="1" x14ac:dyDescent="0.2">
      <c r="C754" s="335"/>
      <c r="E754" s="78"/>
      <c r="F754" s="335"/>
      <c r="G754" s="335"/>
      <c r="H754" s="505"/>
      <c r="J754" s="335"/>
      <c r="K754" s="335"/>
      <c r="L754" s="335"/>
      <c r="M754" s="335"/>
      <c r="N754" s="335"/>
      <c r="O754" s="335"/>
      <c r="P754" s="335"/>
    </row>
    <row r="755" spans="3:16" ht="14.25" hidden="1" x14ac:dyDescent="0.2">
      <c r="C755" s="335"/>
      <c r="E755" s="78"/>
      <c r="F755" s="335"/>
      <c r="G755" s="335"/>
      <c r="H755" s="505"/>
      <c r="J755" s="335"/>
      <c r="K755" s="335"/>
      <c r="L755" s="335"/>
      <c r="M755" s="335"/>
      <c r="N755" s="335"/>
      <c r="O755" s="335"/>
      <c r="P755" s="335"/>
    </row>
    <row r="756" spans="3:16" ht="14.25" hidden="1" x14ac:dyDescent="0.2">
      <c r="C756" s="335"/>
      <c r="E756" s="78"/>
      <c r="F756" s="335"/>
      <c r="G756" s="335"/>
      <c r="H756" s="505"/>
      <c r="J756" s="335"/>
      <c r="K756" s="335"/>
      <c r="L756" s="335"/>
      <c r="M756" s="335"/>
      <c r="N756" s="335"/>
      <c r="O756" s="335"/>
      <c r="P756" s="335"/>
    </row>
    <row r="757" spans="3:16" ht="14.25" hidden="1" x14ac:dyDescent="0.2">
      <c r="C757" s="335"/>
      <c r="E757" s="78"/>
      <c r="F757" s="335"/>
      <c r="G757" s="335"/>
      <c r="H757" s="505"/>
      <c r="J757" s="335"/>
      <c r="K757" s="335"/>
      <c r="L757" s="335"/>
      <c r="M757" s="335"/>
      <c r="N757" s="335"/>
      <c r="O757" s="335"/>
      <c r="P757" s="335"/>
    </row>
    <row r="758" spans="3:16" ht="14.25" hidden="1" x14ac:dyDescent="0.2">
      <c r="C758" s="335"/>
      <c r="E758" s="78"/>
      <c r="F758" s="335"/>
      <c r="G758" s="335"/>
      <c r="H758" s="505"/>
      <c r="J758" s="335"/>
      <c r="K758" s="335"/>
      <c r="L758" s="335"/>
      <c r="M758" s="335"/>
      <c r="N758" s="335"/>
      <c r="O758" s="335"/>
      <c r="P758" s="335"/>
    </row>
    <row r="759" spans="3:16" ht="14.25" hidden="1" x14ac:dyDescent="0.2">
      <c r="C759" s="335"/>
      <c r="E759" s="78"/>
      <c r="F759" s="335"/>
      <c r="G759" s="335"/>
      <c r="H759" s="505"/>
      <c r="J759" s="335"/>
      <c r="K759" s="335"/>
      <c r="L759" s="335"/>
      <c r="M759" s="335"/>
      <c r="N759" s="335"/>
      <c r="O759" s="335"/>
      <c r="P759" s="335"/>
    </row>
    <row r="760" spans="3:16" ht="14.25" hidden="1" x14ac:dyDescent="0.2">
      <c r="C760" s="335"/>
      <c r="E760" s="78"/>
      <c r="F760" s="335"/>
      <c r="G760" s="335"/>
      <c r="H760" s="505"/>
      <c r="J760" s="335"/>
      <c r="K760" s="335"/>
      <c r="L760" s="335"/>
      <c r="M760" s="335"/>
      <c r="N760" s="335"/>
      <c r="O760" s="335"/>
      <c r="P760" s="335"/>
    </row>
    <row r="761" spans="3:16" ht="14.25" hidden="1" x14ac:dyDescent="0.2">
      <c r="C761" s="335"/>
      <c r="E761" s="78"/>
      <c r="F761" s="335"/>
      <c r="G761" s="335"/>
      <c r="H761" s="505"/>
      <c r="J761" s="335"/>
      <c r="K761" s="335"/>
      <c r="L761" s="335"/>
      <c r="M761" s="335"/>
      <c r="N761" s="335"/>
      <c r="O761" s="335"/>
      <c r="P761" s="335"/>
    </row>
    <row r="762" spans="3:16" ht="14.25" hidden="1" x14ac:dyDescent="0.2">
      <c r="C762" s="335"/>
      <c r="E762" s="78"/>
      <c r="F762" s="335"/>
      <c r="G762" s="335"/>
      <c r="H762" s="505"/>
      <c r="J762" s="335"/>
      <c r="K762" s="335"/>
      <c r="L762" s="335"/>
      <c r="M762" s="335"/>
      <c r="N762" s="335"/>
      <c r="O762" s="335"/>
      <c r="P762" s="335"/>
    </row>
    <row r="763" spans="3:16" ht="14.25" hidden="1" x14ac:dyDescent="0.2">
      <c r="C763" s="335"/>
      <c r="E763" s="78"/>
      <c r="F763" s="335"/>
      <c r="G763" s="335"/>
      <c r="H763" s="505"/>
      <c r="J763" s="335"/>
      <c r="K763" s="335"/>
      <c r="L763" s="335"/>
      <c r="M763" s="335"/>
      <c r="N763" s="335"/>
      <c r="O763" s="335"/>
      <c r="P763" s="335"/>
    </row>
    <row r="764" spans="3:16" ht="14.25" hidden="1" x14ac:dyDescent="0.2">
      <c r="C764" s="335"/>
      <c r="E764" s="78"/>
      <c r="F764" s="335"/>
      <c r="G764" s="335"/>
      <c r="H764" s="505"/>
      <c r="J764" s="335"/>
      <c r="K764" s="335"/>
      <c r="L764" s="335"/>
      <c r="M764" s="335"/>
      <c r="N764" s="335"/>
      <c r="O764" s="335"/>
      <c r="P764" s="335"/>
    </row>
    <row r="765" spans="3:16" ht="14.25" hidden="1" x14ac:dyDescent="0.2">
      <c r="C765" s="335"/>
      <c r="E765" s="78"/>
      <c r="F765" s="335"/>
      <c r="G765" s="335"/>
      <c r="H765" s="505"/>
      <c r="J765" s="335"/>
      <c r="K765" s="335"/>
      <c r="L765" s="335"/>
      <c r="M765" s="335"/>
      <c r="N765" s="335"/>
      <c r="O765" s="335"/>
      <c r="P765" s="335"/>
    </row>
    <row r="766" spans="3:16" ht="14.25" hidden="1" x14ac:dyDescent="0.2">
      <c r="C766" s="335"/>
      <c r="E766" s="78"/>
      <c r="F766" s="335"/>
      <c r="G766" s="335"/>
      <c r="H766" s="505"/>
      <c r="J766" s="335"/>
      <c r="K766" s="335"/>
      <c r="L766" s="335"/>
      <c r="M766" s="335"/>
      <c r="N766" s="335"/>
      <c r="O766" s="335"/>
      <c r="P766" s="335"/>
    </row>
    <row r="767" spans="3:16" ht="14.25" hidden="1" x14ac:dyDescent="0.2">
      <c r="C767" s="335"/>
      <c r="E767" s="78"/>
      <c r="F767" s="335"/>
      <c r="G767" s="335"/>
      <c r="H767" s="505"/>
      <c r="J767" s="335"/>
      <c r="K767" s="335"/>
      <c r="L767" s="335"/>
      <c r="M767" s="335"/>
      <c r="N767" s="335"/>
      <c r="O767" s="335"/>
      <c r="P767" s="335"/>
    </row>
    <row r="768" spans="3:16" ht="14.25" hidden="1" x14ac:dyDescent="0.2">
      <c r="C768" s="335"/>
      <c r="E768" s="78"/>
      <c r="F768" s="335"/>
      <c r="G768" s="335"/>
      <c r="H768" s="505"/>
      <c r="J768" s="335"/>
      <c r="K768" s="335"/>
      <c r="L768" s="335"/>
      <c r="M768" s="335"/>
      <c r="N768" s="335"/>
      <c r="O768" s="335"/>
      <c r="P768" s="335"/>
    </row>
    <row r="769" spans="3:16" ht="14.25" hidden="1" x14ac:dyDescent="0.2">
      <c r="C769" s="335"/>
      <c r="E769" s="78"/>
      <c r="F769" s="335"/>
      <c r="G769" s="335"/>
      <c r="H769" s="505"/>
      <c r="J769" s="335"/>
      <c r="K769" s="335"/>
      <c r="L769" s="335"/>
      <c r="M769" s="335"/>
      <c r="N769" s="335"/>
      <c r="O769" s="335"/>
      <c r="P769" s="335"/>
    </row>
    <row r="770" spans="3:16" ht="14.25" hidden="1" x14ac:dyDescent="0.2">
      <c r="C770" s="335"/>
      <c r="E770" s="78"/>
      <c r="F770" s="335"/>
      <c r="G770" s="335"/>
      <c r="H770" s="505"/>
      <c r="J770" s="335"/>
      <c r="K770" s="335"/>
      <c r="L770" s="335"/>
      <c r="M770" s="335"/>
      <c r="N770" s="335"/>
      <c r="O770" s="335"/>
      <c r="P770" s="335"/>
    </row>
    <row r="771" spans="3:16" ht="14.25" hidden="1" x14ac:dyDescent="0.2">
      <c r="C771" s="335"/>
      <c r="E771" s="78"/>
      <c r="F771" s="335"/>
      <c r="G771" s="335"/>
      <c r="H771" s="505"/>
      <c r="J771" s="335"/>
      <c r="K771" s="335"/>
      <c r="L771" s="335"/>
      <c r="M771" s="335"/>
      <c r="N771" s="335"/>
      <c r="O771" s="335"/>
      <c r="P771" s="335"/>
    </row>
    <row r="772" spans="3:16" ht="14.25" hidden="1" x14ac:dyDescent="0.2">
      <c r="C772" s="335"/>
      <c r="E772" s="78"/>
      <c r="F772" s="335"/>
      <c r="G772" s="335"/>
      <c r="H772" s="505"/>
      <c r="J772" s="335"/>
      <c r="K772" s="335"/>
      <c r="L772" s="335"/>
      <c r="M772" s="335"/>
      <c r="N772" s="335"/>
      <c r="O772" s="335"/>
      <c r="P772" s="335"/>
    </row>
    <row r="773" spans="3:16" ht="14.25" hidden="1" x14ac:dyDescent="0.2">
      <c r="C773" s="335"/>
      <c r="E773" s="78"/>
      <c r="F773" s="335"/>
      <c r="G773" s="335"/>
      <c r="H773" s="505"/>
      <c r="J773" s="335"/>
      <c r="K773" s="335"/>
      <c r="L773" s="335"/>
      <c r="M773" s="335"/>
      <c r="N773" s="335"/>
      <c r="O773" s="335"/>
      <c r="P773" s="335"/>
    </row>
    <row r="774" spans="3:16" ht="14.25" hidden="1" x14ac:dyDescent="0.2">
      <c r="C774" s="335"/>
      <c r="E774" s="78"/>
      <c r="F774" s="335"/>
      <c r="G774" s="335"/>
      <c r="H774" s="505"/>
      <c r="J774" s="335"/>
      <c r="K774" s="335"/>
      <c r="L774" s="335"/>
      <c r="M774" s="335"/>
      <c r="N774" s="335"/>
      <c r="O774" s="335"/>
      <c r="P774" s="335"/>
    </row>
    <row r="775" spans="3:16" ht="14.25" hidden="1" x14ac:dyDescent="0.2">
      <c r="C775" s="335"/>
      <c r="E775" s="78"/>
      <c r="F775" s="335"/>
      <c r="G775" s="335"/>
      <c r="H775" s="505"/>
      <c r="J775" s="335"/>
      <c r="K775" s="335"/>
      <c r="L775" s="335"/>
      <c r="M775" s="335"/>
      <c r="N775" s="335"/>
      <c r="O775" s="335"/>
      <c r="P775" s="335"/>
    </row>
    <row r="776" spans="3:16" ht="14.25" hidden="1" x14ac:dyDescent="0.2">
      <c r="C776" s="335"/>
      <c r="E776" s="78"/>
      <c r="F776" s="335"/>
      <c r="G776" s="335"/>
      <c r="H776" s="505"/>
      <c r="J776" s="335"/>
      <c r="K776" s="335"/>
      <c r="L776" s="335"/>
      <c r="M776" s="335"/>
      <c r="N776" s="335"/>
      <c r="O776" s="335"/>
      <c r="P776" s="335"/>
    </row>
    <row r="777" spans="3:16" ht="14.25" hidden="1" x14ac:dyDescent="0.2">
      <c r="C777" s="335"/>
      <c r="E777" s="78"/>
      <c r="F777" s="335"/>
      <c r="G777" s="335"/>
      <c r="H777" s="505"/>
      <c r="J777" s="335"/>
      <c r="K777" s="335"/>
      <c r="L777" s="335"/>
      <c r="M777" s="335"/>
      <c r="N777" s="335"/>
      <c r="O777" s="335"/>
      <c r="P777" s="335"/>
    </row>
    <row r="778" spans="3:16" ht="14.25" hidden="1" x14ac:dyDescent="0.2">
      <c r="C778" s="335"/>
      <c r="E778" s="78"/>
      <c r="F778" s="335"/>
      <c r="G778" s="335"/>
      <c r="H778" s="505"/>
      <c r="J778" s="335"/>
      <c r="K778" s="335"/>
      <c r="L778" s="335"/>
      <c r="M778" s="335"/>
      <c r="N778" s="335"/>
      <c r="O778" s="335"/>
      <c r="P778" s="335"/>
    </row>
    <row r="779" spans="3:16" ht="14.25" hidden="1" x14ac:dyDescent="0.2">
      <c r="C779" s="335"/>
      <c r="E779" s="78"/>
      <c r="F779" s="335"/>
      <c r="G779" s="335"/>
      <c r="H779" s="505"/>
      <c r="J779" s="335"/>
      <c r="K779" s="335"/>
      <c r="L779" s="335"/>
      <c r="M779" s="335"/>
      <c r="N779" s="335"/>
      <c r="O779" s="335"/>
      <c r="P779" s="335"/>
    </row>
    <row r="780" spans="3:16" ht="14.25" hidden="1" x14ac:dyDescent="0.2">
      <c r="C780" s="335"/>
      <c r="E780" s="78"/>
      <c r="F780" s="335"/>
      <c r="G780" s="335"/>
      <c r="H780" s="505"/>
      <c r="J780" s="335"/>
      <c r="K780" s="335"/>
      <c r="L780" s="335"/>
      <c r="M780" s="335"/>
      <c r="N780" s="335"/>
      <c r="O780" s="335"/>
      <c r="P780" s="335"/>
    </row>
    <row r="781" spans="3:16" ht="14.25" hidden="1" x14ac:dyDescent="0.2">
      <c r="C781" s="335"/>
      <c r="E781" s="78"/>
      <c r="F781" s="335"/>
      <c r="G781" s="335"/>
      <c r="H781" s="505"/>
      <c r="J781" s="335"/>
      <c r="K781" s="335"/>
      <c r="L781" s="335"/>
      <c r="M781" s="335"/>
      <c r="N781" s="335"/>
      <c r="O781" s="335"/>
      <c r="P781" s="335"/>
    </row>
    <row r="782" spans="3:16" ht="14.25" hidden="1" x14ac:dyDescent="0.2">
      <c r="C782" s="335"/>
      <c r="E782" s="78"/>
      <c r="F782" s="335"/>
      <c r="G782" s="335"/>
      <c r="H782" s="505"/>
      <c r="J782" s="335"/>
      <c r="K782" s="335"/>
      <c r="L782" s="335"/>
      <c r="M782" s="335"/>
      <c r="N782" s="335"/>
      <c r="O782" s="335"/>
      <c r="P782" s="335"/>
    </row>
    <row r="783" spans="3:16" ht="14.25" hidden="1" x14ac:dyDescent="0.2">
      <c r="C783" s="335"/>
      <c r="E783" s="78"/>
      <c r="F783" s="335"/>
      <c r="G783" s="335"/>
      <c r="H783" s="505"/>
      <c r="J783" s="335"/>
      <c r="K783" s="335"/>
      <c r="L783" s="335"/>
      <c r="M783" s="335"/>
      <c r="N783" s="335"/>
      <c r="O783" s="335"/>
      <c r="P783" s="335"/>
    </row>
    <row r="784" spans="3:16" ht="14.25" hidden="1" x14ac:dyDescent="0.2">
      <c r="C784" s="335"/>
      <c r="E784" s="78"/>
      <c r="F784" s="335"/>
      <c r="G784" s="335"/>
      <c r="H784" s="505"/>
      <c r="J784" s="335"/>
      <c r="K784" s="335"/>
      <c r="L784" s="335"/>
      <c r="M784" s="335"/>
      <c r="N784" s="335"/>
      <c r="O784" s="335"/>
      <c r="P784" s="335"/>
    </row>
    <row r="785" spans="3:16" ht="14.25" hidden="1" x14ac:dyDescent="0.2">
      <c r="C785" s="335"/>
      <c r="E785" s="78"/>
      <c r="F785" s="335"/>
      <c r="G785" s="335"/>
      <c r="H785" s="505"/>
      <c r="J785" s="335"/>
      <c r="K785" s="335"/>
      <c r="L785" s="335"/>
      <c r="M785" s="335"/>
      <c r="N785" s="335"/>
      <c r="O785" s="335"/>
      <c r="P785" s="335"/>
    </row>
    <row r="786" spans="3:16" ht="14.25" hidden="1" x14ac:dyDescent="0.2">
      <c r="C786" s="335"/>
      <c r="E786" s="78"/>
      <c r="F786" s="335"/>
      <c r="G786" s="335"/>
      <c r="H786" s="505"/>
      <c r="J786" s="335"/>
      <c r="K786" s="335"/>
      <c r="L786" s="335"/>
      <c r="M786" s="335"/>
      <c r="N786" s="335"/>
      <c r="O786" s="335"/>
      <c r="P786" s="335"/>
    </row>
    <row r="787" spans="3:16" ht="14.25" hidden="1" x14ac:dyDescent="0.2">
      <c r="C787" s="335"/>
      <c r="E787" s="78"/>
      <c r="F787" s="335"/>
      <c r="G787" s="335"/>
      <c r="H787" s="505"/>
      <c r="J787" s="335"/>
      <c r="K787" s="335"/>
      <c r="L787" s="335"/>
      <c r="M787" s="335"/>
      <c r="N787" s="335"/>
      <c r="O787" s="335"/>
      <c r="P787" s="335"/>
    </row>
    <row r="788" spans="3:16" ht="14.25" hidden="1" x14ac:dyDescent="0.2">
      <c r="C788" s="335"/>
      <c r="E788" s="78"/>
      <c r="F788" s="335"/>
      <c r="G788" s="335"/>
      <c r="H788" s="505"/>
      <c r="J788" s="335"/>
      <c r="K788" s="335"/>
      <c r="L788" s="335"/>
      <c r="M788" s="335"/>
      <c r="N788" s="335"/>
      <c r="O788" s="335"/>
      <c r="P788" s="335"/>
    </row>
    <row r="789" spans="3:16" ht="14.25" hidden="1" x14ac:dyDescent="0.2">
      <c r="C789" s="335"/>
      <c r="E789" s="78"/>
      <c r="F789" s="335"/>
      <c r="G789" s="335"/>
      <c r="H789" s="505"/>
      <c r="J789" s="335"/>
      <c r="K789" s="335"/>
      <c r="L789" s="335"/>
      <c r="M789" s="335"/>
      <c r="N789" s="335"/>
      <c r="O789" s="335"/>
      <c r="P789" s="335"/>
    </row>
    <row r="790" spans="3:16" ht="14.25" hidden="1" x14ac:dyDescent="0.2">
      <c r="C790" s="335"/>
      <c r="E790" s="78"/>
      <c r="F790" s="335"/>
      <c r="G790" s="335"/>
      <c r="H790" s="505"/>
      <c r="J790" s="335"/>
      <c r="K790" s="335"/>
      <c r="L790" s="335"/>
      <c r="M790" s="335"/>
      <c r="N790" s="335"/>
      <c r="O790" s="335"/>
      <c r="P790" s="335"/>
    </row>
    <row r="791" spans="3:16" ht="14.25" hidden="1" x14ac:dyDescent="0.2">
      <c r="C791" s="335"/>
      <c r="E791" s="78"/>
      <c r="F791" s="335"/>
      <c r="G791" s="335"/>
      <c r="H791" s="505"/>
      <c r="J791" s="335"/>
      <c r="K791" s="335"/>
      <c r="L791" s="335"/>
      <c r="M791" s="335"/>
      <c r="N791" s="335"/>
      <c r="O791" s="335"/>
      <c r="P791" s="335"/>
    </row>
    <row r="792" spans="3:16" ht="14.25" hidden="1" x14ac:dyDescent="0.2">
      <c r="C792" s="335"/>
      <c r="E792" s="78"/>
      <c r="F792" s="335"/>
      <c r="G792" s="335"/>
      <c r="H792" s="505"/>
      <c r="J792" s="335"/>
      <c r="K792" s="335"/>
      <c r="L792" s="335"/>
      <c r="M792" s="335"/>
      <c r="N792" s="335"/>
      <c r="O792" s="335"/>
      <c r="P792" s="335"/>
    </row>
    <row r="793" spans="3:16" ht="14.25" hidden="1" x14ac:dyDescent="0.2">
      <c r="C793" s="335"/>
      <c r="E793" s="78"/>
      <c r="F793" s="335"/>
      <c r="G793" s="335"/>
      <c r="H793" s="505"/>
      <c r="J793" s="335"/>
      <c r="K793" s="335"/>
      <c r="L793" s="335"/>
      <c r="M793" s="335"/>
      <c r="N793" s="335"/>
      <c r="O793" s="335"/>
      <c r="P793" s="335"/>
    </row>
    <row r="794" spans="3:16" ht="14.25" hidden="1" x14ac:dyDescent="0.2">
      <c r="C794" s="335"/>
      <c r="E794" s="78"/>
      <c r="F794" s="335"/>
      <c r="G794" s="335"/>
      <c r="H794" s="505"/>
      <c r="J794" s="335"/>
      <c r="K794" s="335"/>
      <c r="L794" s="335"/>
      <c r="M794" s="335"/>
      <c r="N794" s="335"/>
      <c r="O794" s="335"/>
      <c r="P794" s="335"/>
    </row>
    <row r="795" spans="3:16" ht="14.25" hidden="1" x14ac:dyDescent="0.2">
      <c r="C795" s="335"/>
      <c r="E795" s="78"/>
      <c r="F795" s="335"/>
      <c r="G795" s="335"/>
      <c r="H795" s="505"/>
      <c r="J795" s="335"/>
      <c r="K795" s="335"/>
      <c r="L795" s="335"/>
      <c r="M795" s="335"/>
      <c r="N795" s="335"/>
      <c r="O795" s="335"/>
      <c r="P795" s="335"/>
    </row>
    <row r="796" spans="3:16" ht="14.25" hidden="1" x14ac:dyDescent="0.2">
      <c r="C796" s="335"/>
      <c r="E796" s="78"/>
      <c r="F796" s="335"/>
      <c r="G796" s="335"/>
      <c r="H796" s="505"/>
      <c r="J796" s="335"/>
      <c r="K796" s="335"/>
      <c r="L796" s="335"/>
      <c r="M796" s="335"/>
      <c r="N796" s="335"/>
      <c r="O796" s="335"/>
      <c r="P796" s="335"/>
    </row>
    <row r="797" spans="3:16" ht="14.25" hidden="1" x14ac:dyDescent="0.2">
      <c r="C797" s="335"/>
      <c r="E797" s="78"/>
      <c r="F797" s="335"/>
      <c r="G797" s="335"/>
      <c r="H797" s="505"/>
      <c r="J797" s="335"/>
      <c r="K797" s="335"/>
      <c r="L797" s="335"/>
      <c r="M797" s="335"/>
      <c r="N797" s="335"/>
      <c r="O797" s="335"/>
      <c r="P797" s="335"/>
    </row>
    <row r="798" spans="3:16" ht="14.25" hidden="1" x14ac:dyDescent="0.2">
      <c r="C798" s="335"/>
      <c r="E798" s="78"/>
      <c r="F798" s="335"/>
      <c r="G798" s="335"/>
      <c r="H798" s="505"/>
      <c r="J798" s="335"/>
      <c r="K798" s="335"/>
      <c r="L798" s="335"/>
      <c r="M798" s="335"/>
      <c r="N798" s="335"/>
      <c r="O798" s="335"/>
      <c r="P798" s="335"/>
    </row>
    <row r="799" spans="3:16" ht="14.25" hidden="1" x14ac:dyDescent="0.2">
      <c r="C799" s="335"/>
      <c r="E799" s="78"/>
      <c r="F799" s="335"/>
      <c r="G799" s="335"/>
      <c r="H799" s="505"/>
      <c r="J799" s="335"/>
      <c r="K799" s="335"/>
      <c r="L799" s="335"/>
      <c r="M799" s="335"/>
      <c r="N799" s="335"/>
      <c r="O799" s="335"/>
      <c r="P799" s="335"/>
    </row>
    <row r="800" spans="3:16" ht="14.25" hidden="1" x14ac:dyDescent="0.2">
      <c r="C800" s="335"/>
      <c r="E800" s="78"/>
      <c r="F800" s="335"/>
      <c r="G800" s="335"/>
      <c r="H800" s="505"/>
      <c r="J800" s="335"/>
      <c r="K800" s="335"/>
      <c r="L800" s="335"/>
      <c r="M800" s="335"/>
      <c r="N800" s="335"/>
      <c r="O800" s="335"/>
      <c r="P800" s="335"/>
    </row>
    <row r="801" spans="3:16" ht="14.25" hidden="1" x14ac:dyDescent="0.2">
      <c r="C801" s="335"/>
      <c r="E801" s="78"/>
      <c r="F801" s="335"/>
      <c r="G801" s="335"/>
      <c r="H801" s="505"/>
      <c r="J801" s="335"/>
      <c r="K801" s="335"/>
      <c r="L801" s="335"/>
      <c r="M801" s="335"/>
      <c r="N801" s="335"/>
      <c r="O801" s="335"/>
      <c r="P801" s="335"/>
    </row>
    <row r="802" spans="3:16" ht="14.25" hidden="1" x14ac:dyDescent="0.2">
      <c r="C802" s="335"/>
      <c r="E802" s="78"/>
      <c r="F802" s="335"/>
      <c r="G802" s="335"/>
      <c r="H802" s="505"/>
      <c r="J802" s="335"/>
      <c r="K802" s="335"/>
      <c r="L802" s="335"/>
      <c r="M802" s="335"/>
      <c r="N802" s="335"/>
      <c r="O802" s="335"/>
      <c r="P802" s="335"/>
    </row>
    <row r="803" spans="3:16" ht="14.25" hidden="1" x14ac:dyDescent="0.2">
      <c r="C803" s="335"/>
      <c r="E803" s="78"/>
      <c r="F803" s="335"/>
      <c r="G803" s="335"/>
      <c r="H803" s="505"/>
      <c r="J803" s="335"/>
      <c r="K803" s="335"/>
      <c r="L803" s="335"/>
      <c r="M803" s="335"/>
      <c r="N803" s="335"/>
      <c r="O803" s="335"/>
      <c r="P803" s="335"/>
    </row>
    <row r="804" spans="3:16" ht="14.25" hidden="1" x14ac:dyDescent="0.2">
      <c r="C804" s="335"/>
      <c r="E804" s="78"/>
      <c r="F804" s="335"/>
      <c r="G804" s="335"/>
      <c r="H804" s="505"/>
      <c r="J804" s="335"/>
      <c r="K804" s="335"/>
      <c r="L804" s="335"/>
      <c r="M804" s="335"/>
      <c r="N804" s="335"/>
      <c r="O804" s="335"/>
      <c r="P804" s="335"/>
    </row>
    <row r="805" spans="3:16" ht="14.25" hidden="1" x14ac:dyDescent="0.2">
      <c r="C805" s="335"/>
      <c r="E805" s="78"/>
      <c r="F805" s="335"/>
      <c r="G805" s="335"/>
      <c r="H805" s="505"/>
      <c r="J805" s="335"/>
      <c r="K805" s="335"/>
      <c r="L805" s="335"/>
      <c r="M805" s="335"/>
      <c r="N805" s="335"/>
      <c r="O805" s="335"/>
      <c r="P805" s="335"/>
    </row>
    <row r="806" spans="3:16" ht="14.25" hidden="1" x14ac:dyDescent="0.2">
      <c r="C806" s="335"/>
      <c r="E806" s="78"/>
      <c r="F806" s="335"/>
      <c r="G806" s="335"/>
      <c r="H806" s="505"/>
      <c r="J806" s="335"/>
      <c r="K806" s="335"/>
      <c r="L806" s="335"/>
      <c r="M806" s="335"/>
      <c r="N806" s="335"/>
      <c r="O806" s="335"/>
      <c r="P806" s="335"/>
    </row>
    <row r="807" spans="3:16" ht="14.25" hidden="1" x14ac:dyDescent="0.2">
      <c r="C807" s="335"/>
      <c r="E807" s="78"/>
      <c r="F807" s="335"/>
      <c r="G807" s="335"/>
      <c r="H807" s="505"/>
      <c r="J807" s="335"/>
      <c r="K807" s="335"/>
      <c r="L807" s="335"/>
      <c r="M807" s="335"/>
      <c r="N807" s="335"/>
      <c r="O807" s="335"/>
      <c r="P807" s="335"/>
    </row>
    <row r="808" spans="3:16" ht="14.25" hidden="1" x14ac:dyDescent="0.2">
      <c r="C808" s="335"/>
      <c r="E808" s="78"/>
      <c r="F808" s="335"/>
      <c r="G808" s="335"/>
      <c r="H808" s="505"/>
      <c r="J808" s="335"/>
      <c r="K808" s="335"/>
      <c r="L808" s="335"/>
      <c r="M808" s="335"/>
      <c r="N808" s="335"/>
      <c r="O808" s="335"/>
      <c r="P808" s="335"/>
    </row>
    <row r="809" spans="3:16" ht="14.25" hidden="1" x14ac:dyDescent="0.2">
      <c r="C809" s="335"/>
      <c r="E809" s="78"/>
      <c r="F809" s="335"/>
      <c r="G809" s="335"/>
      <c r="H809" s="505"/>
      <c r="J809" s="335"/>
      <c r="K809" s="335"/>
      <c r="L809" s="335"/>
      <c r="M809" s="335"/>
      <c r="N809" s="335"/>
      <c r="O809" s="335"/>
      <c r="P809" s="335"/>
    </row>
    <row r="810" spans="3:16" ht="14.25" hidden="1" x14ac:dyDescent="0.2">
      <c r="C810" s="335"/>
      <c r="E810" s="78"/>
      <c r="F810" s="335"/>
      <c r="G810" s="335"/>
      <c r="H810" s="505"/>
      <c r="J810" s="335"/>
      <c r="K810" s="335"/>
      <c r="L810" s="335"/>
      <c r="M810" s="335"/>
      <c r="N810" s="335"/>
      <c r="O810" s="335"/>
      <c r="P810" s="335"/>
    </row>
    <row r="811" spans="3:16" ht="14.25" hidden="1" x14ac:dyDescent="0.2">
      <c r="C811" s="335"/>
      <c r="E811" s="78"/>
      <c r="F811" s="335"/>
      <c r="G811" s="335"/>
      <c r="H811" s="505"/>
      <c r="J811" s="335"/>
      <c r="K811" s="335"/>
      <c r="L811" s="335"/>
      <c r="M811" s="335"/>
      <c r="N811" s="335"/>
      <c r="O811" s="335"/>
      <c r="P811" s="335"/>
    </row>
    <row r="812" spans="3:16" ht="14.25" hidden="1" x14ac:dyDescent="0.2">
      <c r="C812" s="335"/>
      <c r="E812" s="78"/>
      <c r="F812" s="335"/>
      <c r="G812" s="335"/>
      <c r="H812" s="505"/>
      <c r="J812" s="335"/>
      <c r="K812" s="335"/>
      <c r="L812" s="335"/>
      <c r="M812" s="335"/>
      <c r="N812" s="335"/>
      <c r="O812" s="335"/>
      <c r="P812" s="335"/>
    </row>
    <row r="813" spans="3:16" ht="14.25" hidden="1" x14ac:dyDescent="0.2">
      <c r="C813" s="335"/>
      <c r="E813" s="78"/>
      <c r="F813" s="335"/>
      <c r="G813" s="335"/>
      <c r="H813" s="505"/>
      <c r="J813" s="335"/>
      <c r="K813" s="335"/>
      <c r="L813" s="335"/>
      <c r="M813" s="335"/>
      <c r="N813" s="335"/>
      <c r="O813" s="335"/>
      <c r="P813" s="335"/>
    </row>
    <row r="814" spans="3:16" ht="14.25" hidden="1" x14ac:dyDescent="0.2">
      <c r="C814" s="335"/>
      <c r="E814" s="78"/>
      <c r="F814" s="335"/>
      <c r="G814" s="335"/>
      <c r="H814" s="505"/>
      <c r="J814" s="335"/>
      <c r="K814" s="335"/>
      <c r="L814" s="335"/>
      <c r="M814" s="335"/>
      <c r="N814" s="335"/>
      <c r="O814" s="335"/>
      <c r="P814" s="335"/>
    </row>
    <row r="815" spans="3:16" ht="14.25" hidden="1" x14ac:dyDescent="0.2">
      <c r="C815" s="335"/>
      <c r="E815" s="78"/>
      <c r="F815" s="335"/>
      <c r="G815" s="335"/>
      <c r="H815" s="505"/>
      <c r="J815" s="335"/>
      <c r="K815" s="335"/>
      <c r="L815" s="335"/>
      <c r="M815" s="335"/>
      <c r="N815" s="335"/>
      <c r="O815" s="335"/>
      <c r="P815" s="335"/>
    </row>
    <row r="816" spans="3:16" ht="14.25" hidden="1" x14ac:dyDescent="0.2">
      <c r="C816" s="335"/>
      <c r="E816" s="78"/>
      <c r="F816" s="335"/>
      <c r="G816" s="335"/>
      <c r="H816" s="505"/>
      <c r="J816" s="335"/>
      <c r="K816" s="335"/>
      <c r="L816" s="335"/>
      <c r="M816" s="335"/>
      <c r="N816" s="335"/>
      <c r="O816" s="335"/>
      <c r="P816" s="335"/>
    </row>
    <row r="817" spans="3:16" ht="14.25" hidden="1" x14ac:dyDescent="0.2">
      <c r="C817" s="335"/>
      <c r="E817" s="78"/>
      <c r="F817" s="335"/>
      <c r="G817" s="335"/>
      <c r="H817" s="505"/>
      <c r="J817" s="335"/>
      <c r="K817" s="335"/>
      <c r="L817" s="335"/>
      <c r="M817" s="335"/>
      <c r="N817" s="335"/>
      <c r="O817" s="335"/>
      <c r="P817" s="335"/>
    </row>
    <row r="818" spans="3:16" ht="14.25" hidden="1" x14ac:dyDescent="0.2">
      <c r="C818" s="335"/>
      <c r="E818" s="78"/>
      <c r="F818" s="335"/>
      <c r="G818" s="335"/>
      <c r="H818" s="505"/>
      <c r="J818" s="335"/>
      <c r="K818" s="335"/>
      <c r="L818" s="335"/>
      <c r="M818" s="335"/>
      <c r="N818" s="335"/>
      <c r="O818" s="335"/>
      <c r="P818" s="335"/>
    </row>
    <row r="819" spans="3:16" ht="14.25" hidden="1" x14ac:dyDescent="0.2">
      <c r="C819" s="335"/>
      <c r="E819" s="78"/>
      <c r="F819" s="335"/>
      <c r="G819" s="335"/>
      <c r="H819" s="505"/>
      <c r="J819" s="335"/>
      <c r="K819" s="335"/>
      <c r="L819" s="335"/>
      <c r="M819" s="335"/>
      <c r="N819" s="335"/>
      <c r="O819" s="335"/>
      <c r="P819" s="335"/>
    </row>
    <row r="820" spans="3:16" ht="14.25" hidden="1" x14ac:dyDescent="0.2">
      <c r="C820" s="335"/>
      <c r="E820" s="78"/>
      <c r="F820" s="335"/>
      <c r="G820" s="335"/>
      <c r="H820" s="505"/>
      <c r="J820" s="335"/>
      <c r="K820" s="335"/>
      <c r="L820" s="335"/>
      <c r="M820" s="335"/>
      <c r="N820" s="335"/>
      <c r="O820" s="335"/>
      <c r="P820" s="335"/>
    </row>
    <row r="821" spans="3:16" ht="14.25" hidden="1" x14ac:dyDescent="0.2">
      <c r="C821" s="335"/>
      <c r="E821" s="78"/>
      <c r="F821" s="335"/>
      <c r="G821" s="335"/>
      <c r="H821" s="505"/>
      <c r="J821" s="335"/>
      <c r="K821" s="335"/>
      <c r="L821" s="335"/>
      <c r="M821" s="335"/>
      <c r="N821" s="335"/>
      <c r="O821" s="335"/>
      <c r="P821" s="335"/>
    </row>
    <row r="822" spans="3:16" ht="14.25" hidden="1" x14ac:dyDescent="0.2">
      <c r="C822" s="335"/>
      <c r="E822" s="78"/>
      <c r="F822" s="335"/>
      <c r="G822" s="335"/>
      <c r="H822" s="505"/>
      <c r="J822" s="335"/>
      <c r="K822" s="335"/>
      <c r="L822" s="335"/>
      <c r="M822" s="335"/>
      <c r="N822" s="335"/>
      <c r="O822" s="335"/>
      <c r="P822" s="335"/>
    </row>
    <row r="823" spans="3:16" ht="14.25" hidden="1" x14ac:dyDescent="0.2">
      <c r="C823" s="335"/>
      <c r="E823" s="78"/>
      <c r="F823" s="335"/>
      <c r="G823" s="335"/>
      <c r="H823" s="505"/>
      <c r="J823" s="335"/>
      <c r="K823" s="335"/>
      <c r="L823" s="335"/>
      <c r="M823" s="335"/>
      <c r="N823" s="335"/>
      <c r="O823" s="335"/>
      <c r="P823" s="335"/>
    </row>
    <row r="824" spans="3:16" ht="14.25" hidden="1" x14ac:dyDescent="0.2">
      <c r="C824" s="335"/>
      <c r="E824" s="78"/>
      <c r="F824" s="335"/>
      <c r="G824" s="335"/>
      <c r="H824" s="505"/>
      <c r="J824" s="335"/>
      <c r="K824" s="335"/>
      <c r="L824" s="335"/>
      <c r="M824" s="335"/>
      <c r="N824" s="335"/>
      <c r="O824" s="335"/>
      <c r="P824" s="335"/>
    </row>
    <row r="825" spans="3:16" ht="14.25" hidden="1" x14ac:dyDescent="0.2">
      <c r="C825" s="335"/>
      <c r="E825" s="78"/>
      <c r="F825" s="335"/>
      <c r="G825" s="335"/>
      <c r="H825" s="505"/>
      <c r="J825" s="335"/>
      <c r="K825" s="335"/>
      <c r="L825" s="335"/>
      <c r="M825" s="335"/>
      <c r="N825" s="335"/>
      <c r="O825" s="335"/>
      <c r="P825" s="335"/>
    </row>
    <row r="826" spans="3:16" ht="14.25" hidden="1" x14ac:dyDescent="0.2">
      <c r="C826" s="335"/>
      <c r="E826" s="78"/>
      <c r="F826" s="335"/>
      <c r="G826" s="335"/>
      <c r="H826" s="505"/>
      <c r="J826" s="335"/>
      <c r="K826" s="335"/>
      <c r="L826" s="335"/>
      <c r="M826" s="335"/>
      <c r="N826" s="335"/>
      <c r="O826" s="335"/>
      <c r="P826" s="335"/>
    </row>
    <row r="827" spans="3:16" ht="14.25" hidden="1" x14ac:dyDescent="0.2">
      <c r="C827" s="335"/>
      <c r="E827" s="78"/>
      <c r="F827" s="335"/>
      <c r="G827" s="335"/>
      <c r="H827" s="505"/>
      <c r="J827" s="335"/>
      <c r="K827" s="335"/>
      <c r="L827" s="335"/>
      <c r="M827" s="335"/>
      <c r="N827" s="335"/>
      <c r="O827" s="335"/>
      <c r="P827" s="335"/>
    </row>
    <row r="828" spans="3:16" ht="14.25" hidden="1" x14ac:dyDescent="0.2">
      <c r="C828" s="335"/>
      <c r="E828" s="78"/>
      <c r="F828" s="335"/>
      <c r="G828" s="335"/>
      <c r="H828" s="505"/>
      <c r="J828" s="335"/>
      <c r="K828" s="335"/>
      <c r="L828" s="335"/>
      <c r="M828" s="335"/>
      <c r="N828" s="335"/>
      <c r="O828" s="335"/>
      <c r="P828" s="335"/>
    </row>
    <row r="829" spans="3:16" ht="14.25" hidden="1" x14ac:dyDescent="0.2">
      <c r="C829" s="335"/>
      <c r="E829" s="78"/>
      <c r="F829" s="335"/>
      <c r="G829" s="335"/>
      <c r="H829" s="505"/>
      <c r="J829" s="335"/>
      <c r="K829" s="335"/>
      <c r="L829" s="335"/>
      <c r="M829" s="335"/>
      <c r="N829" s="335"/>
      <c r="O829" s="335"/>
      <c r="P829" s="335"/>
    </row>
    <row r="830" spans="3:16" ht="14.25" hidden="1" x14ac:dyDescent="0.2">
      <c r="C830" s="335"/>
      <c r="E830" s="78"/>
      <c r="F830" s="335"/>
      <c r="G830" s="335"/>
      <c r="H830" s="505"/>
      <c r="J830" s="335"/>
      <c r="K830" s="335"/>
      <c r="L830" s="335"/>
      <c r="M830" s="335"/>
      <c r="N830" s="335"/>
      <c r="O830" s="335"/>
      <c r="P830" s="335"/>
    </row>
    <row r="831" spans="3:16" ht="14.25" hidden="1" x14ac:dyDescent="0.2">
      <c r="C831" s="335"/>
      <c r="E831" s="78"/>
      <c r="F831" s="335"/>
      <c r="G831" s="335"/>
      <c r="H831" s="505"/>
      <c r="J831" s="335"/>
      <c r="K831" s="335"/>
      <c r="L831" s="335"/>
      <c r="M831" s="335"/>
      <c r="N831" s="335"/>
      <c r="O831" s="335"/>
      <c r="P831" s="335"/>
    </row>
    <row r="832" spans="3:16" ht="14.25" hidden="1" x14ac:dyDescent="0.2">
      <c r="C832" s="335"/>
      <c r="E832" s="78"/>
      <c r="F832" s="335"/>
      <c r="G832" s="335"/>
      <c r="H832" s="505"/>
      <c r="J832" s="335"/>
      <c r="K832" s="335"/>
      <c r="L832" s="335"/>
      <c r="M832" s="335"/>
      <c r="N832" s="335"/>
      <c r="O832" s="335"/>
      <c r="P832" s="335"/>
    </row>
    <row r="833" spans="3:16" ht="14.25" hidden="1" x14ac:dyDescent="0.2">
      <c r="C833" s="335"/>
      <c r="E833" s="78"/>
      <c r="F833" s="335"/>
      <c r="G833" s="335"/>
      <c r="H833" s="505"/>
      <c r="J833" s="335"/>
      <c r="K833" s="335"/>
      <c r="L833" s="335"/>
      <c r="M833" s="335"/>
      <c r="N833" s="335"/>
      <c r="O833" s="335"/>
      <c r="P833" s="335"/>
    </row>
    <row r="834" spans="3:16" ht="14.25" hidden="1" x14ac:dyDescent="0.2">
      <c r="C834" s="335"/>
      <c r="E834" s="78"/>
      <c r="F834" s="335"/>
      <c r="G834" s="335"/>
      <c r="H834" s="505"/>
      <c r="J834" s="335"/>
      <c r="K834" s="335"/>
      <c r="L834" s="335"/>
      <c r="M834" s="335"/>
      <c r="N834" s="335"/>
      <c r="O834" s="335"/>
      <c r="P834" s="335"/>
    </row>
    <row r="835" spans="3:16" ht="14.25" hidden="1" x14ac:dyDescent="0.2">
      <c r="C835" s="335"/>
      <c r="E835" s="78"/>
      <c r="F835" s="335"/>
      <c r="G835" s="335"/>
      <c r="H835" s="505"/>
      <c r="J835" s="335"/>
      <c r="K835" s="335"/>
      <c r="L835" s="335"/>
      <c r="M835" s="335"/>
      <c r="N835" s="335"/>
      <c r="O835" s="335"/>
      <c r="P835" s="335"/>
    </row>
    <row r="836" spans="3:16" ht="14.25" hidden="1" x14ac:dyDescent="0.2">
      <c r="C836" s="335"/>
      <c r="E836" s="78"/>
      <c r="F836" s="335"/>
      <c r="G836" s="335"/>
      <c r="H836" s="505"/>
      <c r="J836" s="335"/>
      <c r="K836" s="335"/>
      <c r="L836" s="335"/>
      <c r="M836" s="335"/>
      <c r="N836" s="335"/>
      <c r="O836" s="335"/>
      <c r="P836" s="335"/>
    </row>
    <row r="837" spans="3:16" ht="14.25" hidden="1" x14ac:dyDescent="0.2">
      <c r="C837" s="335"/>
      <c r="E837" s="78"/>
      <c r="F837" s="335"/>
      <c r="G837" s="335"/>
      <c r="H837" s="505"/>
      <c r="J837" s="335"/>
      <c r="K837" s="335"/>
      <c r="L837" s="335"/>
      <c r="M837" s="335"/>
      <c r="N837" s="335"/>
      <c r="O837" s="335"/>
      <c r="P837" s="335"/>
    </row>
    <row r="838" spans="3:16" ht="14.25" hidden="1" x14ac:dyDescent="0.2">
      <c r="C838" s="335"/>
      <c r="E838" s="78"/>
      <c r="F838" s="335"/>
      <c r="G838" s="335"/>
      <c r="H838" s="505"/>
      <c r="J838" s="335"/>
      <c r="K838" s="335"/>
      <c r="L838" s="335"/>
      <c r="M838" s="335"/>
      <c r="N838" s="335"/>
      <c r="O838" s="335"/>
      <c r="P838" s="335"/>
    </row>
    <row r="839" spans="3:16" ht="14.25" hidden="1" x14ac:dyDescent="0.2">
      <c r="C839" s="335"/>
      <c r="E839" s="78"/>
      <c r="F839" s="335"/>
      <c r="G839" s="335"/>
      <c r="H839" s="505"/>
      <c r="J839" s="335"/>
      <c r="K839" s="335"/>
      <c r="L839" s="335"/>
      <c r="M839" s="335"/>
      <c r="N839" s="335"/>
      <c r="O839" s="335"/>
      <c r="P839" s="335"/>
    </row>
    <row r="840" spans="3:16" ht="14.25" hidden="1" x14ac:dyDescent="0.2">
      <c r="C840" s="335"/>
      <c r="E840" s="78"/>
      <c r="F840" s="335"/>
      <c r="G840" s="335"/>
      <c r="H840" s="505"/>
      <c r="J840" s="335"/>
      <c r="K840" s="335"/>
      <c r="L840" s="335"/>
      <c r="M840" s="335"/>
      <c r="N840" s="335"/>
      <c r="O840" s="335"/>
      <c r="P840" s="335"/>
    </row>
    <row r="841" spans="3:16" ht="14.25" hidden="1" x14ac:dyDescent="0.2">
      <c r="C841" s="335"/>
      <c r="E841" s="78"/>
      <c r="F841" s="335"/>
      <c r="G841" s="335"/>
      <c r="H841" s="505"/>
      <c r="J841" s="335"/>
      <c r="K841" s="335"/>
      <c r="L841" s="335"/>
      <c r="M841" s="335"/>
      <c r="N841" s="335"/>
      <c r="O841" s="335"/>
      <c r="P841" s="335"/>
    </row>
    <row r="842" spans="3:16" ht="14.25" hidden="1" x14ac:dyDescent="0.2">
      <c r="C842" s="335"/>
    </row>
    <row r="843" spans="3:16" ht="14.25" hidden="1" x14ac:dyDescent="0.2">
      <c r="C843" s="335"/>
    </row>
    <row r="844" spans="3:16" ht="14.25" hidden="1" x14ac:dyDescent="0.2">
      <c r="C844" s="335"/>
    </row>
    <row r="845" spans="3:16" ht="14.25" hidden="1" x14ac:dyDescent="0.2">
      <c r="C845" s="335"/>
    </row>
    <row r="846" spans="3:16" ht="14.25" hidden="1" x14ac:dyDescent="0.2">
      <c r="C846" s="335"/>
    </row>
    <row r="847" spans="3:16" ht="14.25" hidden="1" x14ac:dyDescent="0.2">
      <c r="C847" s="335"/>
    </row>
    <row r="848" spans="3:16" ht="14.25" hidden="1" x14ac:dyDescent="0.2">
      <c r="C848" s="335"/>
    </row>
    <row r="849" spans="2:18" ht="14.25" hidden="1" x14ac:dyDescent="0.2">
      <c r="C849" s="335"/>
    </row>
    <row r="850" spans="2:18" ht="14.25" hidden="1" customHeight="1" x14ac:dyDescent="0.2">
      <c r="B850" s="1267" t="s">
        <v>239</v>
      </c>
      <c r="C850" s="1267"/>
      <c r="D850" s="1267"/>
      <c r="E850" s="1267"/>
      <c r="F850" s="1267"/>
      <c r="G850" s="1267"/>
      <c r="H850" s="1267"/>
      <c r="I850" s="1267"/>
      <c r="J850" s="1267"/>
      <c r="K850" s="1267"/>
      <c r="L850" s="1267"/>
      <c r="M850" s="1267"/>
      <c r="N850" s="1267"/>
      <c r="O850" s="1267"/>
      <c r="P850" s="1267"/>
      <c r="Q850" s="1267"/>
      <c r="R850" s="1267"/>
    </row>
    <row r="851" spans="2:18" ht="14.25" hidden="1" x14ac:dyDescent="0.2">
      <c r="C851" s="335"/>
    </row>
    <row r="852" spans="2:18" ht="14.25" hidden="1" x14ac:dyDescent="0.2">
      <c r="C852" s="335"/>
    </row>
    <row r="853" spans="2:18" ht="14.25" hidden="1" x14ac:dyDescent="0.2">
      <c r="C853" s="335"/>
    </row>
    <row r="854" spans="2:18" ht="14.25" hidden="1" x14ac:dyDescent="0.2">
      <c r="C854" s="335"/>
    </row>
    <row r="855" spans="2:18" ht="14.25" hidden="1" x14ac:dyDescent="0.2">
      <c r="C855" s="335"/>
    </row>
    <row r="856" spans="2:18" ht="14.25" hidden="1" x14ac:dyDescent="0.2">
      <c r="C856" s="335"/>
    </row>
    <row r="857" spans="2:18" ht="14.25" hidden="1" x14ac:dyDescent="0.2">
      <c r="C857" s="335"/>
    </row>
    <row r="858" spans="2:18" ht="14.25" hidden="1" x14ac:dyDescent="0.2">
      <c r="C858" s="335"/>
    </row>
    <row r="859" spans="2:18" ht="14.25" hidden="1" x14ac:dyDescent="0.2">
      <c r="C859" s="335"/>
    </row>
    <row r="860" spans="2:18" ht="14.25" hidden="1" x14ac:dyDescent="0.2">
      <c r="C860" s="335"/>
    </row>
    <row r="861" spans="2:18" ht="14.25" hidden="1" x14ac:dyDescent="0.2">
      <c r="C861" s="335"/>
    </row>
    <row r="862" spans="2:18" ht="14.25" hidden="1" x14ac:dyDescent="0.2">
      <c r="B862" s="398"/>
      <c r="C862" s="777"/>
      <c r="D862" s="777"/>
      <c r="E862" s="399"/>
      <c r="F862" s="397"/>
      <c r="G862" s="397"/>
      <c r="H862" s="397"/>
      <c r="I862" s="397"/>
      <c r="J862" s="397"/>
      <c r="K862" s="397"/>
      <c r="L862" s="397"/>
      <c r="M862" s="397"/>
      <c r="N862" s="397"/>
      <c r="O862" s="397"/>
      <c r="P862" s="397"/>
      <c r="Q862" s="397"/>
      <c r="R862" s="397"/>
    </row>
    <row r="863" spans="2:18" ht="14.25" hidden="1" x14ac:dyDescent="0.2">
      <c r="C863" s="335"/>
    </row>
    <row r="866" spans="3:4" ht="0" hidden="1" customHeight="1" x14ac:dyDescent="0.2">
      <c r="C866" s="897"/>
    </row>
    <row r="872" spans="3:4" ht="0" hidden="1" customHeight="1" x14ac:dyDescent="0.2">
      <c r="C872" s="942"/>
      <c r="D872" s="942"/>
    </row>
  </sheetData>
  <sheetProtection algorithmName="SHA-512" hashValue="qtpaAtfFDb9EMEOnxORGEII+rIHycZ2mRP7T7IA4gutwgFHgB9lQRS8WiNhKthqSI1f9W4xjsMc7f36NOpBp3A==" saltValue="chyueAFlNM8k8V6gx5Iq1A==" spinCount="100000" sheet="1" objects="1" scenarios="1" insertRows="0" selectLockedCells="1"/>
  <mergeCells count="449">
    <mergeCell ref="F147:N147"/>
    <mergeCell ref="J148:M148"/>
    <mergeCell ref="K160:M160"/>
    <mergeCell ref="N171:Q171"/>
    <mergeCell ref="B157:E157"/>
    <mergeCell ref="G157:J157"/>
    <mergeCell ref="K157:M157"/>
    <mergeCell ref="N157:Q157"/>
    <mergeCell ref="G170:J170"/>
    <mergeCell ref="B161:E161"/>
    <mergeCell ref="B162:E162"/>
    <mergeCell ref="N161:Q161"/>
    <mergeCell ref="N162:Q162"/>
    <mergeCell ref="B159:E159"/>
    <mergeCell ref="G159:J159"/>
    <mergeCell ref="K159:M159"/>
    <mergeCell ref="N159:Q159"/>
    <mergeCell ref="K170:M170"/>
    <mergeCell ref="G166:J166"/>
    <mergeCell ref="G167:J167"/>
    <mergeCell ref="G163:J163"/>
    <mergeCell ref="G164:J164"/>
    <mergeCell ref="K163:M163"/>
    <mergeCell ref="K166:M166"/>
    <mergeCell ref="O151:Q151"/>
    <mergeCell ref="B153:R155"/>
    <mergeCell ref="B156:F156"/>
    <mergeCell ref="G156:M156"/>
    <mergeCell ref="N156:R156"/>
    <mergeCell ref="N160:Q160"/>
    <mergeCell ref="G168:J168"/>
    <mergeCell ref="G169:J169"/>
    <mergeCell ref="K164:M164"/>
    <mergeCell ref="N163:Q163"/>
    <mergeCell ref="N164:Q164"/>
    <mergeCell ref="G160:J160"/>
    <mergeCell ref="G161:J161"/>
    <mergeCell ref="B166:E166"/>
    <mergeCell ref="B167:E167"/>
    <mergeCell ref="B168:E168"/>
    <mergeCell ref="B169:E169"/>
    <mergeCell ref="K167:M167"/>
    <mergeCell ref="B165:E165"/>
    <mergeCell ref="G165:J165"/>
    <mergeCell ref="K165:M165"/>
    <mergeCell ref="N165:Q165"/>
    <mergeCell ref="I91:J91"/>
    <mergeCell ref="I92:J92"/>
    <mergeCell ref="B171:E171"/>
    <mergeCell ref="G171:J171"/>
    <mergeCell ref="K171:M171"/>
    <mergeCell ref="I104:J104"/>
    <mergeCell ref="K104:L104"/>
    <mergeCell ref="F105:F106"/>
    <mergeCell ref="G105:G106"/>
    <mergeCell ref="I105:J106"/>
    <mergeCell ref="K105:L106"/>
    <mergeCell ref="F107:F108"/>
    <mergeCell ref="G107:G108"/>
    <mergeCell ref="G162:J162"/>
    <mergeCell ref="K161:M161"/>
    <mergeCell ref="K162:M162"/>
    <mergeCell ref="K168:M168"/>
    <mergeCell ref="K169:M169"/>
    <mergeCell ref="B170:E170"/>
    <mergeCell ref="B163:E163"/>
    <mergeCell ref="B164:E164"/>
    <mergeCell ref="I100:J100"/>
    <mergeCell ref="I93:J93"/>
    <mergeCell ref="I94:J94"/>
    <mergeCell ref="O175:Q175"/>
    <mergeCell ref="B175:E175"/>
    <mergeCell ref="M175:N175"/>
    <mergeCell ref="M178:Q178"/>
    <mergeCell ref="D177:F177"/>
    <mergeCell ref="H177:N177"/>
    <mergeCell ref="G175:L175"/>
    <mergeCell ref="P177:R177"/>
    <mergeCell ref="G173:J173"/>
    <mergeCell ref="I178:J178"/>
    <mergeCell ref="K178:L178"/>
    <mergeCell ref="B172:E172"/>
    <mergeCell ref="G172:J172"/>
    <mergeCell ref="K172:M172"/>
    <mergeCell ref="N172:Q172"/>
    <mergeCell ref="K173:M173"/>
    <mergeCell ref="N173:Q173"/>
    <mergeCell ref="B174:E174"/>
    <mergeCell ref="G174:J174"/>
    <mergeCell ref="K174:M174"/>
    <mergeCell ref="N174:Q174"/>
    <mergeCell ref="B173:E173"/>
    <mergeCell ref="B180:F180"/>
    <mergeCell ref="G180:I180"/>
    <mergeCell ref="J181:P181"/>
    <mergeCell ref="Q181:R181"/>
    <mergeCell ref="B181:F181"/>
    <mergeCell ref="G181:I181"/>
    <mergeCell ref="B183:V183"/>
    <mergeCell ref="S181:U181"/>
    <mergeCell ref="T178:X178"/>
    <mergeCell ref="J179:L179"/>
    <mergeCell ref="AA62:AI62"/>
    <mergeCell ref="F109:N109"/>
    <mergeCell ref="F144:N144"/>
    <mergeCell ref="S144:T144"/>
    <mergeCell ref="C145:O146"/>
    <mergeCell ref="I71:J71"/>
    <mergeCell ref="I72:J72"/>
    <mergeCell ref="I73:J73"/>
    <mergeCell ref="I80:J80"/>
    <mergeCell ref="I81:J81"/>
    <mergeCell ref="I82:J82"/>
    <mergeCell ref="I83:J83"/>
    <mergeCell ref="I84:J84"/>
    <mergeCell ref="I85:J85"/>
    <mergeCell ref="I86:J86"/>
    <mergeCell ref="I87:J87"/>
    <mergeCell ref="I88:J88"/>
    <mergeCell ref="I89:J89"/>
    <mergeCell ref="I102:J102"/>
    <mergeCell ref="I103:J103"/>
    <mergeCell ref="K71:L71"/>
    <mergeCell ref="K93:L93"/>
    <mergeCell ref="K94:L94"/>
    <mergeCell ref="K95:L95"/>
    <mergeCell ref="AA53:AI53"/>
    <mergeCell ref="AA54:AI54"/>
    <mergeCell ref="AA55:AI55"/>
    <mergeCell ref="AA56:AI56"/>
    <mergeCell ref="AA57:AI57"/>
    <mergeCell ref="AA58:AI58"/>
    <mergeCell ref="F69:F70"/>
    <mergeCell ref="G69:G70"/>
    <mergeCell ref="I69:J70"/>
    <mergeCell ref="K69:L70"/>
    <mergeCell ref="A65:H66"/>
    <mergeCell ref="B69:B70"/>
    <mergeCell ref="A67:H68"/>
    <mergeCell ref="M67:M106"/>
    <mergeCell ref="C69:D70"/>
    <mergeCell ref="C86:D86"/>
    <mergeCell ref="C102:D102"/>
    <mergeCell ref="C103:D103"/>
    <mergeCell ref="K102:L102"/>
    <mergeCell ref="K103:L103"/>
    <mergeCell ref="AA59:AI59"/>
    <mergeCell ref="AA60:AI60"/>
    <mergeCell ref="AA61:AI61"/>
    <mergeCell ref="K72:L72"/>
    <mergeCell ref="AA49:AI49"/>
    <mergeCell ref="AA50:AI51"/>
    <mergeCell ref="B51:Y51"/>
    <mergeCell ref="C52:Q52"/>
    <mergeCell ref="AA52:AI52"/>
    <mergeCell ref="B49:F49"/>
    <mergeCell ref="G49:I49"/>
    <mergeCell ref="J49:N49"/>
    <mergeCell ref="O49:P49"/>
    <mergeCell ref="W49:X49"/>
    <mergeCell ref="R52:Y52"/>
    <mergeCell ref="R49:V49"/>
    <mergeCell ref="B50:E50"/>
    <mergeCell ref="J50:K50"/>
    <mergeCell ref="AA47:AI47"/>
    <mergeCell ref="B48:F48"/>
    <mergeCell ref="G48:I48"/>
    <mergeCell ref="J48:N48"/>
    <mergeCell ref="O48:P48"/>
    <mergeCell ref="Q48:V48"/>
    <mergeCell ref="W48:X48"/>
    <mergeCell ref="AA48:AI48"/>
    <mergeCell ref="S45:T45"/>
    <mergeCell ref="U45:V45"/>
    <mergeCell ref="W45:X45"/>
    <mergeCell ref="AA45:AI45"/>
    <mergeCell ref="G46:I46"/>
    <mergeCell ref="S46:T46"/>
    <mergeCell ref="U46:X46"/>
    <mergeCell ref="AA46:AI46"/>
    <mergeCell ref="G47:I47"/>
    <mergeCell ref="W47:X47"/>
    <mergeCell ref="M45:P45"/>
    <mergeCell ref="M46:O46"/>
    <mergeCell ref="AA41:AI41"/>
    <mergeCell ref="B42:F43"/>
    <mergeCell ref="AA42:AI42"/>
    <mergeCell ref="S43:T43"/>
    <mergeCell ref="U43:V43"/>
    <mergeCell ref="W43:X43"/>
    <mergeCell ref="AA43:AI43"/>
    <mergeCell ref="E44:F44"/>
    <mergeCell ref="S44:T44"/>
    <mergeCell ref="U44:V44"/>
    <mergeCell ref="W44:X44"/>
    <mergeCell ref="AA44:AI44"/>
    <mergeCell ref="G42:H43"/>
    <mergeCell ref="G44:H44"/>
    <mergeCell ref="B41:G41"/>
    <mergeCell ref="S41:Y42"/>
    <mergeCell ref="M42:Q42"/>
    <mergeCell ref="AA38:AI38"/>
    <mergeCell ref="J39:M39"/>
    <mergeCell ref="N39:O39"/>
    <mergeCell ref="P39:Q39"/>
    <mergeCell ref="T39:X39"/>
    <mergeCell ref="AA39:AI39"/>
    <mergeCell ref="J40:M40"/>
    <mergeCell ref="N40:O40"/>
    <mergeCell ref="P40:R40"/>
    <mergeCell ref="V40:X40"/>
    <mergeCell ref="AA40:AI40"/>
    <mergeCell ref="J38:L38"/>
    <mergeCell ref="M38:N38"/>
    <mergeCell ref="W38:X38"/>
    <mergeCell ref="AA31:AI31"/>
    <mergeCell ref="AA32:AI32"/>
    <mergeCell ref="AA33:AI33"/>
    <mergeCell ref="AA34:AI34"/>
    <mergeCell ref="AA37:AI37"/>
    <mergeCell ref="AA25:AI25"/>
    <mergeCell ref="AA26:AI26"/>
    <mergeCell ref="AA27:AI27"/>
    <mergeCell ref="AA28:AI28"/>
    <mergeCell ref="AA29:AI29"/>
    <mergeCell ref="AA30:AI30"/>
    <mergeCell ref="Z35:AI35"/>
    <mergeCell ref="Z36:AI36"/>
    <mergeCell ref="AA19:AI19"/>
    <mergeCell ref="AA20:AI20"/>
    <mergeCell ref="AA21:AI21"/>
    <mergeCell ref="AA22:AI22"/>
    <mergeCell ref="AA23:AI23"/>
    <mergeCell ref="AA24:AI24"/>
    <mergeCell ref="J17:M17"/>
    <mergeCell ref="N17:O17"/>
    <mergeCell ref="W17:X17"/>
    <mergeCell ref="AA17:AI17"/>
    <mergeCell ref="AA18:AI18"/>
    <mergeCell ref="J19:K19"/>
    <mergeCell ref="J20:K20"/>
    <mergeCell ref="J21:K21"/>
    <mergeCell ref="J22:K22"/>
    <mergeCell ref="J23:K23"/>
    <mergeCell ref="J24:K24"/>
    <mergeCell ref="T20:U20"/>
    <mergeCell ref="T21:U21"/>
    <mergeCell ref="T22:U22"/>
    <mergeCell ref="T23:U23"/>
    <mergeCell ref="T24:U24"/>
    <mergeCell ref="O19:P19"/>
    <mergeCell ref="AA11:AI11"/>
    <mergeCell ref="AA12:AI12"/>
    <mergeCell ref="AA13:AI13"/>
    <mergeCell ref="AA14:AI14"/>
    <mergeCell ref="AA15:AI15"/>
    <mergeCell ref="AA16:AI16"/>
    <mergeCell ref="C11:D11"/>
    <mergeCell ref="C12:D12"/>
    <mergeCell ref="C13:D13"/>
    <mergeCell ref="C14:D14"/>
    <mergeCell ref="C15:D15"/>
    <mergeCell ref="C16:D16"/>
    <mergeCell ref="G11:H11"/>
    <mergeCell ref="G12:H12"/>
    <mergeCell ref="G13:H13"/>
    <mergeCell ref="G14:H14"/>
    <mergeCell ref="G15:H15"/>
    <mergeCell ref="G16:H16"/>
    <mergeCell ref="AA5:AI5"/>
    <mergeCell ref="AA6:AI6"/>
    <mergeCell ref="AA7:AI7"/>
    <mergeCell ref="AA8:AI8"/>
    <mergeCell ref="AA9:AI9"/>
    <mergeCell ref="AA10:AI10"/>
    <mergeCell ref="AA2:AB2"/>
    <mergeCell ref="AC2:AD2"/>
    <mergeCell ref="B3:C3"/>
    <mergeCell ref="F3:G3"/>
    <mergeCell ref="U3:X3"/>
    <mergeCell ref="Y3:Y4"/>
    <mergeCell ref="AA3:AI3"/>
    <mergeCell ref="AA4:AI4"/>
    <mergeCell ref="J3:T3"/>
    <mergeCell ref="C10:D10"/>
    <mergeCell ref="U2:V2"/>
    <mergeCell ref="G10:H10"/>
    <mergeCell ref="B18:C18"/>
    <mergeCell ref="F18:G18"/>
    <mergeCell ref="J18:X18"/>
    <mergeCell ref="C29:D29"/>
    <mergeCell ref="J28:K28"/>
    <mergeCell ref="J29:K29"/>
    <mergeCell ref="J30:K30"/>
    <mergeCell ref="J31:K31"/>
    <mergeCell ref="J32:K32"/>
    <mergeCell ref="C19:D19"/>
    <mergeCell ref="C22:D22"/>
    <mergeCell ref="G19:H19"/>
    <mergeCell ref="G20:H20"/>
    <mergeCell ref="G21:H21"/>
    <mergeCell ref="G22:H22"/>
    <mergeCell ref="G23:H23"/>
    <mergeCell ref="G24:H24"/>
    <mergeCell ref="G25:H25"/>
    <mergeCell ref="G26:H26"/>
    <mergeCell ref="G27:H27"/>
    <mergeCell ref="G28:H28"/>
    <mergeCell ref="G29:H29"/>
    <mergeCell ref="G30:H30"/>
    <mergeCell ref="G31:H31"/>
    <mergeCell ref="X1:Y1"/>
    <mergeCell ref="J2:L2"/>
    <mergeCell ref="N2:O2"/>
    <mergeCell ref="P2:R2"/>
    <mergeCell ref="S2:T2"/>
    <mergeCell ref="X2:Y2"/>
    <mergeCell ref="B1:G1"/>
    <mergeCell ref="K1:L1"/>
    <mergeCell ref="M1:N1"/>
    <mergeCell ref="S1:T1"/>
    <mergeCell ref="V1:W1"/>
    <mergeCell ref="O1:Q1"/>
    <mergeCell ref="C28:D28"/>
    <mergeCell ref="C39:D39"/>
    <mergeCell ref="G39:H39"/>
    <mergeCell ref="C30:D30"/>
    <mergeCell ref="C31:D31"/>
    <mergeCell ref="C32:D32"/>
    <mergeCell ref="C33:D33"/>
    <mergeCell ref="C34:D34"/>
    <mergeCell ref="C35:D35"/>
    <mergeCell ref="C36:D36"/>
    <mergeCell ref="G38:H38"/>
    <mergeCell ref="C38:D38"/>
    <mergeCell ref="C37:D37"/>
    <mergeCell ref="G32:H32"/>
    <mergeCell ref="G33:H33"/>
    <mergeCell ref="G34:H34"/>
    <mergeCell ref="G35:H35"/>
    <mergeCell ref="G36:H36"/>
    <mergeCell ref="G37:H37"/>
    <mergeCell ref="C20:D20"/>
    <mergeCell ref="C21:D21"/>
    <mergeCell ref="C24:D24"/>
    <mergeCell ref="C23:D23"/>
    <mergeCell ref="C25:D25"/>
    <mergeCell ref="C26:D26"/>
    <mergeCell ref="C27:D27"/>
    <mergeCell ref="J34:K34"/>
    <mergeCell ref="T33:U33"/>
    <mergeCell ref="O20:P20"/>
    <mergeCell ref="O21:P21"/>
    <mergeCell ref="O22:P22"/>
    <mergeCell ref="O23:P23"/>
    <mergeCell ref="O24:P24"/>
    <mergeCell ref="O25:P25"/>
    <mergeCell ref="O26:P26"/>
    <mergeCell ref="O27:P27"/>
    <mergeCell ref="O28:P28"/>
    <mergeCell ref="O29:P29"/>
    <mergeCell ref="O30:P30"/>
    <mergeCell ref="O31:P31"/>
    <mergeCell ref="O32:P32"/>
    <mergeCell ref="O33:P33"/>
    <mergeCell ref="J33:K33"/>
    <mergeCell ref="T37:U37"/>
    <mergeCell ref="O34:P34"/>
    <mergeCell ref="O37:P37"/>
    <mergeCell ref="J25:K25"/>
    <mergeCell ref="J26:K26"/>
    <mergeCell ref="J27:K27"/>
    <mergeCell ref="O35:V36"/>
    <mergeCell ref="T19:U19"/>
    <mergeCell ref="T25:U25"/>
    <mergeCell ref="T26:U26"/>
    <mergeCell ref="T27:U27"/>
    <mergeCell ref="T28:U28"/>
    <mergeCell ref="T29:U29"/>
    <mergeCell ref="T30:U30"/>
    <mergeCell ref="T31:U31"/>
    <mergeCell ref="T32:U32"/>
    <mergeCell ref="T34:U34"/>
    <mergeCell ref="J35:K35"/>
    <mergeCell ref="J36:K36"/>
    <mergeCell ref="J37:K37"/>
    <mergeCell ref="C71:D71"/>
    <mergeCell ref="C72:D72"/>
    <mergeCell ref="C73:D73"/>
    <mergeCell ref="C80:D80"/>
    <mergeCell ref="C81:D81"/>
    <mergeCell ref="C82:D82"/>
    <mergeCell ref="C83:D83"/>
    <mergeCell ref="C84:D84"/>
    <mergeCell ref="C85:D85"/>
    <mergeCell ref="C74:D74"/>
    <mergeCell ref="C75:D75"/>
    <mergeCell ref="C76:D76"/>
    <mergeCell ref="C77:D77"/>
    <mergeCell ref="C78:D78"/>
    <mergeCell ref="C79:D79"/>
    <mergeCell ref="K97:L97"/>
    <mergeCell ref="K98:L98"/>
    <mergeCell ref="K99:L99"/>
    <mergeCell ref="B850:R850"/>
    <mergeCell ref="B182:R182"/>
    <mergeCell ref="N166:Q166"/>
    <mergeCell ref="N167:Q167"/>
    <mergeCell ref="N168:Q168"/>
    <mergeCell ref="K73:L73"/>
    <mergeCell ref="K80:L80"/>
    <mergeCell ref="K81:L81"/>
    <mergeCell ref="K82:L82"/>
    <mergeCell ref="K83:L83"/>
    <mergeCell ref="K84:L84"/>
    <mergeCell ref="K85:L85"/>
    <mergeCell ref="K86:L86"/>
    <mergeCell ref="I90:J90"/>
    <mergeCell ref="K87:L87"/>
    <mergeCell ref="K88:L88"/>
    <mergeCell ref="K89:L89"/>
    <mergeCell ref="K90:L90"/>
    <mergeCell ref="C185:K185"/>
    <mergeCell ref="J180:P180"/>
    <mergeCell ref="Q180:R180"/>
    <mergeCell ref="C87:D88"/>
    <mergeCell ref="N169:Q169"/>
    <mergeCell ref="N170:Q170"/>
    <mergeCell ref="B160:E160"/>
    <mergeCell ref="C89:D89"/>
    <mergeCell ref="C90:D90"/>
    <mergeCell ref="C93:D93"/>
    <mergeCell ref="C94:D94"/>
    <mergeCell ref="C95:D95"/>
    <mergeCell ref="C96:D96"/>
    <mergeCell ref="C97:D97"/>
    <mergeCell ref="B98:D101"/>
    <mergeCell ref="K101:L101"/>
    <mergeCell ref="I101:J101"/>
    <mergeCell ref="B87:B88"/>
    <mergeCell ref="K96:L96"/>
    <mergeCell ref="K91:L91"/>
    <mergeCell ref="K92:L92"/>
    <mergeCell ref="I99:J99"/>
    <mergeCell ref="I95:J95"/>
    <mergeCell ref="I96:J96"/>
    <mergeCell ref="I97:J97"/>
    <mergeCell ref="I98:J98"/>
    <mergeCell ref="K100:L100"/>
  </mergeCells>
  <conditionalFormatting sqref="P2:R2 G46:H46 Q180:R180 W48 Y48:Y49 G42:G44">
    <cfRule type="cellIs" dxfId="102" priority="45" operator="lessThan">
      <formula>0</formula>
    </cfRule>
  </conditionalFormatting>
  <conditionalFormatting sqref="O48:P48">
    <cfRule type="cellIs" dxfId="101" priority="44" operator="lessThan">
      <formula>0</formula>
    </cfRule>
  </conditionalFormatting>
  <conditionalFormatting sqref="S5:S16 X5:X16">
    <cfRule type="cellIs" dxfId="100" priority="43" operator="lessThan">
      <formula>0</formula>
    </cfRule>
  </conditionalFormatting>
  <conditionalFormatting sqref="G48:I48">
    <cfRule type="cellIs" dxfId="99" priority="36" operator="lessThan">
      <formula>0</formula>
    </cfRule>
  </conditionalFormatting>
  <conditionalFormatting sqref="Q181">
    <cfRule type="cellIs" dxfId="98" priority="35" operator="lessThan">
      <formula>0</formula>
    </cfRule>
  </conditionalFormatting>
  <conditionalFormatting sqref="Q180:R180">
    <cfRule type="cellIs" dxfId="97" priority="34" operator="lessThan">
      <formula>0</formula>
    </cfRule>
  </conditionalFormatting>
  <conditionalFormatting sqref="G181:I181">
    <cfRule type="cellIs" dxfId="96" priority="33" operator="lessThan">
      <formula>0</formula>
    </cfRule>
  </conditionalFormatting>
  <conditionalFormatting sqref="Y48:Y49">
    <cfRule type="cellIs" dxfId="95" priority="32" operator="lessThan">
      <formula>1</formula>
    </cfRule>
  </conditionalFormatting>
  <conditionalFormatting sqref="Q180:R180">
    <cfRule type="cellIs" dxfId="94" priority="24" operator="lessThan">
      <formula>0</formula>
    </cfRule>
  </conditionalFormatting>
  <conditionalFormatting sqref="Y48">
    <cfRule type="cellIs" dxfId="93" priority="23" operator="lessThan">
      <formula>1</formula>
    </cfRule>
  </conditionalFormatting>
  <conditionalFormatting sqref="G47:I47 W47:X47">
    <cfRule type="cellIs" dxfId="92" priority="21" operator="equal">
      <formula>0</formula>
    </cfRule>
  </conditionalFormatting>
  <conditionalFormatting sqref="N5:N16">
    <cfRule type="cellIs" dxfId="91" priority="19" operator="lessThan">
      <formula>0</formula>
    </cfRule>
  </conditionalFormatting>
  <conditionalFormatting sqref="J5:J16">
    <cfRule type="expression" dxfId="90" priority="18">
      <formula>M5=0</formula>
    </cfRule>
  </conditionalFormatting>
  <conditionalFormatting sqref="O5:O16">
    <cfRule type="expression" dxfId="89" priority="17">
      <formula>R5=0</formula>
    </cfRule>
  </conditionalFormatting>
  <conditionalFormatting sqref="T5:T16">
    <cfRule type="expression" dxfId="88" priority="16">
      <formula>W5=0</formula>
    </cfRule>
  </conditionalFormatting>
  <conditionalFormatting sqref="B49:Y49 S2:U2 W2 B50 F50:J50 L50:Y50">
    <cfRule type="expression" dxfId="87" priority="15">
      <formula>$L$45="ח"</formula>
    </cfRule>
  </conditionalFormatting>
  <conditionalFormatting sqref="C10:D16">
    <cfRule type="expression" dxfId="86" priority="4">
      <formula>$C10="סכום לא קבוע"</formula>
    </cfRule>
  </conditionalFormatting>
  <conditionalFormatting sqref="G10:G16">
    <cfRule type="expression" dxfId="85" priority="3">
      <formula>$G10="סכום לא קבוע"</formula>
    </cfRule>
  </conditionalFormatting>
  <conditionalFormatting sqref="G180:I180">
    <cfRule type="cellIs" dxfId="84" priority="2" operator="lessThan">
      <formula>0</formula>
    </cfRule>
  </conditionalFormatting>
  <conditionalFormatting sqref="S180">
    <cfRule type="expression" dxfId="83" priority="1">
      <formula>$Q$180&gt;-1</formula>
    </cfRule>
  </conditionalFormatting>
  <dataValidations disablePrompts="1" count="1">
    <dataValidation type="list" allowBlank="1" showInputMessage="1" showErrorMessage="1" promptTitle="בחירת תאריך עברי/לועזי" prompt="מתוך התפריט הנפתחת בלחיצה על לחצן בצד שמאל, אפשר לבחור בין חודש לועזי או עברי" sqref="O1:Q1" xr:uid="{00000000-0002-0000-0D00-000000000000}">
      <formula1>" טיבת , פברואר [2] "</formula1>
    </dataValidation>
  </dataValidations>
  <pageMargins left="0.7" right="0.7" top="0.75" bottom="0.75" header="0.3" footer="0.3"/>
  <pageSetup paperSize="9" orientation="portrait" r:id="rId1"/>
  <drawing r:id="rId2"/>
  <legacyDrawing r:id="rId3"/>
  <oleObjects>
    <mc:AlternateContent xmlns:mc="http://schemas.openxmlformats.org/markup-compatibility/2006">
      <mc:Choice Requires="x14">
        <oleObject shapeId="33793" r:id="rId4">
          <objectPr defaultSize="0" autoPict="0" r:id="rId5">
            <anchor moveWithCells="1" sizeWithCells="1">
              <from>
                <xdr:col>16</xdr:col>
                <xdr:colOff>142875</xdr:colOff>
                <xdr:row>50</xdr:row>
                <xdr:rowOff>38100</xdr:rowOff>
              </from>
              <to>
                <xdr:col>17</xdr:col>
                <xdr:colOff>504825</xdr:colOff>
                <xdr:row>52</xdr:row>
                <xdr:rowOff>0</xdr:rowOff>
              </to>
            </anchor>
          </objectPr>
        </oleObject>
      </mc:Choice>
      <mc:Fallback>
        <oleObject shapeId="33793" r:id="rId4"/>
      </mc:Fallback>
    </mc:AlternateContent>
  </oleObjects>
  <extLst>
    <ext xmlns:x14="http://schemas.microsoft.com/office/spreadsheetml/2009/9/main" uri="{78C0D931-6437-407d-A8EE-F0AAD7539E65}">
      <x14:conditionalFormattings>
        <x14:conditionalFormatting xmlns:xm="http://schemas.microsoft.com/office/excel/2006/main">
          <x14:cfRule type="iconSet" priority="39" id="{7D682F73-7EA6-4CFC-874E-8A110F6A1B80}">
            <x14:iconSet custom="1">
              <x14:cfvo type="percent">
                <xm:f>0</xm:f>
              </x14:cfvo>
              <x14:cfvo type="num">
                <xm:f>0</xm:f>
              </x14:cfvo>
              <x14:cfvo type="num">
                <xm:f>1</xm:f>
              </x14:cfvo>
              <x14:cfIcon iconSet="NoIcons" iconId="0"/>
              <x14:cfIcon iconSet="NoIcons" iconId="0"/>
              <x14:cfIcon iconSet="3Symbols" iconId="2"/>
            </x14:iconSet>
          </x14:cfRule>
          <xm:sqref>S5:S16 X5:X16</xm:sqref>
        </x14:conditionalFormatting>
        <x14:conditionalFormatting xmlns:xm="http://schemas.microsoft.com/office/excel/2006/main">
          <x14:cfRule type="iconSet" priority="20" id="{1819FD00-9CFF-434F-9E35-D29E7B136CAA}">
            <x14:iconSet iconSet="3Symbols" custom="1">
              <x14:cfvo type="percent">
                <xm:f>0</xm:f>
              </x14:cfvo>
              <x14:cfvo type="num">
                <xm:f>0</xm:f>
              </x14:cfvo>
              <x14:cfvo type="num">
                <xm:f>1</xm:f>
              </x14:cfvo>
              <x14:cfIcon iconSet="NoIcons" iconId="0"/>
              <x14:cfIcon iconSet="NoIcons" iconId="0"/>
              <x14:cfIcon iconSet="3Symbols" iconId="2"/>
            </x14:iconSet>
          </x14:cfRule>
          <xm:sqref>N5:N16</xm:sqref>
        </x14:conditionalFormatting>
        <x14:conditionalFormatting xmlns:xm="http://schemas.microsoft.com/office/excel/2006/main">
          <x14:cfRule type="expression" priority="14" id="{F3C5ECC4-7266-4398-9C26-67E9251D7FA1}">
            <xm:f>$C$5&lt;&gt;'כסליו-ינואר,1'!$C$5</xm:f>
            <x14:dxf>
              <font>
                <b/>
                <i/>
              </font>
            </x14:dxf>
          </x14:cfRule>
          <xm:sqref>C5</xm:sqref>
        </x14:conditionalFormatting>
        <x14:conditionalFormatting xmlns:xm="http://schemas.microsoft.com/office/excel/2006/main">
          <x14:cfRule type="expression" priority="13" id="{43AE26F0-C572-4291-B12E-2AF3963AC312}">
            <xm:f>$C$6&lt;&gt;'כסליו-ינואר,1'!$C$6</xm:f>
            <x14:dxf>
              <font>
                <b/>
                <i/>
              </font>
            </x14:dxf>
          </x14:cfRule>
          <xm:sqref>C6</xm:sqref>
        </x14:conditionalFormatting>
        <x14:conditionalFormatting xmlns:xm="http://schemas.microsoft.com/office/excel/2006/main">
          <x14:cfRule type="expression" priority="12" id="{B6FA882A-4ED2-4660-B7E4-AB31CC98CE9C}">
            <xm:f>$C$7&lt;&gt;'כסליו-ינואר,1'!$C$7</xm:f>
            <x14:dxf>
              <font>
                <b/>
                <i/>
              </font>
            </x14:dxf>
          </x14:cfRule>
          <xm:sqref>C7</xm:sqref>
        </x14:conditionalFormatting>
        <x14:conditionalFormatting xmlns:xm="http://schemas.microsoft.com/office/excel/2006/main">
          <x14:cfRule type="expression" priority="11" id="{5BD0600E-5866-4BEA-B524-BC336B3A82D2}">
            <xm:f>$C$8&lt;&gt;'כסליו-ינואר,1'!$C$8</xm:f>
            <x14:dxf>
              <font>
                <b/>
                <i/>
              </font>
            </x14:dxf>
          </x14:cfRule>
          <xm:sqref>C8</xm:sqref>
        </x14:conditionalFormatting>
        <x14:conditionalFormatting xmlns:xm="http://schemas.microsoft.com/office/excel/2006/main">
          <x14:cfRule type="expression" priority="10" id="{1D954D66-21AA-4177-93BB-2AB38506385C}">
            <xm:f>$C$9&lt;&gt;'כסליו-ינואר,1'!$C$9</xm:f>
            <x14:dxf>
              <font>
                <b/>
                <i/>
              </font>
            </x14:dxf>
          </x14:cfRule>
          <xm:sqref>C9</xm:sqref>
        </x14:conditionalFormatting>
        <x14:conditionalFormatting xmlns:xm="http://schemas.microsoft.com/office/excel/2006/main">
          <x14:cfRule type="expression" priority="9" id="{71E71753-D76D-4BE3-BBE5-D97E8F0E96CD}">
            <xm:f>$G$5&lt;&gt;'כסליו-ינואר,1'!$G$5</xm:f>
            <x14:dxf>
              <font>
                <b/>
                <i/>
              </font>
            </x14:dxf>
          </x14:cfRule>
          <xm:sqref>G5</xm:sqref>
        </x14:conditionalFormatting>
        <x14:conditionalFormatting xmlns:xm="http://schemas.microsoft.com/office/excel/2006/main">
          <x14:cfRule type="expression" priority="8" id="{81BE2AE7-2601-415B-8DC2-FBCEF8251E27}">
            <xm:f>$G$6&lt;&gt;'כסליו-ינואר,1'!$G$6</xm:f>
            <x14:dxf>
              <font>
                <b/>
                <i/>
              </font>
            </x14:dxf>
          </x14:cfRule>
          <xm:sqref>G6</xm:sqref>
        </x14:conditionalFormatting>
        <x14:conditionalFormatting xmlns:xm="http://schemas.microsoft.com/office/excel/2006/main">
          <x14:cfRule type="expression" priority="7" id="{FD5A00DB-84A7-40A0-837D-60DCB8E10D64}">
            <xm:f>$G$7&lt;&gt;'כסליו-ינואר,1'!$G$7</xm:f>
            <x14:dxf>
              <font>
                <b/>
                <i/>
              </font>
            </x14:dxf>
          </x14:cfRule>
          <xm:sqref>G7</xm:sqref>
        </x14:conditionalFormatting>
        <x14:conditionalFormatting xmlns:xm="http://schemas.microsoft.com/office/excel/2006/main">
          <x14:cfRule type="expression" priority="6" id="{5117046A-3906-4B2B-9C23-2575DCF4425D}">
            <xm:f>$G$8&lt;&gt;'כסליו-ינואר,1'!$G$8</xm:f>
            <x14:dxf>
              <font>
                <b/>
                <i/>
              </font>
            </x14:dxf>
          </x14:cfRule>
          <xm:sqref>G8</xm:sqref>
        </x14:conditionalFormatting>
        <x14:conditionalFormatting xmlns:xm="http://schemas.microsoft.com/office/excel/2006/main">
          <x14:cfRule type="expression" priority="5" id="{1E940890-98C3-4160-827A-8AE4E52F81CD}">
            <xm:f>$G$9&lt;&gt;'כסליו-ינואר,1'!$G$9</xm:f>
            <x14:dxf>
              <font>
                <b/>
                <i/>
              </font>
            </x14:dxf>
          </x14:cfRule>
          <xm:sqref>G9</xm:sqref>
        </x14:conditionalFormatting>
      </x14:conditionalFormatting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0" tint="-0.14999847407452621"/>
  </sheetPr>
  <dimension ref="A1:AJ872"/>
  <sheetViews>
    <sheetView showGridLines="0" showRowColHeaders="0" rightToLeft="1" zoomScale="85" zoomScaleNormal="85" workbookViewId="0">
      <pane ySplit="2" topLeftCell="A3" activePane="bottomLeft" state="frozen"/>
      <selection activeCell="B176" sqref="B176"/>
      <selection pane="bottomLeft" activeCell="B5" sqref="B5"/>
    </sheetView>
  </sheetViews>
  <sheetFormatPr defaultColWidth="0" defaultRowHeight="0" customHeight="1" zeroHeight="1" x14ac:dyDescent="0.2"/>
  <cols>
    <col min="1" max="1" width="2.625" style="86" customWidth="1"/>
    <col min="2" max="2" width="21.375" style="87" customWidth="1"/>
    <col min="3" max="3" width="15.25" style="88" customWidth="1"/>
    <col min="4" max="4" width="2.75" style="505" customWidth="1"/>
    <col min="5" max="5" width="3.125" style="82" customWidth="1"/>
    <col min="6" max="6" width="24.75" style="12" customWidth="1"/>
    <col min="7" max="7" width="15.75" style="12" customWidth="1"/>
    <col min="8" max="8" width="2.75" style="412" customWidth="1"/>
    <col min="9" max="9" width="3.125" style="12" customWidth="1"/>
    <col min="10" max="10" width="15.375" style="12" customWidth="1"/>
    <col min="11" max="11" width="8.75" style="12" customWidth="1"/>
    <col min="12" max="12" width="4.25" style="12" customWidth="1"/>
    <col min="13" max="13" width="12.375" style="12" customWidth="1"/>
    <col min="14" max="14" width="9.875" style="12" customWidth="1"/>
    <col min="15" max="15" width="14.5" style="12" customWidth="1"/>
    <col min="16" max="16" width="8.25" style="12" customWidth="1"/>
    <col min="17" max="17" width="4.5" style="12" customWidth="1"/>
    <col min="18" max="18" width="12.75" style="12" customWidth="1"/>
    <col min="19" max="19" width="10.25" style="12" customWidth="1"/>
    <col min="20" max="20" width="14.5" style="12" customWidth="1"/>
    <col min="21" max="21" width="8.625" style="12" customWidth="1"/>
    <col min="22" max="22" width="5" style="12" customWidth="1"/>
    <col min="23" max="23" width="12.5" style="12" customWidth="1"/>
    <col min="24" max="24" width="10" style="12" customWidth="1"/>
    <col min="25" max="25" width="12.75" style="12" customWidth="1"/>
    <col min="26" max="26" width="2.75" style="12" customWidth="1"/>
    <col min="27" max="27" width="8.75" style="12" customWidth="1"/>
    <col min="28" max="28" width="10.125" style="12" customWidth="1"/>
    <col min="29" max="36" width="8.75" style="12" customWidth="1"/>
    <col min="37" max="16384" width="8.75" style="12" hidden="1"/>
  </cols>
  <sheetData>
    <row r="1" spans="1:35" ht="40.9" customHeight="1" thickTop="1" thickBot="1" x14ac:dyDescent="0.35">
      <c r="A1" s="109"/>
      <c r="B1" s="1071" t="s">
        <v>37</v>
      </c>
      <c r="C1" s="1072"/>
      <c r="D1" s="1072"/>
      <c r="E1" s="1072"/>
      <c r="F1" s="1072"/>
      <c r="G1" s="1072"/>
      <c r="H1" s="507"/>
      <c r="I1" s="110"/>
      <c r="J1" s="110"/>
      <c r="K1" s="1155"/>
      <c r="L1" s="1155"/>
      <c r="M1" s="1156" t="s">
        <v>142</v>
      </c>
      <c r="N1" s="1156"/>
      <c r="O1" s="1064" t="s">
        <v>223</v>
      </c>
      <c r="P1" s="1064"/>
      <c r="Q1" s="1064"/>
      <c r="R1" s="602"/>
      <c r="S1" s="1176" t="s">
        <v>144</v>
      </c>
      <c r="T1" s="1176"/>
      <c r="U1" s="837">
        <f ca="1">TODAY()</f>
        <v>45377</v>
      </c>
      <c r="V1" s="1169">
        <f ca="1">TODAY()</f>
        <v>45377</v>
      </c>
      <c r="W1" s="1169"/>
      <c r="X1" s="1168">
        <f ca="1">TODAY()</f>
        <v>45377</v>
      </c>
      <c r="Y1" s="1168"/>
      <c r="Z1" s="112"/>
      <c r="AA1" s="11"/>
      <c r="AB1" s="11"/>
    </row>
    <row r="2" spans="1:35" ht="32.450000000000003" customHeight="1" thickTop="1" x14ac:dyDescent="0.4">
      <c r="A2" s="113"/>
      <c r="B2" s="528" t="s">
        <v>0</v>
      </c>
      <c r="C2" s="527"/>
      <c r="D2" s="529"/>
      <c r="E2" s="643"/>
      <c r="F2" s="644" t="s">
        <v>50</v>
      </c>
      <c r="G2" s="530"/>
      <c r="H2" s="531"/>
      <c r="I2" s="532"/>
      <c r="J2" s="1172" t="s">
        <v>32</v>
      </c>
      <c r="K2" s="1172"/>
      <c r="L2" s="1172"/>
      <c r="M2" s="533"/>
      <c r="N2" s="1162" t="s">
        <v>19</v>
      </c>
      <c r="O2" s="1162"/>
      <c r="P2" s="1163">
        <f>SUM(W48)</f>
        <v>0</v>
      </c>
      <c r="Q2" s="1163"/>
      <c r="R2" s="1163"/>
      <c r="S2" s="1177" t="s">
        <v>30</v>
      </c>
      <c r="T2" s="1177"/>
      <c r="U2" s="1187">
        <f>SUM(W49)</f>
        <v>0</v>
      </c>
      <c r="V2" s="1187"/>
      <c r="W2" s="562" t="str">
        <f>IF(U2&lt;0,"זכות","")</f>
        <v/>
      </c>
      <c r="X2" s="1178"/>
      <c r="Y2" s="1179"/>
      <c r="Z2" s="121"/>
      <c r="AA2" s="1180" t="s">
        <v>225</v>
      </c>
      <c r="AB2" s="1181"/>
      <c r="AC2" s="1182"/>
      <c r="AD2" s="1182"/>
      <c r="AE2" s="228"/>
      <c r="AF2" s="228"/>
      <c r="AG2" s="228"/>
      <c r="AH2" s="228"/>
      <c r="AI2" s="228"/>
    </row>
    <row r="3" spans="1:35" ht="23.1" customHeight="1" x14ac:dyDescent="0.3">
      <c r="A3" s="122"/>
      <c r="B3" s="1342" t="s">
        <v>1</v>
      </c>
      <c r="C3" s="1343"/>
      <c r="D3" s="520"/>
      <c r="E3" s="123"/>
      <c r="F3" s="1346" t="s">
        <v>12</v>
      </c>
      <c r="G3" s="1347"/>
      <c r="H3" s="508"/>
      <c r="I3" s="124"/>
      <c r="J3" s="1164" t="s">
        <v>237</v>
      </c>
      <c r="K3" s="1165"/>
      <c r="L3" s="1165"/>
      <c r="M3" s="1165"/>
      <c r="N3" s="1165"/>
      <c r="O3" s="1165"/>
      <c r="P3" s="1165"/>
      <c r="Q3" s="1165"/>
      <c r="R3" s="1165"/>
      <c r="S3" s="1165"/>
      <c r="T3" s="1165"/>
      <c r="U3" s="1280"/>
      <c r="V3" s="1183"/>
      <c r="W3" s="1183"/>
      <c r="X3" s="1184"/>
      <c r="Y3" s="1185" t="s">
        <v>26</v>
      </c>
      <c r="Z3" s="125"/>
      <c r="AA3" s="1111"/>
      <c r="AB3" s="1112"/>
      <c r="AC3" s="1112"/>
      <c r="AD3" s="1112"/>
      <c r="AE3" s="1112"/>
      <c r="AF3" s="1112"/>
      <c r="AG3" s="1112"/>
      <c r="AH3" s="1112"/>
      <c r="AI3" s="1113"/>
    </row>
    <row r="4" spans="1:35" ht="15.75" x14ac:dyDescent="0.25">
      <c r="A4" s="122"/>
      <c r="B4" s="513" t="s">
        <v>25</v>
      </c>
      <c r="C4" s="514" t="s">
        <v>6</v>
      </c>
      <c r="D4" s="627" t="s">
        <v>209</v>
      </c>
      <c r="E4" s="127"/>
      <c r="F4" s="515" t="s">
        <v>24</v>
      </c>
      <c r="G4" s="534" t="s">
        <v>6</v>
      </c>
      <c r="H4" s="619" t="s">
        <v>209</v>
      </c>
      <c r="I4" s="517"/>
      <c r="J4" s="130" t="s">
        <v>3</v>
      </c>
      <c r="K4" s="781" t="s">
        <v>21</v>
      </c>
      <c r="L4" s="465" t="s">
        <v>5</v>
      </c>
      <c r="M4" s="132" t="s">
        <v>98</v>
      </c>
      <c r="N4" s="445" t="s">
        <v>11</v>
      </c>
      <c r="O4" s="443" t="s">
        <v>3</v>
      </c>
      <c r="P4" s="781" t="s">
        <v>21</v>
      </c>
      <c r="Q4" s="465" t="s">
        <v>5</v>
      </c>
      <c r="R4" s="444" t="s">
        <v>98</v>
      </c>
      <c r="S4" s="445" t="s">
        <v>11</v>
      </c>
      <c r="T4" s="443" t="s">
        <v>3</v>
      </c>
      <c r="U4" s="781" t="s">
        <v>21</v>
      </c>
      <c r="V4" s="465" t="s">
        <v>5</v>
      </c>
      <c r="W4" s="132" t="s">
        <v>98</v>
      </c>
      <c r="X4" s="445" t="s">
        <v>11</v>
      </c>
      <c r="Y4" s="1186"/>
      <c r="Z4" s="140"/>
      <c r="AA4" s="1111"/>
      <c r="AB4" s="1112"/>
      <c r="AC4" s="1112"/>
      <c r="AD4" s="1112"/>
      <c r="AE4" s="1112"/>
      <c r="AF4" s="1112"/>
      <c r="AG4" s="1112"/>
      <c r="AH4" s="1112"/>
      <c r="AI4" s="1113"/>
    </row>
    <row r="5" spans="1:35" ht="15.75" x14ac:dyDescent="0.25">
      <c r="A5" s="122"/>
      <c r="B5" s="933" t="str">
        <f>T('טיבת-פברואר,2'!B5)</f>
        <v/>
      </c>
      <c r="C5" s="509">
        <f>'טיבת-פברואר,2'!C5</f>
        <v>0</v>
      </c>
      <c r="D5" s="624" t="str">
        <f>IF('טיבת-פברואר,2'!C5&lt;&gt;'כסליו-ינואר,1'!C5,"?","")</f>
        <v/>
      </c>
      <c r="E5" s="14"/>
      <c r="F5" s="18" t="str">
        <f>T('טיבת-פברואר,2'!F5)</f>
        <v/>
      </c>
      <c r="G5" s="511">
        <f>'טיבת-פברואר,2'!G5</f>
        <v>0</v>
      </c>
      <c r="H5" s="604" t="str">
        <f>IF('טיבת-פברואר,2'!G5&lt;&gt;'כסליו-ינואר,1'!G5,"?","")</f>
        <v/>
      </c>
      <c r="I5" s="582"/>
      <c r="J5" s="453" t="str">
        <f>T('טיבת-פברואר,2'!J5)</f>
        <v/>
      </c>
      <c r="K5" s="466" t="str">
        <f>T('טיבת-פברואר,2'!K5)</f>
        <v/>
      </c>
      <c r="L5" s="460">
        <f>'טיבת-פברואר,2'!L5</f>
        <v>0</v>
      </c>
      <c r="M5" s="446">
        <f>IF(N5=-99,0,'טיבת-פברואר,2'!M5)</f>
        <v>0</v>
      </c>
      <c r="N5" s="798">
        <f>IF('טיבת-פברואר,2'!N5=1,-99,'טיבת-פברואר,2'!N5-1)</f>
        <v>-11</v>
      </c>
      <c r="O5" s="454" t="str">
        <f>T('טיבת-פברואר,2'!O5)</f>
        <v/>
      </c>
      <c r="P5" s="467" t="str">
        <f>T('טיבת-פברואר,2'!P5)</f>
        <v/>
      </c>
      <c r="Q5" s="461">
        <f>'טיבת-פברואר,2'!Q5</f>
        <v>0</v>
      </c>
      <c r="R5" s="455">
        <f>IF(S5=-99,0,'טיבת-פברואר,2'!R5)</f>
        <v>0</v>
      </c>
      <c r="S5" s="799">
        <f>IF('טיבת-פברואר,2'!S5=1,-99,'טיבת-פברואר,2'!S5-1)</f>
        <v>-11</v>
      </c>
      <c r="T5" s="454" t="str">
        <f>T('טיבת-פברואר,2'!T5)</f>
        <v/>
      </c>
      <c r="U5" s="468" t="str">
        <f>T('טיבת-פברואר,2'!U5)</f>
        <v/>
      </c>
      <c r="V5" s="461">
        <f>'טיבת-פברואר,2'!V5</f>
        <v>0</v>
      </c>
      <c r="W5" s="456">
        <f>IF(X5=-99,0,'טיבת-פברואר,2'!W5)</f>
        <v>0</v>
      </c>
      <c r="X5" s="800">
        <f>IF('טיבת-פברואר,2'!X5=1,-99,'טיבת-פברואר,2'!X5-1)</f>
        <v>-17</v>
      </c>
      <c r="Y5" s="31">
        <f>'טיבת-פברואר,2'!Y5</f>
        <v>0</v>
      </c>
      <c r="Z5" s="160"/>
      <c r="AA5" s="1111"/>
      <c r="AB5" s="1112"/>
      <c r="AC5" s="1112"/>
      <c r="AD5" s="1112"/>
      <c r="AE5" s="1112"/>
      <c r="AF5" s="1112"/>
      <c r="AG5" s="1112"/>
      <c r="AH5" s="1112"/>
      <c r="AI5" s="1113"/>
    </row>
    <row r="6" spans="1:35" ht="15.75" x14ac:dyDescent="0.25">
      <c r="A6" s="122"/>
      <c r="B6" s="930" t="str">
        <f>T('טיבת-פברואר,2'!B6)</f>
        <v/>
      </c>
      <c r="C6" s="509">
        <f>'טיבת-פברואר,2'!C6</f>
        <v>0</v>
      </c>
      <c r="D6" s="622" t="str">
        <f>IF('טיבת-פברואר,2'!C6&lt;&gt;'כסליו-ינואר,1'!C6,"?","")</f>
        <v/>
      </c>
      <c r="E6" s="14"/>
      <c r="F6" s="18" t="str">
        <f>T('טיבת-פברואר,2'!F6)</f>
        <v/>
      </c>
      <c r="G6" s="511">
        <f>'טיבת-פברואר,2'!G6</f>
        <v>0</v>
      </c>
      <c r="H6" s="616" t="str">
        <f>IF('טיבת-פברואר,2'!G6&lt;&gt;'כסליו-ינואר,1'!G6,"?","")</f>
        <v/>
      </c>
      <c r="I6" s="516"/>
      <c r="J6" s="453" t="str">
        <f>T('טיבת-פברואר,2'!J6)</f>
        <v/>
      </c>
      <c r="K6" s="466" t="str">
        <f>T('טיבת-פברואר,2'!K6)</f>
        <v/>
      </c>
      <c r="L6" s="462">
        <f>'טיבת-פברואר,2'!L6</f>
        <v>0</v>
      </c>
      <c r="M6" s="803">
        <f>IF(N6=-99,0,'טיבת-פברואר,2'!M6)</f>
        <v>0</v>
      </c>
      <c r="N6" s="798">
        <f>IF('טיבת-פברואר,2'!N6=1,-99,'טיבת-פברואר,2'!N6-1)</f>
        <v>-11</v>
      </c>
      <c r="O6" s="454" t="str">
        <f>T('טיבת-פברואר,2'!O6)</f>
        <v/>
      </c>
      <c r="P6" s="467" t="str">
        <f>T('טיבת-פברואר,2'!P6)</f>
        <v/>
      </c>
      <c r="Q6" s="461">
        <f>'טיבת-פברואר,2'!Q6</f>
        <v>0</v>
      </c>
      <c r="R6" s="455">
        <f>IF(S6=-99,0,'טיבת-פברואר,2'!R6)</f>
        <v>0</v>
      </c>
      <c r="S6" s="799">
        <f>IF('טיבת-פברואר,2'!S6=1,-99,'טיבת-פברואר,2'!S6-1)</f>
        <v>-11</v>
      </c>
      <c r="T6" s="454" t="str">
        <f>T('טיבת-פברואר,2'!T6)</f>
        <v/>
      </c>
      <c r="U6" s="468" t="str">
        <f>T('טיבת-פברואר,2'!U6)</f>
        <v/>
      </c>
      <c r="V6" s="461">
        <f>'טיבת-פברואר,2'!V6</f>
        <v>0</v>
      </c>
      <c r="W6" s="809">
        <f>IF(X6=-99,0,'טיבת-פברואר,2'!W6)</f>
        <v>0</v>
      </c>
      <c r="X6" s="800">
        <f>IF('טיבת-פברואר,2'!X6=1,-99,'טיבת-פברואר,2'!X6-1)</f>
        <v>-11</v>
      </c>
      <c r="Y6" s="31">
        <f>'טיבת-פברואר,2'!Y6</f>
        <v>0</v>
      </c>
      <c r="Z6" s="160"/>
      <c r="AA6" s="1111"/>
      <c r="AB6" s="1112"/>
      <c r="AC6" s="1112"/>
      <c r="AD6" s="1112"/>
      <c r="AE6" s="1112"/>
      <c r="AF6" s="1112"/>
      <c r="AG6" s="1112"/>
      <c r="AH6" s="1112"/>
      <c r="AI6" s="1113"/>
    </row>
    <row r="7" spans="1:35" ht="15.75" x14ac:dyDescent="0.25">
      <c r="A7" s="122"/>
      <c r="B7" s="506" t="str">
        <f>T('טיבת-פברואר,2'!B7)</f>
        <v/>
      </c>
      <c r="C7" s="509">
        <f>'טיבת-פברואר,2'!C7</f>
        <v>0</v>
      </c>
      <c r="D7" s="603" t="str">
        <f>IF('טיבת-פברואר,2'!C7&lt;&gt;'כסליו-ינואר,1'!C7,"?","")</f>
        <v/>
      </c>
      <c r="E7" s="14"/>
      <c r="F7" s="269" t="str">
        <f>T('טיבת-פברואר,2'!F7)</f>
        <v/>
      </c>
      <c r="G7" s="511">
        <f>'טיבת-פברואר,2'!G7</f>
        <v>0</v>
      </c>
      <c r="H7" s="618" t="str">
        <f>IF('טיבת-פברואר,2'!G7&lt;&gt;'כסליו-ינואר,1'!G7,"?","")</f>
        <v/>
      </c>
      <c r="I7" s="585"/>
      <c r="J7" s="453" t="str">
        <f>T('טיבת-פברואר,2'!J7)</f>
        <v/>
      </c>
      <c r="K7" s="812" t="str">
        <f>T('טיבת-פברואר,2'!K7)</f>
        <v/>
      </c>
      <c r="L7" s="463">
        <f>'טיבת-פברואר,2'!L7</f>
        <v>0</v>
      </c>
      <c r="M7" s="803">
        <f>IF(N7=-99,0,'טיבת-פברואר,2'!M7)</f>
        <v>0</v>
      </c>
      <c r="N7" s="798">
        <f>IF('טיבת-פברואר,2'!N7=1,-99,'טיבת-פברואר,2'!N7-1)</f>
        <v>-11</v>
      </c>
      <c r="O7" s="454" t="str">
        <f>T('טיבת-פברואר,2'!O7)</f>
        <v/>
      </c>
      <c r="P7" s="467" t="str">
        <f>T('טיבת-פברואר,2'!P7)</f>
        <v/>
      </c>
      <c r="Q7" s="461">
        <f>'טיבת-פברואר,2'!Q7</f>
        <v>0</v>
      </c>
      <c r="R7" s="455">
        <f>IF(S7=-99,0,'טיבת-פברואר,2'!R7)</f>
        <v>0</v>
      </c>
      <c r="S7" s="799">
        <f>IF('טיבת-פברואר,2'!S7=1,-99,'טיבת-פברואר,2'!S7-1)</f>
        <v>-11</v>
      </c>
      <c r="T7" s="454" t="str">
        <f>T('טיבת-פברואר,2'!T7)</f>
        <v/>
      </c>
      <c r="U7" s="468" t="str">
        <f>T('טיבת-פברואר,2'!U7)</f>
        <v/>
      </c>
      <c r="V7" s="461">
        <f>'טיבת-פברואר,2'!V7</f>
        <v>0</v>
      </c>
      <c r="W7" s="459">
        <f>IF(X7=-99,0,'טיבת-פברואר,2'!W7)</f>
        <v>0</v>
      </c>
      <c r="X7" s="800">
        <f>IF('טיבת-פברואר,2'!X7=1,-99,'טיבת-פברואר,2'!X7-1)</f>
        <v>-11</v>
      </c>
      <c r="Y7" s="31">
        <f>'טיבת-פברואר,2'!Y7</f>
        <v>0</v>
      </c>
      <c r="Z7" s="160"/>
      <c r="AA7" s="1111"/>
      <c r="AB7" s="1112"/>
      <c r="AC7" s="1112"/>
      <c r="AD7" s="1112"/>
      <c r="AE7" s="1112"/>
      <c r="AF7" s="1112"/>
      <c r="AG7" s="1112"/>
      <c r="AH7" s="1112"/>
      <c r="AI7" s="1113"/>
    </row>
    <row r="8" spans="1:35" ht="15.75" x14ac:dyDescent="0.25">
      <c r="A8" s="122"/>
      <c r="B8" s="506" t="str">
        <f>T('טיבת-פברואר,2'!B8)</f>
        <v/>
      </c>
      <c r="C8" s="509">
        <f>'טיבת-פברואר,2'!C8</f>
        <v>0</v>
      </c>
      <c r="D8" s="603" t="str">
        <f>IF('טיבת-פברואר,2'!C8&lt;&gt;'כסליו-ינואר,1'!C8,"?","")</f>
        <v/>
      </c>
      <c r="E8" s="14"/>
      <c r="F8" s="18" t="str">
        <f>T('טיבת-פברואר,2'!F8)</f>
        <v/>
      </c>
      <c r="G8" s="511">
        <f>'טיבת-פברואר,2'!G8</f>
        <v>0</v>
      </c>
      <c r="H8" s="616" t="str">
        <f>IF('טיבת-פברואר,2'!G8&lt;&gt;'כסליו-ינואר,1'!G8,"?","")</f>
        <v/>
      </c>
      <c r="I8" s="516"/>
      <c r="J8" s="453" t="str">
        <f>T('טיבת-פברואר,2'!J8)</f>
        <v/>
      </c>
      <c r="K8" s="811" t="str">
        <f>T('טיבת-פברואר,2'!K8)</f>
        <v/>
      </c>
      <c r="L8" s="463">
        <f>'טיבת-פברואר,2'!L8</f>
        <v>0</v>
      </c>
      <c r="M8" s="804">
        <f>IF(N8=-99,0,'טיבת-פברואר,2'!M8)</f>
        <v>0</v>
      </c>
      <c r="N8" s="798">
        <f>IF('טיבת-פברואר,2'!N8=1,-99,'טיבת-פברואר,2'!N8-1)</f>
        <v>-11</v>
      </c>
      <c r="O8" s="454" t="str">
        <f>T('טיבת-פברואר,2'!O8)</f>
        <v/>
      </c>
      <c r="P8" s="470" t="str">
        <f>T('טיבת-פברואר,2'!P8)</f>
        <v/>
      </c>
      <c r="Q8" s="461">
        <f>'טיבת-פברואר,2'!Q8</f>
        <v>0</v>
      </c>
      <c r="R8" s="455">
        <f>IF(S8=-99,0,'טיבת-פברואר,2'!R8)</f>
        <v>0</v>
      </c>
      <c r="S8" s="799">
        <f>IF('טיבת-פברואר,2'!S8=1,-99,'טיבת-פברואר,2'!S8-1)</f>
        <v>-11</v>
      </c>
      <c r="T8" s="454" t="str">
        <f>T('טיבת-פברואר,2'!T8)</f>
        <v/>
      </c>
      <c r="U8" s="468" t="str">
        <f>T('טיבת-פברואר,2'!U8)</f>
        <v/>
      </c>
      <c r="V8" s="461">
        <f>'טיבת-פברואר,2'!V8</f>
        <v>0</v>
      </c>
      <c r="W8" s="810">
        <f>IF(X8=-99,0,'טיבת-פברואר,2'!W8)</f>
        <v>0</v>
      </c>
      <c r="X8" s="800">
        <f>IF('טיבת-פברואר,2'!X8=1,-99,'טיבת-פברואר,2'!X8-1)</f>
        <v>-11</v>
      </c>
      <c r="Y8" s="31">
        <f>'טיבת-פברואר,2'!Y8</f>
        <v>0</v>
      </c>
      <c r="Z8" s="160"/>
      <c r="AA8" s="1111"/>
      <c r="AB8" s="1112"/>
      <c r="AC8" s="1112"/>
      <c r="AD8" s="1112"/>
      <c r="AE8" s="1112"/>
      <c r="AF8" s="1112"/>
      <c r="AG8" s="1112"/>
      <c r="AH8" s="1112"/>
      <c r="AI8" s="1113"/>
    </row>
    <row r="9" spans="1:35" ht="16.5" thickBot="1" x14ac:dyDescent="0.3">
      <c r="A9" s="122"/>
      <c r="B9" s="506" t="str">
        <f>T('טיבת-פברואר,2'!B9)</f>
        <v/>
      </c>
      <c r="C9" s="614">
        <f>'טיבת-פברואר,2'!C9</f>
        <v>0</v>
      </c>
      <c r="D9" s="603" t="str">
        <f>IF('טיבת-פברואר,2'!C9&lt;&gt;'כסליו-ינואר,1'!C9,"?","")</f>
        <v/>
      </c>
      <c r="E9" s="14"/>
      <c r="F9" s="18" t="str">
        <f>T('טיבת-פברואר,2'!F9)</f>
        <v/>
      </c>
      <c r="G9" s="620">
        <f>'טיבת-פברואר,2'!G9</f>
        <v>0</v>
      </c>
      <c r="H9" s="621" t="str">
        <f>IF('טיבת-פברואר,2'!G9&lt;&gt;'כסליו-ינואר,1'!G9,"?","")</f>
        <v/>
      </c>
      <c r="I9" s="582"/>
      <c r="J9" s="453" t="str">
        <f>T('טיבת-פברואר,2'!J9)</f>
        <v/>
      </c>
      <c r="K9" s="466" t="str">
        <f>T('טיבת-פברואר,2'!K9)</f>
        <v/>
      </c>
      <c r="L9" s="463">
        <f>'טיבת-פברואר,2'!L9</f>
        <v>0</v>
      </c>
      <c r="M9" s="806">
        <f>IF(N9=-99,0,'טיבת-פברואר,2'!M9)</f>
        <v>0</v>
      </c>
      <c r="N9" s="805">
        <f>IF('טיבת-פברואר,2'!N9=1,-99,'טיבת-פברואר,2'!N9-1)</f>
        <v>-11</v>
      </c>
      <c r="O9" s="454" t="str">
        <f>T('טיבת-פברואר,2'!O9)</f>
        <v/>
      </c>
      <c r="P9" s="470" t="str">
        <f>T('טיבת-פברואר,2'!P9)</f>
        <v/>
      </c>
      <c r="Q9" s="461">
        <f>'טיבת-פברואר,2'!Q9</f>
        <v>0</v>
      </c>
      <c r="R9" s="455">
        <f>IF(S9=-99,0,'טיבת-פברואר,2'!R9)</f>
        <v>0</v>
      </c>
      <c r="S9" s="799">
        <f>IF('טיבת-פברואר,2'!S9=1,-99,'טיבת-פברואר,2'!S9-1)</f>
        <v>-11</v>
      </c>
      <c r="T9" s="454" t="str">
        <f>T('טיבת-פברואר,2'!T9)</f>
        <v/>
      </c>
      <c r="U9" s="468" t="str">
        <f>T('טיבת-פברואר,2'!U9)</f>
        <v/>
      </c>
      <c r="V9" s="461">
        <f>'טיבת-פברואר,2'!V9</f>
        <v>0</v>
      </c>
      <c r="W9" s="810">
        <f>IF(X9=-99,0,'טיבת-פברואר,2'!W9)</f>
        <v>0</v>
      </c>
      <c r="X9" s="800">
        <f>IF('טיבת-פברואר,2'!X9=1,-99,'טיבת-פברואר,2'!X9-1)</f>
        <v>-11</v>
      </c>
      <c r="Y9" s="31">
        <f>'טיבת-פברואר,2'!Y9</f>
        <v>0</v>
      </c>
      <c r="Z9" s="160"/>
      <c r="AA9" s="1111"/>
      <c r="AB9" s="1112"/>
      <c r="AC9" s="1112"/>
      <c r="AD9" s="1112"/>
      <c r="AE9" s="1112"/>
      <c r="AF9" s="1112"/>
      <c r="AG9" s="1112"/>
      <c r="AH9" s="1112"/>
      <c r="AI9" s="1113"/>
    </row>
    <row r="10" spans="1:35" ht="15.75" x14ac:dyDescent="0.25">
      <c r="A10" s="122"/>
      <c r="B10" s="506" t="str">
        <f>T('טיבת-פברואר,2'!B10)</f>
        <v/>
      </c>
      <c r="C10" s="1344" t="s">
        <v>166</v>
      </c>
      <c r="D10" s="1345"/>
      <c r="E10" s="14"/>
      <c r="F10" s="18" t="str">
        <f>T('טיבת-פברואר,2'!F10)</f>
        <v/>
      </c>
      <c r="G10" s="1332" t="s">
        <v>166</v>
      </c>
      <c r="H10" s="1333"/>
      <c r="I10" s="15"/>
      <c r="J10" s="453" t="str">
        <f>T('טיבת-פברואר,2'!J10)</f>
        <v/>
      </c>
      <c r="K10" s="466" t="str">
        <f>T('טיבת-פברואר,2'!K10)</f>
        <v/>
      </c>
      <c r="L10" s="463">
        <f>'טיבת-פברואר,2'!L10</f>
        <v>0</v>
      </c>
      <c r="M10" s="808">
        <f>IF(N10=-99,0,'טיבת-פברואר,2'!M10)</f>
        <v>0</v>
      </c>
      <c r="N10" s="805">
        <f>IF('טיבת-פברואר,2'!N10=1,-99,'טיבת-פברואר,2'!N10-1)</f>
        <v>-11</v>
      </c>
      <c r="O10" s="454" t="str">
        <f>T('טיבת-פברואר,2'!O10)</f>
        <v/>
      </c>
      <c r="P10" s="470" t="str">
        <f>T('טיבת-פברואר,2'!P10)</f>
        <v/>
      </c>
      <c r="Q10" s="461">
        <f>'טיבת-פברואר,2'!Q10</f>
        <v>0</v>
      </c>
      <c r="R10" s="455">
        <f>IF(S10=-99,0,'טיבת-פברואר,2'!R10)</f>
        <v>0</v>
      </c>
      <c r="S10" s="799">
        <f>IF('טיבת-פברואר,2'!S10=1,-99,'טיבת-פברואר,2'!S10-1)</f>
        <v>-11</v>
      </c>
      <c r="T10" s="454" t="str">
        <f>T('טיבת-פברואר,2'!T10)</f>
        <v/>
      </c>
      <c r="U10" s="468" t="str">
        <f>T('טיבת-פברואר,2'!U10)</f>
        <v/>
      </c>
      <c r="V10" s="461">
        <f>'טיבת-פברואר,2'!V10</f>
        <v>0</v>
      </c>
      <c r="W10" s="810">
        <f>IF(X10=-99,0,'טיבת-פברואר,2'!W10)</f>
        <v>0</v>
      </c>
      <c r="X10" s="800">
        <f>IF('טיבת-פברואר,2'!X10=1,-99,'טיבת-פברואר,2'!X10-1)</f>
        <v>-11</v>
      </c>
      <c r="Y10" s="31">
        <f>'טיבת-פברואר,2'!Y10</f>
        <v>0</v>
      </c>
      <c r="Z10" s="160"/>
      <c r="AA10" s="1111"/>
      <c r="AB10" s="1112"/>
      <c r="AC10" s="1112"/>
      <c r="AD10" s="1112"/>
      <c r="AE10" s="1112"/>
      <c r="AF10" s="1112"/>
      <c r="AG10" s="1112"/>
      <c r="AH10" s="1112"/>
      <c r="AI10" s="1113"/>
    </row>
    <row r="11" spans="1:35" ht="15.75" x14ac:dyDescent="0.25">
      <c r="A11" s="122"/>
      <c r="B11" s="506" t="str">
        <f>T('טיבת-פברואר,2'!B11)</f>
        <v/>
      </c>
      <c r="C11" s="1338" t="s">
        <v>166</v>
      </c>
      <c r="D11" s="1339"/>
      <c r="E11" s="14"/>
      <c r="F11" s="626" t="str">
        <f>T('טיבת-פברואר,2'!F11)</f>
        <v/>
      </c>
      <c r="G11" s="1334" t="s">
        <v>166</v>
      </c>
      <c r="H11" s="1335"/>
      <c r="I11" s="15"/>
      <c r="J11" s="453" t="str">
        <f>T('טיבת-פברואר,2'!J11)</f>
        <v/>
      </c>
      <c r="K11" s="466" t="str">
        <f>T('טיבת-פברואר,2'!K11)</f>
        <v/>
      </c>
      <c r="L11" s="463">
        <f>'טיבת-פברואר,2'!L11</f>
        <v>0</v>
      </c>
      <c r="M11" s="808">
        <f>IF(N11=-99,0,'טיבת-פברואר,2'!M11)</f>
        <v>0</v>
      </c>
      <c r="N11" s="805">
        <f>IF('טיבת-פברואר,2'!N11=1,-99,'טיבת-פברואר,2'!N11-1)</f>
        <v>-11</v>
      </c>
      <c r="O11" s="454" t="str">
        <f>T('טיבת-פברואר,2'!O11)</f>
        <v/>
      </c>
      <c r="P11" s="470" t="str">
        <f>T('טיבת-פברואר,2'!P11)</f>
        <v/>
      </c>
      <c r="Q11" s="461">
        <f>'טיבת-פברואר,2'!Q11</f>
        <v>0</v>
      </c>
      <c r="R11" s="455">
        <f>IF(S11=-99,0,'טיבת-פברואר,2'!R11)</f>
        <v>0</v>
      </c>
      <c r="S11" s="799">
        <f>IF('טיבת-פברואר,2'!S11=1,-99,'טיבת-פברואר,2'!S11-1)</f>
        <v>-11</v>
      </c>
      <c r="T11" s="454" t="str">
        <f>T('טיבת-פברואר,2'!T11)</f>
        <v/>
      </c>
      <c r="U11" s="468" t="str">
        <f>T('טיבת-פברואר,2'!U11)</f>
        <v/>
      </c>
      <c r="V11" s="461">
        <f>'טיבת-פברואר,2'!V11</f>
        <v>0</v>
      </c>
      <c r="W11" s="810">
        <f>IF(X11=-99,0,'טיבת-פברואר,2'!W11)</f>
        <v>0</v>
      </c>
      <c r="X11" s="800">
        <f>IF('טיבת-פברואר,2'!X11=1,-99,'טיבת-פברואר,2'!X11-1)</f>
        <v>-11</v>
      </c>
      <c r="Y11" s="31">
        <f>'טיבת-פברואר,2'!Y11</f>
        <v>0</v>
      </c>
      <c r="Z11" s="160"/>
      <c r="AA11" s="1111"/>
      <c r="AB11" s="1112"/>
      <c r="AC11" s="1112"/>
      <c r="AD11" s="1112"/>
      <c r="AE11" s="1112"/>
      <c r="AF11" s="1112"/>
      <c r="AG11" s="1112"/>
      <c r="AH11" s="1112"/>
      <c r="AI11" s="1113"/>
    </row>
    <row r="12" spans="1:35" ht="15.75" x14ac:dyDescent="0.25">
      <c r="A12" s="122"/>
      <c r="B12" s="506" t="str">
        <f>T('טיבת-פברואר,2'!B12)</f>
        <v/>
      </c>
      <c r="C12" s="1338" t="s">
        <v>166</v>
      </c>
      <c r="D12" s="1339"/>
      <c r="E12" s="14"/>
      <c r="F12" s="608" t="str">
        <f>T('טיבת-פברואר,2'!F12)</f>
        <v/>
      </c>
      <c r="G12" s="1336" t="s">
        <v>166</v>
      </c>
      <c r="H12" s="1337"/>
      <c r="I12" s="15"/>
      <c r="J12" s="453" t="str">
        <f>T('טיבת-פברואר,2'!J12)</f>
        <v/>
      </c>
      <c r="K12" s="466" t="str">
        <f>T('טיבת-פברואר,2'!K12)</f>
        <v/>
      </c>
      <c r="L12" s="463">
        <f>'טיבת-פברואר,2'!L12</f>
        <v>0</v>
      </c>
      <c r="M12" s="808">
        <f>IF(N12=-99,0,'טיבת-פברואר,2'!M12)</f>
        <v>0</v>
      </c>
      <c r="N12" s="805">
        <f>IF('טיבת-פברואר,2'!N12=1,-99,'טיבת-פברואר,2'!N12-1)</f>
        <v>-11</v>
      </c>
      <c r="O12" s="454" t="str">
        <f>T('טיבת-פברואר,2'!O12)</f>
        <v/>
      </c>
      <c r="P12" s="470" t="str">
        <f>T('טיבת-פברואר,2'!P12)</f>
        <v/>
      </c>
      <c r="Q12" s="461">
        <f>'טיבת-פברואר,2'!Q12</f>
        <v>0</v>
      </c>
      <c r="R12" s="455">
        <f>IF(S12=-99,0,'טיבת-פברואר,2'!R12)</f>
        <v>0</v>
      </c>
      <c r="S12" s="799">
        <f>IF('טיבת-פברואר,2'!S12=1,-99,'טיבת-פברואר,2'!S12-1)</f>
        <v>-11</v>
      </c>
      <c r="T12" s="611" t="str">
        <f>T('טיבת-פברואר,2'!T12)</f>
        <v/>
      </c>
      <c r="U12" s="468" t="str">
        <f>T('טיבת-פברואר,2'!U12)</f>
        <v/>
      </c>
      <c r="V12" s="461">
        <f>'טיבת-פברואר,2'!V12</f>
        <v>0</v>
      </c>
      <c r="W12" s="809">
        <f>IF(X12=-99,0,'טיבת-פברואר,2'!W12)</f>
        <v>0</v>
      </c>
      <c r="X12" s="800">
        <f>IF('טיבת-פברואר,2'!X12=1,-99,'טיבת-פברואר,2'!X12-1)</f>
        <v>-11</v>
      </c>
      <c r="Y12" s="31">
        <f>'טיבת-פברואר,2'!Y12</f>
        <v>0</v>
      </c>
      <c r="Z12" s="160"/>
      <c r="AA12" s="1111"/>
      <c r="AB12" s="1112"/>
      <c r="AC12" s="1112"/>
      <c r="AD12" s="1112"/>
      <c r="AE12" s="1112"/>
      <c r="AF12" s="1112"/>
      <c r="AG12" s="1112"/>
      <c r="AH12" s="1112"/>
      <c r="AI12" s="1113"/>
    </row>
    <row r="13" spans="1:35" ht="15.75" x14ac:dyDescent="0.25">
      <c r="A13" s="122"/>
      <c r="B13" s="506" t="str">
        <f>T('טיבת-פברואר,2'!B13)</f>
        <v/>
      </c>
      <c r="C13" s="1338" t="s">
        <v>166</v>
      </c>
      <c r="D13" s="1339"/>
      <c r="E13" s="580"/>
      <c r="F13" s="18" t="str">
        <f>T('טיבת-פברואר,2'!F13)</f>
        <v/>
      </c>
      <c r="G13" s="1355" t="s">
        <v>166</v>
      </c>
      <c r="H13" s="1356"/>
      <c r="I13" s="15"/>
      <c r="J13" s="453" t="str">
        <f>T('טיבת-פברואר,2'!J13)</f>
        <v/>
      </c>
      <c r="K13" s="466" t="str">
        <f>T('טיבת-פברואר,2'!K13)</f>
        <v/>
      </c>
      <c r="L13" s="463">
        <f>'טיבת-פברואר,2'!L13</f>
        <v>0</v>
      </c>
      <c r="M13" s="808">
        <f>IF(N13=-99,0,'טיבת-פברואר,2'!M13)</f>
        <v>0</v>
      </c>
      <c r="N13" s="805">
        <f>IF('טיבת-פברואר,2'!N13=1,-99,'טיבת-פברואר,2'!N13-1)</f>
        <v>-11</v>
      </c>
      <c r="O13" s="454" t="str">
        <f>T('טיבת-פברואר,2'!O13)</f>
        <v/>
      </c>
      <c r="P13" s="470" t="str">
        <f>T('טיבת-פברואר,2'!P13)</f>
        <v/>
      </c>
      <c r="Q13" s="461">
        <f>'טיבת-פברואר,2'!Q13</f>
        <v>0</v>
      </c>
      <c r="R13" s="455">
        <f>IF(S13=-99,0,'טיבת-פברואר,2'!R13)</f>
        <v>0</v>
      </c>
      <c r="S13" s="799">
        <f>IF('טיבת-פברואר,2'!S13=1,-99,'טיבת-פברואר,2'!S13-1)</f>
        <v>-11</v>
      </c>
      <c r="T13" s="454" t="str">
        <f>T('טיבת-פברואר,2'!T13)</f>
        <v/>
      </c>
      <c r="U13" s="468" t="str">
        <f>T('טיבת-פברואר,2'!U13)</f>
        <v/>
      </c>
      <c r="V13" s="461">
        <f>'טיבת-פברואר,2'!V13</f>
        <v>0</v>
      </c>
      <c r="W13" s="809">
        <f>IF(X13=-99,0,'טיבת-פברואר,2'!W13)</f>
        <v>0</v>
      </c>
      <c r="X13" s="800">
        <f>IF('טיבת-פברואר,2'!X13=1,-99,'טיבת-פברואר,2'!X13-1)</f>
        <v>-11</v>
      </c>
      <c r="Y13" s="31">
        <f>'טיבת-פברואר,2'!Y13</f>
        <v>0</v>
      </c>
      <c r="Z13" s="160"/>
      <c r="AA13" s="1111"/>
      <c r="AB13" s="1112"/>
      <c r="AC13" s="1112"/>
      <c r="AD13" s="1112"/>
      <c r="AE13" s="1112"/>
      <c r="AF13" s="1112"/>
      <c r="AG13" s="1112"/>
      <c r="AH13" s="1112"/>
      <c r="AI13" s="1113"/>
    </row>
    <row r="14" spans="1:35" ht="15.75" x14ac:dyDescent="0.25">
      <c r="A14" s="122"/>
      <c r="B14" s="506" t="str">
        <f>T('טיבת-פברואר,2'!B14)</f>
        <v/>
      </c>
      <c r="C14" s="1338" t="s">
        <v>166</v>
      </c>
      <c r="D14" s="1339"/>
      <c r="E14" s="580"/>
      <c r="F14" s="18" t="str">
        <f>T('טיבת-פברואר,2'!F14)</f>
        <v/>
      </c>
      <c r="G14" s="1334" t="s">
        <v>166</v>
      </c>
      <c r="H14" s="1335"/>
      <c r="I14" s="15"/>
      <c r="J14" s="453" t="str">
        <f>T('טיבת-פברואר,2'!J14)</f>
        <v/>
      </c>
      <c r="K14" s="466" t="str">
        <f>T('טיבת-פברואר,2'!K14)</f>
        <v/>
      </c>
      <c r="L14" s="463">
        <f>'טיבת-פברואר,2'!L14</f>
        <v>0</v>
      </c>
      <c r="M14" s="807">
        <f>IF(N14=-99,0,'טיבת-פברואר,2'!M14)</f>
        <v>0</v>
      </c>
      <c r="N14" s="805">
        <f>IF('טיבת-פברואר,2'!N14=1,-99,'טיבת-פברואר,2'!N14-1)</f>
        <v>-13</v>
      </c>
      <c r="O14" s="454" t="str">
        <f>T('טיבת-פברואר,2'!O14)</f>
        <v/>
      </c>
      <c r="P14" s="470" t="str">
        <f>T('טיבת-פברואר,2'!P14)</f>
        <v/>
      </c>
      <c r="Q14" s="461">
        <f>'טיבת-פברואר,2'!Q14</f>
        <v>0</v>
      </c>
      <c r="R14" s="455">
        <f>IF(S14=-99,0,'טיבת-פברואר,2'!R14)</f>
        <v>0</v>
      </c>
      <c r="S14" s="799">
        <f>IF('טיבת-פברואר,2'!S14=1,-99,'טיבת-פברואר,2'!S14-1)</f>
        <v>-11</v>
      </c>
      <c r="T14" s="454" t="str">
        <f>T('טיבת-פברואר,2'!T14)</f>
        <v/>
      </c>
      <c r="U14" s="468" t="str">
        <f>T('טיבת-פברואר,2'!U14)</f>
        <v/>
      </c>
      <c r="V14" s="461">
        <f>'טיבת-פברואר,2'!V14</f>
        <v>0</v>
      </c>
      <c r="W14" s="459">
        <f>IF(X14=-99,0,'טיבת-פברואר,2'!W14)</f>
        <v>0</v>
      </c>
      <c r="X14" s="800">
        <f>IF('טיבת-פברואר,2'!X14=1,-99,'טיבת-פברואר,2'!X14-1)</f>
        <v>-11</v>
      </c>
      <c r="Y14" s="31">
        <f>'טיבת-פברואר,2'!Y14</f>
        <v>0</v>
      </c>
      <c r="Z14" s="160"/>
      <c r="AA14" s="1111"/>
      <c r="AB14" s="1112"/>
      <c r="AC14" s="1112"/>
      <c r="AD14" s="1112"/>
      <c r="AE14" s="1112"/>
      <c r="AF14" s="1112"/>
      <c r="AG14" s="1112"/>
      <c r="AH14" s="1112"/>
      <c r="AI14" s="1113"/>
    </row>
    <row r="15" spans="1:35" ht="15.75" x14ac:dyDescent="0.25">
      <c r="A15" s="122"/>
      <c r="B15" s="506" t="str">
        <f>T('טיבת-פברואר,2'!B15)</f>
        <v/>
      </c>
      <c r="C15" s="1338" t="s">
        <v>166</v>
      </c>
      <c r="D15" s="1339"/>
      <c r="E15" s="14"/>
      <c r="F15" s="18" t="str">
        <f>T('טיבת-פברואר,2'!F15)</f>
        <v/>
      </c>
      <c r="G15" s="1336" t="s">
        <v>166</v>
      </c>
      <c r="H15" s="1337"/>
      <c r="I15" s="15"/>
      <c r="J15" s="453" t="str">
        <f>T('טיבת-פברואר,2'!J15)</f>
        <v/>
      </c>
      <c r="K15" s="466" t="str">
        <f>T('טיבת-פברואר,2'!K15)</f>
        <v/>
      </c>
      <c r="L15" s="463">
        <f>'טיבת-פברואר,2'!L15</f>
        <v>0</v>
      </c>
      <c r="M15" s="450">
        <f>IF(N15=-99,0,'טיבת-פברואר,2'!M15)</f>
        <v>0</v>
      </c>
      <c r="N15" s="798">
        <f>IF('טיבת-פברואר,2'!N15=1,-99,'טיבת-פברואר,2'!N15-1)</f>
        <v>-11</v>
      </c>
      <c r="O15" s="454" t="str">
        <f>T('טיבת-פברואר,2'!O15)</f>
        <v/>
      </c>
      <c r="P15" s="470" t="str">
        <f>T('טיבת-פברואר,2'!P15)</f>
        <v/>
      </c>
      <c r="Q15" s="461">
        <f>'טיבת-פברואר,2'!Q15</f>
        <v>0</v>
      </c>
      <c r="R15" s="455">
        <f>IF(S15=-99,0,'טיבת-פברואר,2'!R15)</f>
        <v>0</v>
      </c>
      <c r="S15" s="799">
        <f>IF('טיבת-פברואר,2'!S15=1,-99,'טיבת-פברואר,2'!S15-1)</f>
        <v>-11</v>
      </c>
      <c r="T15" s="454" t="str">
        <f>T('טיבת-פברואר,2'!T15)</f>
        <v/>
      </c>
      <c r="U15" s="468" t="str">
        <f>T('טיבת-פברואר,2'!U15)</f>
        <v/>
      </c>
      <c r="V15" s="461">
        <f>'טיבת-פברואר,2'!V15</f>
        <v>0</v>
      </c>
      <c r="W15" s="809">
        <f>IF(X15=-99,0,'טיבת-פברואר,2'!W15)</f>
        <v>0</v>
      </c>
      <c r="X15" s="800">
        <f>IF('טיבת-פברואר,2'!X15=1,-99,'טיבת-פברואר,2'!X15-1)</f>
        <v>-11</v>
      </c>
      <c r="Y15" s="31">
        <f>'טיבת-פברואר,2'!Y15</f>
        <v>0</v>
      </c>
      <c r="Z15" s="160"/>
      <c r="AA15" s="1111"/>
      <c r="AB15" s="1112"/>
      <c r="AC15" s="1112"/>
      <c r="AD15" s="1112"/>
      <c r="AE15" s="1112"/>
      <c r="AF15" s="1112"/>
      <c r="AG15" s="1112"/>
      <c r="AH15" s="1112"/>
      <c r="AI15" s="1113"/>
    </row>
    <row r="16" spans="1:35" ht="15.95" customHeight="1" x14ac:dyDescent="0.25">
      <c r="A16" s="122"/>
      <c r="B16" s="506" t="str">
        <f>T('טיבת-פברואר,2'!B16)</f>
        <v/>
      </c>
      <c r="C16" s="1338" t="s">
        <v>166</v>
      </c>
      <c r="D16" s="1339"/>
      <c r="E16" s="14"/>
      <c r="F16" s="18" t="str">
        <f>T('טיבת-פברואר,2'!F16)</f>
        <v/>
      </c>
      <c r="G16" s="1336" t="s">
        <v>166</v>
      </c>
      <c r="H16" s="1337"/>
      <c r="I16" s="15"/>
      <c r="J16" s="453" t="str">
        <f>T('טיבת-פברואר,2'!J16)</f>
        <v/>
      </c>
      <c r="K16" s="469" t="str">
        <f>T('טיבת-פברואר,2'!K16)</f>
        <v/>
      </c>
      <c r="L16" s="460">
        <f>'טיבת-פברואר,2'!L16</f>
        <v>0</v>
      </c>
      <c r="M16" s="803">
        <f>IF(N16=-99,0,'טיבת-פברואר,2'!M16)</f>
        <v>0</v>
      </c>
      <c r="N16" s="798">
        <f>IF('טיבת-פברואר,2'!N16=1,-99,'טיבת-פברואר,2'!N16-1)</f>
        <v>-11</v>
      </c>
      <c r="O16" s="454" t="str">
        <f>T('טיבת-פברואר,2'!O16)</f>
        <v/>
      </c>
      <c r="P16" s="470" t="str">
        <f>T('טיבת-פברואר,2'!P16)</f>
        <v/>
      </c>
      <c r="Q16" s="461">
        <f>'טיבת-פברואר,2'!Q16</f>
        <v>0</v>
      </c>
      <c r="R16" s="455">
        <f>IF(S16=-99,0,'טיבת-פברואר,2'!R16)</f>
        <v>0</v>
      </c>
      <c r="S16" s="799">
        <f>IF('טיבת-פברואר,2'!S16=1,-99,'טיבת-פברואר,2'!S16-1)</f>
        <v>-11</v>
      </c>
      <c r="T16" s="454" t="str">
        <f>T('טיבת-פברואר,2'!T16)</f>
        <v/>
      </c>
      <c r="U16" s="468" t="str">
        <f>T('טיבת-פברואר,2'!U16)</f>
        <v/>
      </c>
      <c r="V16" s="461">
        <f>'טיבת-פברואר,2'!V16</f>
        <v>0</v>
      </c>
      <c r="W16" s="813">
        <f>IF(X16=-99,0,'טיבת-פברואר,2'!W16)</f>
        <v>0</v>
      </c>
      <c r="X16" s="800">
        <f>IF('טיבת-פברואר,2'!X16=1,-99,'טיבת-פברואר,2'!X16-1)</f>
        <v>-11</v>
      </c>
      <c r="Y16" s="31">
        <f>'טיבת-פברואר,2'!Y16</f>
        <v>0</v>
      </c>
      <c r="Z16" s="160"/>
      <c r="AA16" s="1111"/>
      <c r="AB16" s="1112"/>
      <c r="AC16" s="1112"/>
      <c r="AD16" s="1112"/>
      <c r="AE16" s="1112"/>
      <c r="AF16" s="1112"/>
      <c r="AG16" s="1112"/>
      <c r="AH16" s="1112"/>
      <c r="AI16" s="1113"/>
    </row>
    <row r="17" spans="1:35" ht="19.899999999999999" customHeight="1" x14ac:dyDescent="0.25">
      <c r="A17" s="122"/>
      <c r="B17" s="141" t="s">
        <v>18</v>
      </c>
      <c r="C17" s="510">
        <f>SUM(C5:C16)</f>
        <v>0</v>
      </c>
      <c r="D17" s="522"/>
      <c r="E17" s="123"/>
      <c r="F17" s="143" t="s">
        <v>16</v>
      </c>
      <c r="G17" s="512">
        <f>SUM(G5:G16)</f>
        <v>0</v>
      </c>
      <c r="H17" s="518"/>
      <c r="I17" s="124"/>
      <c r="J17" s="1188" t="s">
        <v>16</v>
      </c>
      <c r="K17" s="1188"/>
      <c r="L17" s="1188"/>
      <c r="M17" s="1189"/>
      <c r="N17" s="1190">
        <f>SUM(M5:M16,R5:R16,W5:W16)</f>
        <v>0</v>
      </c>
      <c r="O17" s="1190"/>
      <c r="P17" s="145"/>
      <c r="Q17" s="146"/>
      <c r="R17" s="147"/>
      <c r="S17" s="146"/>
      <c r="T17" s="146"/>
      <c r="U17" s="146"/>
      <c r="V17" s="146"/>
      <c r="W17" s="1191" t="s">
        <v>62</v>
      </c>
      <c r="X17" s="1191"/>
      <c r="Y17" s="38">
        <f>SUM(Y5:Y16)</f>
        <v>0</v>
      </c>
      <c r="Z17" s="161"/>
      <c r="AA17" s="1111"/>
      <c r="AB17" s="1112"/>
      <c r="AC17" s="1112"/>
      <c r="AD17" s="1112"/>
      <c r="AE17" s="1112"/>
      <c r="AF17" s="1112"/>
      <c r="AG17" s="1112"/>
      <c r="AH17" s="1112"/>
      <c r="AI17" s="1113"/>
    </row>
    <row r="18" spans="1:35" ht="25.9" customHeight="1" x14ac:dyDescent="0.3">
      <c r="A18" s="122"/>
      <c r="B18" s="1353" t="s">
        <v>13</v>
      </c>
      <c r="C18" s="1354"/>
      <c r="D18" s="521"/>
      <c r="E18" s="123"/>
      <c r="F18" s="1357" t="s">
        <v>17</v>
      </c>
      <c r="G18" s="1358"/>
      <c r="H18" s="519"/>
      <c r="I18" s="148"/>
      <c r="J18" s="1166" t="s">
        <v>143</v>
      </c>
      <c r="K18" s="1166"/>
      <c r="L18" s="1166"/>
      <c r="M18" s="1166"/>
      <c r="N18" s="1166"/>
      <c r="O18" s="1166"/>
      <c r="P18" s="1166"/>
      <c r="Q18" s="1166"/>
      <c r="R18" s="1166"/>
      <c r="S18" s="1166"/>
      <c r="T18" s="1166"/>
      <c r="U18" s="1166"/>
      <c r="V18" s="1166"/>
      <c r="W18" s="1166"/>
      <c r="X18" s="1167"/>
      <c r="Y18" s="40"/>
      <c r="Z18" s="162"/>
      <c r="AA18" s="1111"/>
      <c r="AB18" s="1112"/>
      <c r="AC18" s="1112"/>
      <c r="AD18" s="1112"/>
      <c r="AE18" s="1112"/>
      <c r="AF18" s="1112"/>
      <c r="AG18" s="1112"/>
      <c r="AH18" s="1112"/>
      <c r="AI18" s="1113"/>
    </row>
    <row r="19" spans="1:35" ht="15.75" x14ac:dyDescent="0.25">
      <c r="A19" s="122"/>
      <c r="B19" s="149" t="s">
        <v>23</v>
      </c>
      <c r="C19" s="1359" t="s">
        <v>6</v>
      </c>
      <c r="D19" s="1360"/>
      <c r="E19" s="123"/>
      <c r="F19" s="151" t="s">
        <v>24</v>
      </c>
      <c r="G19" s="1330" t="s">
        <v>6</v>
      </c>
      <c r="H19" s="1331"/>
      <c r="I19" s="148"/>
      <c r="J19" s="1192" t="s">
        <v>3</v>
      </c>
      <c r="K19" s="1025"/>
      <c r="L19" s="154" t="s">
        <v>5</v>
      </c>
      <c r="M19" s="155" t="s">
        <v>6</v>
      </c>
      <c r="N19" s="156" t="s">
        <v>21</v>
      </c>
      <c r="O19" s="1024" t="s">
        <v>3</v>
      </c>
      <c r="P19" s="1025"/>
      <c r="Q19" s="154" t="s">
        <v>5</v>
      </c>
      <c r="R19" s="137" t="s">
        <v>6</v>
      </c>
      <c r="S19" s="156" t="s">
        <v>21</v>
      </c>
      <c r="T19" s="1024" t="s">
        <v>3</v>
      </c>
      <c r="U19" s="1025"/>
      <c r="V19" s="158" t="s">
        <v>5</v>
      </c>
      <c r="W19" s="155" t="s">
        <v>6</v>
      </c>
      <c r="X19" s="159" t="s">
        <v>21</v>
      </c>
      <c r="Y19" s="270" t="s">
        <v>26</v>
      </c>
      <c r="Z19" s="160"/>
      <c r="AA19" s="1111"/>
      <c r="AB19" s="1112"/>
      <c r="AC19" s="1112"/>
      <c r="AD19" s="1112"/>
      <c r="AE19" s="1112"/>
      <c r="AF19" s="1112"/>
      <c r="AG19" s="1112"/>
      <c r="AH19" s="1112"/>
      <c r="AI19" s="1113"/>
    </row>
    <row r="20" spans="1:35" ht="15.75" x14ac:dyDescent="0.25">
      <c r="A20" s="13"/>
      <c r="B20" s="42"/>
      <c r="C20" s="1328"/>
      <c r="D20" s="1329"/>
      <c r="E20" s="14"/>
      <c r="F20" s="44"/>
      <c r="G20" s="1340"/>
      <c r="H20" s="1341"/>
      <c r="I20" s="39"/>
      <c r="J20" s="1014"/>
      <c r="K20" s="1015"/>
      <c r="L20" s="272"/>
      <c r="M20" s="47"/>
      <c r="N20" s="48"/>
      <c r="O20" s="1019"/>
      <c r="P20" s="1015"/>
      <c r="Q20" s="272"/>
      <c r="R20" s="427"/>
      <c r="S20" s="48"/>
      <c r="T20" s="1019"/>
      <c r="U20" s="1015"/>
      <c r="V20" s="272"/>
      <c r="W20" s="434"/>
      <c r="X20" s="52"/>
      <c r="Y20" s="648"/>
      <c r="Z20" s="32"/>
      <c r="AA20" s="1111"/>
      <c r="AB20" s="1112"/>
      <c r="AC20" s="1112"/>
      <c r="AD20" s="1112"/>
      <c r="AE20" s="1112"/>
      <c r="AF20" s="1112"/>
      <c r="AG20" s="1112"/>
      <c r="AH20" s="1112"/>
      <c r="AI20" s="1113"/>
    </row>
    <row r="21" spans="1:35" ht="15.75" x14ac:dyDescent="0.25">
      <c r="A21" s="13"/>
      <c r="B21" s="42"/>
      <c r="C21" s="1328"/>
      <c r="D21" s="1329"/>
      <c r="E21" s="14"/>
      <c r="F21" s="44"/>
      <c r="G21" s="1340"/>
      <c r="H21" s="1341"/>
      <c r="I21" s="39"/>
      <c r="J21" s="1014"/>
      <c r="K21" s="1015"/>
      <c r="L21" s="272"/>
      <c r="M21" s="53"/>
      <c r="N21" s="48"/>
      <c r="O21" s="1019"/>
      <c r="P21" s="1015"/>
      <c r="Q21" s="272"/>
      <c r="R21" s="430"/>
      <c r="S21" s="48"/>
      <c r="T21" s="1019"/>
      <c r="U21" s="1015"/>
      <c r="V21" s="272"/>
      <c r="W21" s="430"/>
      <c r="X21" s="52"/>
      <c r="Y21" s="646"/>
      <c r="Z21" s="32"/>
      <c r="AA21" s="1111"/>
      <c r="AB21" s="1112"/>
      <c r="AC21" s="1112"/>
      <c r="AD21" s="1112"/>
      <c r="AE21" s="1112"/>
      <c r="AF21" s="1112"/>
      <c r="AG21" s="1112"/>
      <c r="AH21" s="1112"/>
      <c r="AI21" s="1113"/>
    </row>
    <row r="22" spans="1:35" ht="15.75" x14ac:dyDescent="0.25">
      <c r="A22" s="13"/>
      <c r="B22" s="42"/>
      <c r="C22" s="1328"/>
      <c r="D22" s="1329"/>
      <c r="E22" s="14"/>
      <c r="F22" s="44"/>
      <c r="G22" s="1340"/>
      <c r="H22" s="1341"/>
      <c r="I22" s="39"/>
      <c r="J22" s="1014"/>
      <c r="K22" s="1015"/>
      <c r="L22" s="272"/>
      <c r="M22" s="53"/>
      <c r="N22" s="48"/>
      <c r="O22" s="1019"/>
      <c r="P22" s="1015"/>
      <c r="Q22" s="272"/>
      <c r="R22" s="430"/>
      <c r="S22" s="48"/>
      <c r="T22" s="1019"/>
      <c r="U22" s="1015"/>
      <c r="V22" s="272"/>
      <c r="W22" s="430"/>
      <c r="X22" s="52"/>
      <c r="Y22" s="284"/>
      <c r="Z22" s="32"/>
      <c r="AA22" s="1111"/>
      <c r="AB22" s="1112"/>
      <c r="AC22" s="1112"/>
      <c r="AD22" s="1112"/>
      <c r="AE22" s="1112"/>
      <c r="AF22" s="1112"/>
      <c r="AG22" s="1112"/>
      <c r="AH22" s="1112"/>
      <c r="AI22" s="1113"/>
    </row>
    <row r="23" spans="1:35" ht="15.75" x14ac:dyDescent="0.25">
      <c r="A23" s="13"/>
      <c r="B23" s="42"/>
      <c r="C23" s="1328"/>
      <c r="D23" s="1329"/>
      <c r="E23" s="14"/>
      <c r="F23" s="44"/>
      <c r="G23" s="1340"/>
      <c r="H23" s="1341"/>
      <c r="I23" s="39"/>
      <c r="J23" s="1014"/>
      <c r="K23" s="1015"/>
      <c r="L23" s="272"/>
      <c r="M23" s="53"/>
      <c r="N23" s="48"/>
      <c r="O23" s="1019"/>
      <c r="P23" s="1015"/>
      <c r="Q23" s="272"/>
      <c r="R23" s="433"/>
      <c r="S23" s="48"/>
      <c r="T23" s="1019"/>
      <c r="U23" s="1015"/>
      <c r="V23" s="272"/>
      <c r="W23" s="430"/>
      <c r="X23" s="52"/>
      <c r="Y23" s="284"/>
      <c r="Z23" s="32"/>
      <c r="AA23" s="1111"/>
      <c r="AB23" s="1112"/>
      <c r="AC23" s="1112"/>
      <c r="AD23" s="1112"/>
      <c r="AE23" s="1112"/>
      <c r="AF23" s="1112"/>
      <c r="AG23" s="1112"/>
      <c r="AH23" s="1112"/>
      <c r="AI23" s="1113"/>
    </row>
    <row r="24" spans="1:35" ht="15.75" x14ac:dyDescent="0.25">
      <c r="A24" s="13"/>
      <c r="B24" s="42"/>
      <c r="C24" s="1328"/>
      <c r="D24" s="1329"/>
      <c r="E24" s="14"/>
      <c r="F24" s="44"/>
      <c r="G24" s="1340"/>
      <c r="H24" s="1341"/>
      <c r="I24" s="39"/>
      <c r="J24" s="1014"/>
      <c r="K24" s="1015"/>
      <c r="L24" s="272"/>
      <c r="M24" s="53"/>
      <c r="N24" s="48"/>
      <c r="O24" s="1019"/>
      <c r="P24" s="1015"/>
      <c r="Q24" s="272"/>
      <c r="R24" s="430"/>
      <c r="S24" s="48"/>
      <c r="T24" s="1019"/>
      <c r="U24" s="1015"/>
      <c r="V24" s="272"/>
      <c r="W24" s="430"/>
      <c r="X24" s="52"/>
      <c r="Y24" s="284"/>
      <c r="Z24" s="32"/>
      <c r="AA24" s="1111"/>
      <c r="AB24" s="1112"/>
      <c r="AC24" s="1112"/>
      <c r="AD24" s="1112"/>
      <c r="AE24" s="1112"/>
      <c r="AF24" s="1112"/>
      <c r="AG24" s="1112"/>
      <c r="AH24" s="1112"/>
      <c r="AI24" s="1113"/>
    </row>
    <row r="25" spans="1:35" ht="15.75" x14ac:dyDescent="0.25">
      <c r="A25" s="13"/>
      <c r="B25" s="42"/>
      <c r="C25" s="1328"/>
      <c r="D25" s="1329"/>
      <c r="E25" s="14"/>
      <c r="F25" s="44"/>
      <c r="G25" s="1340"/>
      <c r="H25" s="1341"/>
      <c r="I25" s="39"/>
      <c r="J25" s="1014"/>
      <c r="K25" s="1015"/>
      <c r="L25" s="272"/>
      <c r="M25" s="53"/>
      <c r="N25" s="48"/>
      <c r="O25" s="1019"/>
      <c r="P25" s="1015"/>
      <c r="Q25" s="272"/>
      <c r="R25" s="430"/>
      <c r="S25" s="48"/>
      <c r="T25" s="1019"/>
      <c r="U25" s="1015"/>
      <c r="V25" s="272"/>
      <c r="W25" s="430"/>
      <c r="X25" s="52"/>
      <c r="Y25" s="648"/>
      <c r="Z25" s="32"/>
      <c r="AA25" s="1111"/>
      <c r="AB25" s="1112"/>
      <c r="AC25" s="1112"/>
      <c r="AD25" s="1112"/>
      <c r="AE25" s="1112"/>
      <c r="AF25" s="1112"/>
      <c r="AG25" s="1112"/>
      <c r="AH25" s="1112"/>
      <c r="AI25" s="1113"/>
    </row>
    <row r="26" spans="1:35" ht="15.75" x14ac:dyDescent="0.25">
      <c r="A26" s="13"/>
      <c r="B26" s="42"/>
      <c r="C26" s="1328"/>
      <c r="D26" s="1329"/>
      <c r="E26" s="14"/>
      <c r="F26" s="44"/>
      <c r="G26" s="1340"/>
      <c r="H26" s="1341"/>
      <c r="I26" s="39"/>
      <c r="J26" s="1014"/>
      <c r="K26" s="1015"/>
      <c r="L26" s="272"/>
      <c r="M26" s="53"/>
      <c r="N26" s="48"/>
      <c r="O26" s="1019"/>
      <c r="P26" s="1015"/>
      <c r="Q26" s="272"/>
      <c r="R26" s="430"/>
      <c r="S26" s="48"/>
      <c r="T26" s="1019"/>
      <c r="U26" s="1015"/>
      <c r="V26" s="272"/>
      <c r="W26" s="430"/>
      <c r="X26" s="52"/>
      <c r="Y26" s="647"/>
      <c r="Z26" s="32"/>
      <c r="AA26" s="1111"/>
      <c r="AB26" s="1112"/>
      <c r="AC26" s="1112"/>
      <c r="AD26" s="1112"/>
      <c r="AE26" s="1112"/>
      <c r="AF26" s="1112"/>
      <c r="AG26" s="1112"/>
      <c r="AH26" s="1112"/>
      <c r="AI26" s="1113"/>
    </row>
    <row r="27" spans="1:35" ht="15.75" x14ac:dyDescent="0.25">
      <c r="A27" s="13"/>
      <c r="B27" s="42"/>
      <c r="C27" s="1328"/>
      <c r="D27" s="1329"/>
      <c r="E27" s="14"/>
      <c r="F27" s="44"/>
      <c r="G27" s="1340"/>
      <c r="H27" s="1341"/>
      <c r="I27" s="39"/>
      <c r="J27" s="1014"/>
      <c r="K27" s="1015"/>
      <c r="L27" s="272"/>
      <c r="M27" s="53"/>
      <c r="N27" s="48"/>
      <c r="O27" s="1019"/>
      <c r="P27" s="1015"/>
      <c r="Q27" s="272"/>
      <c r="R27" s="430"/>
      <c r="S27" s="48"/>
      <c r="T27" s="1019"/>
      <c r="U27" s="1015"/>
      <c r="V27" s="272"/>
      <c r="W27" s="430"/>
      <c r="X27" s="52"/>
      <c r="Y27" s="284"/>
      <c r="Z27" s="32"/>
      <c r="AA27" s="1111"/>
      <c r="AB27" s="1112"/>
      <c r="AC27" s="1112"/>
      <c r="AD27" s="1112"/>
      <c r="AE27" s="1112"/>
      <c r="AF27" s="1112"/>
      <c r="AG27" s="1112"/>
      <c r="AH27" s="1112"/>
      <c r="AI27" s="1113"/>
    </row>
    <row r="28" spans="1:35" ht="15.75" x14ac:dyDescent="0.25">
      <c r="A28" s="13"/>
      <c r="B28" s="42"/>
      <c r="C28" s="1328"/>
      <c r="D28" s="1329"/>
      <c r="E28" s="14"/>
      <c r="F28" s="44"/>
      <c r="G28" s="1340"/>
      <c r="H28" s="1341"/>
      <c r="I28" s="39"/>
      <c r="J28" s="1014"/>
      <c r="K28" s="1015"/>
      <c r="L28" s="272"/>
      <c r="M28" s="53"/>
      <c r="N28" s="48"/>
      <c r="O28" s="1019"/>
      <c r="P28" s="1015"/>
      <c r="Q28" s="272"/>
      <c r="R28" s="430"/>
      <c r="S28" s="48"/>
      <c r="T28" s="1019"/>
      <c r="U28" s="1015"/>
      <c r="V28" s="272"/>
      <c r="W28" s="430"/>
      <c r="X28" s="52"/>
      <c r="Y28" s="284"/>
      <c r="Z28" s="32"/>
      <c r="AA28" s="1111"/>
      <c r="AB28" s="1112"/>
      <c r="AC28" s="1112"/>
      <c r="AD28" s="1112"/>
      <c r="AE28" s="1112"/>
      <c r="AF28" s="1112"/>
      <c r="AG28" s="1112"/>
      <c r="AH28" s="1112"/>
      <c r="AI28" s="1113"/>
    </row>
    <row r="29" spans="1:35" ht="15.75" x14ac:dyDescent="0.25">
      <c r="A29" s="13"/>
      <c r="B29" s="42"/>
      <c r="C29" s="1328"/>
      <c r="D29" s="1329"/>
      <c r="E29" s="14"/>
      <c r="F29" s="44"/>
      <c r="G29" s="1340"/>
      <c r="H29" s="1341"/>
      <c r="I29" s="39"/>
      <c r="J29" s="1014"/>
      <c r="K29" s="1015"/>
      <c r="L29" s="272"/>
      <c r="M29" s="53"/>
      <c r="N29" s="48"/>
      <c r="O29" s="1019"/>
      <c r="P29" s="1015"/>
      <c r="Q29" s="272"/>
      <c r="R29" s="430"/>
      <c r="S29" s="48"/>
      <c r="T29" s="1019"/>
      <c r="U29" s="1015"/>
      <c r="V29" s="272"/>
      <c r="W29" s="430"/>
      <c r="X29" s="52"/>
      <c r="Y29" s="284"/>
      <c r="Z29" s="32"/>
      <c r="AA29" s="1111"/>
      <c r="AB29" s="1112"/>
      <c r="AC29" s="1112"/>
      <c r="AD29" s="1112"/>
      <c r="AE29" s="1112"/>
      <c r="AF29" s="1112"/>
      <c r="AG29" s="1112"/>
      <c r="AH29" s="1112"/>
      <c r="AI29" s="1113"/>
    </row>
    <row r="30" spans="1:35" ht="15.75" x14ac:dyDescent="0.25">
      <c r="A30" s="13"/>
      <c r="B30" s="42"/>
      <c r="C30" s="1328"/>
      <c r="D30" s="1329"/>
      <c r="E30" s="14"/>
      <c r="F30" s="44"/>
      <c r="G30" s="1340"/>
      <c r="H30" s="1341"/>
      <c r="I30" s="39"/>
      <c r="J30" s="1014"/>
      <c r="K30" s="1015"/>
      <c r="L30" s="272"/>
      <c r="M30" s="53"/>
      <c r="N30" s="48"/>
      <c r="O30" s="1019"/>
      <c r="P30" s="1015"/>
      <c r="Q30" s="272"/>
      <c r="R30" s="430"/>
      <c r="S30" s="48"/>
      <c r="T30" s="1019"/>
      <c r="U30" s="1015"/>
      <c r="V30" s="272"/>
      <c r="W30" s="430"/>
      <c r="X30" s="52"/>
      <c r="Y30" s="284"/>
      <c r="Z30" s="32"/>
      <c r="AA30" s="1111"/>
      <c r="AB30" s="1112"/>
      <c r="AC30" s="1112"/>
      <c r="AD30" s="1112"/>
      <c r="AE30" s="1112"/>
      <c r="AF30" s="1112"/>
      <c r="AG30" s="1112"/>
      <c r="AH30" s="1112"/>
      <c r="AI30" s="1113"/>
    </row>
    <row r="31" spans="1:35" ht="15.75" x14ac:dyDescent="0.25">
      <c r="A31" s="13"/>
      <c r="B31" s="42"/>
      <c r="C31" s="1328"/>
      <c r="D31" s="1329"/>
      <c r="E31" s="14"/>
      <c r="F31" s="44"/>
      <c r="G31" s="1340"/>
      <c r="H31" s="1341"/>
      <c r="I31" s="39"/>
      <c r="J31" s="1014"/>
      <c r="K31" s="1015"/>
      <c r="L31" s="272"/>
      <c r="M31" s="53"/>
      <c r="N31" s="48"/>
      <c r="O31" s="1019"/>
      <c r="P31" s="1015"/>
      <c r="Q31" s="272"/>
      <c r="R31" s="430"/>
      <c r="S31" s="48"/>
      <c r="T31" s="1019"/>
      <c r="U31" s="1015"/>
      <c r="V31" s="272"/>
      <c r="W31" s="430"/>
      <c r="X31" s="52"/>
      <c r="Y31" s="284"/>
      <c r="Z31" s="32"/>
      <c r="AA31" s="1111"/>
      <c r="AB31" s="1112"/>
      <c r="AC31" s="1112"/>
      <c r="AD31" s="1112"/>
      <c r="AE31" s="1112"/>
      <c r="AF31" s="1112"/>
      <c r="AG31" s="1112"/>
      <c r="AH31" s="1112"/>
      <c r="AI31" s="1113"/>
    </row>
    <row r="32" spans="1:35" ht="15.75" x14ac:dyDescent="0.25">
      <c r="A32" s="13"/>
      <c r="B32" s="42"/>
      <c r="C32" s="1328"/>
      <c r="D32" s="1329"/>
      <c r="E32" s="14"/>
      <c r="F32" s="44"/>
      <c r="G32" s="1340"/>
      <c r="H32" s="1341"/>
      <c r="I32" s="39"/>
      <c r="J32" s="1014"/>
      <c r="K32" s="1015"/>
      <c r="L32" s="272"/>
      <c r="M32" s="53"/>
      <c r="N32" s="48"/>
      <c r="O32" s="1019"/>
      <c r="P32" s="1015"/>
      <c r="Q32" s="272"/>
      <c r="R32" s="430"/>
      <c r="S32" s="48"/>
      <c r="T32" s="1019"/>
      <c r="U32" s="1015"/>
      <c r="V32" s="272"/>
      <c r="W32" s="430"/>
      <c r="X32" s="52"/>
      <c r="Y32" s="284"/>
      <c r="Z32" s="32"/>
      <c r="AA32" s="1111"/>
      <c r="AB32" s="1112"/>
      <c r="AC32" s="1112"/>
      <c r="AD32" s="1112"/>
      <c r="AE32" s="1112"/>
      <c r="AF32" s="1112"/>
      <c r="AG32" s="1112"/>
      <c r="AH32" s="1112"/>
      <c r="AI32" s="1113"/>
    </row>
    <row r="33" spans="1:36" ht="15.75" x14ac:dyDescent="0.25">
      <c r="A33" s="13"/>
      <c r="B33" s="42"/>
      <c r="C33" s="1328"/>
      <c r="D33" s="1329"/>
      <c r="E33" s="14"/>
      <c r="F33" s="44"/>
      <c r="G33" s="1340"/>
      <c r="H33" s="1341"/>
      <c r="I33" s="39"/>
      <c r="J33" s="1014"/>
      <c r="K33" s="1015"/>
      <c r="L33" s="272"/>
      <c r="M33" s="53"/>
      <c r="N33" s="48"/>
      <c r="O33" s="1019"/>
      <c r="P33" s="1015"/>
      <c r="Q33" s="272"/>
      <c r="R33" s="430"/>
      <c r="S33" s="48"/>
      <c r="T33" s="1019"/>
      <c r="U33" s="1015"/>
      <c r="V33" s="272"/>
      <c r="W33" s="430"/>
      <c r="X33" s="52"/>
      <c r="Y33" s="284"/>
      <c r="Z33" s="32"/>
      <c r="AA33" s="1111"/>
      <c r="AB33" s="1112"/>
      <c r="AC33" s="1112"/>
      <c r="AD33" s="1112"/>
      <c r="AE33" s="1112"/>
      <c r="AF33" s="1112"/>
      <c r="AG33" s="1112"/>
      <c r="AH33" s="1112"/>
      <c r="AI33" s="1113"/>
    </row>
    <row r="34" spans="1:36" ht="16.5" thickBot="1" x14ac:dyDescent="0.3">
      <c r="A34" s="13"/>
      <c r="B34" s="56"/>
      <c r="C34" s="1328"/>
      <c r="D34" s="1329"/>
      <c r="E34" s="14"/>
      <c r="F34" s="44"/>
      <c r="G34" s="1340"/>
      <c r="H34" s="1341"/>
      <c r="I34" s="39"/>
      <c r="J34" s="1014"/>
      <c r="K34" s="1015"/>
      <c r="L34" s="272"/>
      <c r="M34" s="53"/>
      <c r="N34" s="58"/>
      <c r="O34" s="1020"/>
      <c r="P34" s="1021"/>
      <c r="Q34" s="279"/>
      <c r="R34" s="431"/>
      <c r="S34" s="64"/>
      <c r="T34" s="1281"/>
      <c r="U34" s="1282"/>
      <c r="V34" s="278"/>
      <c r="W34" s="431"/>
      <c r="X34" s="537"/>
      <c r="Y34" s="539"/>
      <c r="Z34" s="32"/>
      <c r="AA34" s="1128"/>
      <c r="AB34" s="1129"/>
      <c r="AC34" s="1129"/>
      <c r="AD34" s="1129"/>
      <c r="AE34" s="1129"/>
      <c r="AF34" s="1129"/>
      <c r="AG34" s="1129"/>
      <c r="AH34" s="1129"/>
      <c r="AI34" s="1130"/>
    </row>
    <row r="35" spans="1:36" ht="16.5" thickTop="1" x14ac:dyDescent="0.25">
      <c r="A35" s="13"/>
      <c r="B35" s="56"/>
      <c r="C35" s="1328"/>
      <c r="D35" s="1329"/>
      <c r="E35" s="14"/>
      <c r="F35" s="61"/>
      <c r="G35" s="1340"/>
      <c r="H35" s="1341"/>
      <c r="I35" s="39"/>
      <c r="J35" s="1014"/>
      <c r="K35" s="1015"/>
      <c r="L35" s="272"/>
      <c r="M35" s="53"/>
      <c r="N35" s="58"/>
      <c r="O35" s="1135" t="s">
        <v>213</v>
      </c>
      <c r="P35" s="1136"/>
      <c r="Q35" s="1136"/>
      <c r="R35" s="1136"/>
      <c r="S35" s="1136"/>
      <c r="T35" s="1136"/>
      <c r="U35" s="1136"/>
      <c r="V35" s="1137"/>
      <c r="W35" s="535"/>
      <c r="X35" s="536"/>
      <c r="Y35" s="541"/>
      <c r="Z35" s="1146" t="s">
        <v>177</v>
      </c>
      <c r="AA35" s="1146"/>
      <c r="AB35" s="1146"/>
      <c r="AC35" s="1146"/>
      <c r="AD35" s="1146"/>
      <c r="AE35" s="1146"/>
      <c r="AF35" s="1146"/>
      <c r="AG35" s="1146"/>
      <c r="AH35" s="1146"/>
      <c r="AI35" s="1147"/>
      <c r="AJ35" s="561"/>
    </row>
    <row r="36" spans="1:36" ht="16.5" thickBot="1" x14ac:dyDescent="0.3">
      <c r="A36" s="13"/>
      <c r="B36" s="56"/>
      <c r="C36" s="1328"/>
      <c r="D36" s="1329"/>
      <c r="E36" s="14"/>
      <c r="F36" s="61"/>
      <c r="G36" s="1340"/>
      <c r="H36" s="1341"/>
      <c r="I36" s="39"/>
      <c r="J36" s="1014"/>
      <c r="K36" s="1015"/>
      <c r="L36" s="272"/>
      <c r="M36" s="53"/>
      <c r="N36" s="411"/>
      <c r="O36" s="1138"/>
      <c r="P36" s="1139"/>
      <c r="Q36" s="1139"/>
      <c r="R36" s="1139"/>
      <c r="S36" s="1139"/>
      <c r="T36" s="1139"/>
      <c r="U36" s="1139"/>
      <c r="V36" s="1140"/>
      <c r="W36" s="435"/>
      <c r="X36" s="553"/>
      <c r="Y36" s="557"/>
      <c r="Z36" s="1148" t="s">
        <v>176</v>
      </c>
      <c r="AA36" s="1148"/>
      <c r="AB36" s="1148"/>
      <c r="AC36" s="1148"/>
      <c r="AD36" s="1148"/>
      <c r="AE36" s="1148"/>
      <c r="AF36" s="1148"/>
      <c r="AG36" s="1148"/>
      <c r="AH36" s="1148"/>
      <c r="AI36" s="1149"/>
      <c r="AJ36" s="561"/>
    </row>
    <row r="37" spans="1:36" ht="16.5" thickTop="1" x14ac:dyDescent="0.25">
      <c r="A37" s="13"/>
      <c r="B37" s="56"/>
      <c r="C37" s="1328"/>
      <c r="D37" s="1329"/>
      <c r="E37" s="14"/>
      <c r="F37" s="44"/>
      <c r="G37" s="1340"/>
      <c r="H37" s="1341"/>
      <c r="I37" s="39"/>
      <c r="J37" s="1014"/>
      <c r="K37" s="1015"/>
      <c r="L37" s="272"/>
      <c r="M37" s="53"/>
      <c r="N37" s="411"/>
      <c r="O37" s="1371"/>
      <c r="P37" s="1372"/>
      <c r="Q37" s="548"/>
      <c r="R37" s="549"/>
      <c r="S37" s="550"/>
      <c r="T37" s="1371"/>
      <c r="U37" s="1372"/>
      <c r="V37" s="551"/>
      <c r="W37" s="552"/>
      <c r="X37" s="555"/>
      <c r="Y37" s="558"/>
      <c r="Z37" s="560"/>
      <c r="AA37" s="1131"/>
      <c r="AB37" s="1132"/>
      <c r="AC37" s="1132"/>
      <c r="AD37" s="1132"/>
      <c r="AE37" s="1132"/>
      <c r="AF37" s="1132"/>
      <c r="AG37" s="1132"/>
      <c r="AH37" s="1132"/>
      <c r="AI37" s="1133"/>
      <c r="AJ37" s="408"/>
    </row>
    <row r="38" spans="1:36" ht="18" customHeight="1" x14ac:dyDescent="0.25">
      <c r="A38" s="122"/>
      <c r="B38" s="163" t="s">
        <v>15</v>
      </c>
      <c r="C38" s="1362">
        <f>SUM(C20:C37)</f>
        <v>0</v>
      </c>
      <c r="D38" s="1362"/>
      <c r="E38" s="123"/>
      <c r="F38" s="165" t="s">
        <v>14</v>
      </c>
      <c r="G38" s="1361">
        <f>SUM(G20:G37)</f>
        <v>0</v>
      </c>
      <c r="H38" s="1361"/>
      <c r="I38" s="741"/>
      <c r="J38" s="1016" t="s">
        <v>14</v>
      </c>
      <c r="K38" s="1017"/>
      <c r="L38" s="1018"/>
      <c r="M38" s="1151">
        <f>SUM(M20:M37,R20:R37,W20:W37)</f>
        <v>0</v>
      </c>
      <c r="N38" s="1152"/>
      <c r="O38" s="167"/>
      <c r="P38" s="167"/>
      <c r="Q38" s="168"/>
      <c r="R38" s="925"/>
      <c r="S38" s="926"/>
      <c r="T38" s="927"/>
      <c r="U38" s="927"/>
      <c r="V38" s="169"/>
      <c r="W38" s="1153" t="s">
        <v>61</v>
      </c>
      <c r="X38" s="1154"/>
      <c r="Y38" s="432">
        <f>SUM(Y20:Y37)</f>
        <v>0</v>
      </c>
      <c r="Z38" s="171"/>
      <c r="AA38" s="1111"/>
      <c r="AB38" s="1112"/>
      <c r="AC38" s="1112"/>
      <c r="AD38" s="1112"/>
      <c r="AE38" s="1112"/>
      <c r="AF38" s="1112"/>
      <c r="AG38" s="1112"/>
      <c r="AH38" s="1112"/>
      <c r="AI38" s="1113"/>
    </row>
    <row r="39" spans="1:36" ht="29.1" customHeight="1" x14ac:dyDescent="0.3">
      <c r="A39" s="122"/>
      <c r="B39" s="916" t="s">
        <v>7</v>
      </c>
      <c r="C39" s="1363">
        <f>SUM(C17+C38)</f>
        <v>0</v>
      </c>
      <c r="D39" s="1363"/>
      <c r="E39" s="123"/>
      <c r="F39" s="915" t="s">
        <v>8</v>
      </c>
      <c r="G39" s="1364">
        <f>SUM(G17+G38)</f>
        <v>0</v>
      </c>
      <c r="H39" s="1364"/>
      <c r="I39" s="741"/>
      <c r="J39" s="1173" t="s">
        <v>51</v>
      </c>
      <c r="K39" s="1174"/>
      <c r="L39" s="1174"/>
      <c r="M39" s="1175"/>
      <c r="N39" s="1144">
        <f>SUM(N17+M38)</f>
        <v>0</v>
      </c>
      <c r="O39" s="1144"/>
      <c r="P39" s="1145"/>
      <c r="Q39" s="1145"/>
      <c r="R39" s="176"/>
      <c r="S39" s="177"/>
      <c r="T39" s="1134" t="s">
        <v>49</v>
      </c>
      <c r="U39" s="1134"/>
      <c r="V39" s="1134"/>
      <c r="W39" s="1134"/>
      <c r="X39" s="1134"/>
      <c r="Y39" s="928">
        <f>SUM(Y17+Y38)</f>
        <v>0</v>
      </c>
      <c r="Z39" s="178"/>
      <c r="AA39" s="1111"/>
      <c r="AB39" s="1112"/>
      <c r="AC39" s="1112"/>
      <c r="AD39" s="1112"/>
      <c r="AE39" s="1112"/>
      <c r="AF39" s="1112"/>
      <c r="AG39" s="1112"/>
      <c r="AH39" s="1112"/>
      <c r="AI39" s="1113"/>
    </row>
    <row r="40" spans="1:36" ht="16.899999999999999" customHeight="1" thickBot="1" x14ac:dyDescent="0.3">
      <c r="A40" s="122"/>
      <c r="B40" s="179"/>
      <c r="C40" s="180"/>
      <c r="D40" s="180"/>
      <c r="E40" s="181"/>
      <c r="F40" s="182"/>
      <c r="G40" s="183"/>
      <c r="H40" s="183"/>
      <c r="I40" s="72"/>
      <c r="J40" s="1158"/>
      <c r="K40" s="1158"/>
      <c r="L40" s="1158"/>
      <c r="M40" s="1158"/>
      <c r="N40" s="1159"/>
      <c r="O40" s="1158"/>
      <c r="P40" s="1160"/>
      <c r="Q40" s="1160"/>
      <c r="R40" s="1160"/>
      <c r="S40" s="184"/>
      <c r="T40" s="184"/>
      <c r="U40" s="184"/>
      <c r="V40" s="1150" t="s">
        <v>80</v>
      </c>
      <c r="W40" s="1150"/>
      <c r="X40" s="1150"/>
      <c r="Y40" s="838">
        <f>SUM('טיבת-פברואר,2'!Y40+Y39+N39)</f>
        <v>0</v>
      </c>
      <c r="Z40" s="178"/>
      <c r="AA40" s="1141"/>
      <c r="AB40" s="1142"/>
      <c r="AC40" s="1142"/>
      <c r="AD40" s="1142"/>
      <c r="AE40" s="1142"/>
      <c r="AF40" s="1142"/>
      <c r="AG40" s="1142"/>
      <c r="AH40" s="1142"/>
      <c r="AI40" s="1143"/>
    </row>
    <row r="41" spans="1:36" ht="19.899999999999999" customHeight="1" x14ac:dyDescent="0.3">
      <c r="A41" s="221"/>
      <c r="B41" s="1124"/>
      <c r="C41" s="1124"/>
      <c r="D41" s="1124"/>
      <c r="E41" s="1124"/>
      <c r="F41" s="1124"/>
      <c r="G41" s="1124"/>
      <c r="H41" s="504"/>
      <c r="I41" s="124"/>
      <c r="J41" s="148"/>
      <c r="K41" s="148"/>
      <c r="L41" s="148"/>
      <c r="M41" s="148"/>
      <c r="N41" s="148"/>
      <c r="O41" s="148"/>
      <c r="P41" s="148"/>
      <c r="Q41" s="148"/>
      <c r="R41" s="148"/>
      <c r="S41" s="1125" t="s">
        <v>134</v>
      </c>
      <c r="T41" s="1126"/>
      <c r="U41" s="1126"/>
      <c r="V41" s="1126"/>
      <c r="W41" s="1126"/>
      <c r="X41" s="1126"/>
      <c r="Y41" s="1126"/>
      <c r="Z41" s="162"/>
      <c r="AA41" s="1111"/>
      <c r="AB41" s="1112"/>
      <c r="AC41" s="1112"/>
      <c r="AD41" s="1112"/>
      <c r="AE41" s="1112"/>
      <c r="AF41" s="1112"/>
      <c r="AG41" s="1112"/>
      <c r="AH41" s="1112"/>
      <c r="AI41" s="1113"/>
    </row>
    <row r="42" spans="1:36" ht="24" customHeight="1" x14ac:dyDescent="0.2">
      <c r="A42" s="122"/>
      <c r="B42" s="1122" t="s">
        <v>89</v>
      </c>
      <c r="C42" s="1122"/>
      <c r="D42" s="1122"/>
      <c r="E42" s="1122"/>
      <c r="F42" s="1122"/>
      <c r="G42" s="1203">
        <f>SUM(C39-G39)</f>
        <v>0</v>
      </c>
      <c r="H42" s="1203"/>
      <c r="I42" s="124"/>
      <c r="J42" s="124"/>
      <c r="K42" s="148"/>
      <c r="L42" s="148"/>
      <c r="M42" s="1170" t="s">
        <v>262</v>
      </c>
      <c r="N42" s="1284"/>
      <c r="O42" s="1284"/>
      <c r="P42" s="1284"/>
      <c r="Q42" s="1284"/>
      <c r="R42" s="499"/>
      <c r="S42" s="1127"/>
      <c r="T42" s="1127"/>
      <c r="U42" s="1127"/>
      <c r="V42" s="1127"/>
      <c r="W42" s="1127"/>
      <c r="X42" s="1127"/>
      <c r="Y42" s="1127"/>
      <c r="Z42" s="162"/>
      <c r="AA42" s="1111"/>
      <c r="AB42" s="1112"/>
      <c r="AC42" s="1112"/>
      <c r="AD42" s="1112"/>
      <c r="AE42" s="1112"/>
      <c r="AF42" s="1112"/>
      <c r="AG42" s="1112"/>
      <c r="AH42" s="1112"/>
      <c r="AI42" s="1113"/>
    </row>
    <row r="43" spans="1:36" ht="17.25" customHeight="1" x14ac:dyDescent="0.2">
      <c r="A43" s="122"/>
      <c r="B43" s="1122"/>
      <c r="C43" s="1122"/>
      <c r="D43" s="1122"/>
      <c r="E43" s="1122"/>
      <c r="F43" s="1122"/>
      <c r="G43" s="1203"/>
      <c r="H43" s="1203"/>
      <c r="I43" s="124"/>
      <c r="J43" s="124"/>
      <c r="K43" s="148"/>
      <c r="L43" s="124"/>
      <c r="M43" s="148"/>
      <c r="N43" s="148"/>
      <c r="O43" s="148"/>
      <c r="P43" s="148"/>
      <c r="Q43" s="148"/>
      <c r="R43" s="186"/>
      <c r="S43" s="1105"/>
      <c r="T43" s="1106"/>
      <c r="U43" s="1123">
        <v>0</v>
      </c>
      <c r="V43" s="1123"/>
      <c r="W43" s="1109"/>
      <c r="X43" s="1110"/>
      <c r="Y43" s="73">
        <v>0</v>
      </c>
      <c r="Z43" s="41"/>
      <c r="AA43" s="1111"/>
      <c r="AB43" s="1112"/>
      <c r="AC43" s="1112"/>
      <c r="AD43" s="1112"/>
      <c r="AE43" s="1112"/>
      <c r="AF43" s="1112"/>
      <c r="AG43" s="1112"/>
      <c r="AH43" s="1112"/>
      <c r="AI43" s="1113"/>
    </row>
    <row r="44" spans="1:36" ht="16.5" customHeight="1" thickBot="1" x14ac:dyDescent="0.3">
      <c r="A44" s="122"/>
      <c r="B44" s="828" t="s">
        <v>93</v>
      </c>
      <c r="C44" s="829">
        <f>SUM(U43,U44,U45,Y43,Y44,Y45)</f>
        <v>0</v>
      </c>
      <c r="D44" s="385"/>
      <c r="E44" s="1161" t="s">
        <v>90</v>
      </c>
      <c r="F44" s="1161"/>
      <c r="G44" s="1204">
        <f>SUM(G42+C44)</f>
        <v>0</v>
      </c>
      <c r="H44" s="1204"/>
      <c r="I44" s="124"/>
      <c r="J44" s="148"/>
      <c r="K44" s="148"/>
      <c r="L44" s="148"/>
      <c r="M44" s="148"/>
      <c r="N44" s="148"/>
      <c r="O44" s="148"/>
      <c r="P44" s="148"/>
      <c r="Q44" s="148"/>
      <c r="R44" s="186"/>
      <c r="S44" s="1105"/>
      <c r="T44" s="1106"/>
      <c r="U44" s="1107">
        <v>0</v>
      </c>
      <c r="V44" s="1108"/>
      <c r="W44" s="1109"/>
      <c r="X44" s="1110"/>
      <c r="Y44" s="73">
        <v>0</v>
      </c>
      <c r="Z44" s="41"/>
      <c r="AA44" s="1111"/>
      <c r="AB44" s="1112"/>
      <c r="AC44" s="1112"/>
      <c r="AD44" s="1112"/>
      <c r="AE44" s="1112"/>
      <c r="AF44" s="1112"/>
      <c r="AG44" s="1112"/>
      <c r="AH44" s="1112"/>
      <c r="AI44" s="1113"/>
    </row>
    <row r="45" spans="1:36" ht="16.149999999999999" customHeight="1" thickTop="1" thickBot="1" x14ac:dyDescent="0.3">
      <c r="A45" s="221"/>
      <c r="B45" s="181"/>
      <c r="C45" s="181"/>
      <c r="D45" s="181"/>
      <c r="E45" s="181"/>
      <c r="F45" s="148"/>
      <c r="G45" s="148"/>
      <c r="H45" s="503"/>
      <c r="I45" s="124"/>
      <c r="J45" s="124"/>
      <c r="K45" s="148"/>
      <c r="L45" s="638"/>
      <c r="M45" s="1120" t="s">
        <v>261</v>
      </c>
      <c r="N45" s="1121"/>
      <c r="O45" s="1121"/>
      <c r="P45" s="1121"/>
      <c r="Q45" s="148"/>
      <c r="R45" s="186"/>
      <c r="S45" s="1105"/>
      <c r="T45" s="1106"/>
      <c r="U45" s="1107">
        <v>0</v>
      </c>
      <c r="V45" s="1108"/>
      <c r="W45" s="1109"/>
      <c r="X45" s="1110"/>
      <c r="Y45" s="73">
        <v>0</v>
      </c>
      <c r="Z45" s="74"/>
      <c r="AA45" s="1111"/>
      <c r="AB45" s="1112"/>
      <c r="AC45" s="1112"/>
      <c r="AD45" s="1112"/>
      <c r="AE45" s="1112"/>
      <c r="AF45" s="1112"/>
      <c r="AG45" s="1112"/>
      <c r="AH45" s="1112"/>
      <c r="AI45" s="1113"/>
    </row>
    <row r="46" spans="1:36" ht="16.149999999999999" customHeight="1" thickTop="1" thickBot="1" x14ac:dyDescent="0.3">
      <c r="A46" s="221"/>
      <c r="B46" s="189"/>
      <c r="C46" s="190"/>
      <c r="D46" s="124"/>
      <c r="E46" s="191"/>
      <c r="F46" s="192"/>
      <c r="G46" s="1114"/>
      <c r="H46" s="1114"/>
      <c r="I46" s="1114"/>
      <c r="J46" s="193"/>
      <c r="K46" s="193"/>
      <c r="L46" s="526"/>
      <c r="M46" s="1119" t="s">
        <v>173</v>
      </c>
      <c r="N46" s="1119"/>
      <c r="O46" s="1119"/>
      <c r="P46" s="193"/>
      <c r="Q46" s="193"/>
      <c r="R46" s="193"/>
      <c r="S46" s="1115"/>
      <c r="T46" s="1115"/>
      <c r="U46" s="1283"/>
      <c r="V46" s="1283"/>
      <c r="W46" s="1283"/>
      <c r="X46" s="1283"/>
      <c r="Y46" s="384"/>
      <c r="Z46" s="74"/>
      <c r="AA46" s="1111"/>
      <c r="AB46" s="1112"/>
      <c r="AC46" s="1112"/>
      <c r="AD46" s="1112"/>
      <c r="AE46" s="1112"/>
      <c r="AF46" s="1112"/>
      <c r="AG46" s="1112"/>
      <c r="AH46" s="1112"/>
      <c r="AI46" s="1113"/>
    </row>
    <row r="47" spans="1:36" ht="16.149999999999999" customHeight="1" thickTop="1" x14ac:dyDescent="0.25">
      <c r="A47" s="122"/>
      <c r="B47" s="194"/>
      <c r="C47" s="195"/>
      <c r="D47" s="195"/>
      <c r="E47" s="196"/>
      <c r="F47" s="197"/>
      <c r="G47" s="1285">
        <f>IF(C44&gt;0,S144,)</f>
        <v>0</v>
      </c>
      <c r="H47" s="1285"/>
      <c r="I47" s="1285"/>
      <c r="J47" s="198"/>
      <c r="K47" s="199"/>
      <c r="L47" s="194"/>
      <c r="M47" s="194"/>
      <c r="N47" s="197"/>
      <c r="O47" s="197"/>
      <c r="P47" s="197"/>
      <c r="Q47" s="200"/>
      <c r="R47" s="201"/>
      <c r="S47" s="201"/>
      <c r="T47" s="201"/>
      <c r="U47" s="201"/>
      <c r="V47" s="202"/>
      <c r="W47" s="1285">
        <f>IF(C44&gt;0,S144,)</f>
        <v>0</v>
      </c>
      <c r="X47" s="1285"/>
      <c r="Y47" s="202"/>
      <c r="Z47" s="203"/>
      <c r="AA47" s="1095"/>
      <c r="AB47" s="1096"/>
      <c r="AC47" s="1096"/>
      <c r="AD47" s="1096"/>
      <c r="AE47" s="1096"/>
      <c r="AF47" s="1096"/>
      <c r="AG47" s="1096"/>
      <c r="AH47" s="1096"/>
      <c r="AI47" s="1097"/>
    </row>
    <row r="48" spans="1:36" ht="29.45" customHeight="1" x14ac:dyDescent="0.4">
      <c r="A48" s="122"/>
      <c r="B48" s="1098" t="s">
        <v>87</v>
      </c>
      <c r="C48" s="1098"/>
      <c r="D48" s="1098"/>
      <c r="E48" s="1098"/>
      <c r="F48" s="1098"/>
      <c r="G48" s="1099">
        <f>SUM(G42+C44)/10</f>
        <v>0</v>
      </c>
      <c r="H48" s="1099"/>
      <c r="I48" s="1099"/>
      <c r="J48" s="1100" t="s">
        <v>22</v>
      </c>
      <c r="K48" s="1100"/>
      <c r="L48" s="1100"/>
      <c r="M48" s="1100"/>
      <c r="N48" s="1100"/>
      <c r="O48" s="1101">
        <f>SUM('טיבת-פברואר,2'!W48)</f>
        <v>0</v>
      </c>
      <c r="P48" s="1102"/>
      <c r="Q48" s="1103" t="s">
        <v>269</v>
      </c>
      <c r="R48" s="1103"/>
      <c r="S48" s="1103"/>
      <c r="T48" s="1103"/>
      <c r="U48" s="1103"/>
      <c r="V48" s="1103"/>
      <c r="W48" s="1104">
        <f>SUM(G48-N39+O48)</f>
        <v>0</v>
      </c>
      <c r="X48" s="1104"/>
      <c r="Y48" s="204">
        <f>IF(W48&gt;-1,,"זכות")</f>
        <v>0</v>
      </c>
      <c r="Z48" s="205"/>
      <c r="AA48" s="1286"/>
      <c r="AB48" s="1287"/>
      <c r="AC48" s="1287"/>
      <c r="AD48" s="1287"/>
      <c r="AE48" s="1287"/>
      <c r="AF48" s="1287"/>
      <c r="AG48" s="1287"/>
      <c r="AH48" s="1287"/>
      <c r="AI48" s="1288"/>
    </row>
    <row r="49" spans="1:36" ht="19.899999999999999" customHeight="1" x14ac:dyDescent="0.25">
      <c r="A49" s="122"/>
      <c r="B49" s="1083" t="s">
        <v>170</v>
      </c>
      <c r="C49" s="1083"/>
      <c r="D49" s="1083"/>
      <c r="E49" s="1083"/>
      <c r="F49" s="1083"/>
      <c r="G49" s="1290">
        <f>SUM(G42/5)</f>
        <v>0</v>
      </c>
      <c r="H49" s="1290"/>
      <c r="I49" s="1290"/>
      <c r="J49" s="1085" t="s">
        <v>169</v>
      </c>
      <c r="K49" s="1085"/>
      <c r="L49" s="1085"/>
      <c r="M49" s="1085"/>
      <c r="N49" s="1085"/>
      <c r="O49" s="1086">
        <f>SUM('טיבת-פברואר,2'!W49)</f>
        <v>0</v>
      </c>
      <c r="P49" s="1086"/>
      <c r="Q49" s="636" t="str">
        <f>IF(O49&lt;0,"זכות","")</f>
        <v/>
      </c>
      <c r="R49" s="1091" t="s">
        <v>268</v>
      </c>
      <c r="S49" s="1091"/>
      <c r="T49" s="1091"/>
      <c r="U49" s="1091"/>
      <c r="V49" s="1091"/>
      <c r="W49" s="1087">
        <f>SUM(G49-N39+O49)</f>
        <v>0</v>
      </c>
      <c r="X49" s="1087"/>
      <c r="Y49" s="944" t="str">
        <f>IF(W49&lt;0,"זכות","")</f>
        <v/>
      </c>
      <c r="Z49" s="208"/>
      <c r="AA49" s="1286"/>
      <c r="AB49" s="1287"/>
      <c r="AC49" s="1287"/>
      <c r="AD49" s="1287"/>
      <c r="AE49" s="1287"/>
      <c r="AF49" s="1287"/>
      <c r="AG49" s="1287"/>
      <c r="AH49" s="1287"/>
      <c r="AI49" s="1288"/>
    </row>
    <row r="50" spans="1:36" ht="41.45" customHeight="1" x14ac:dyDescent="0.35">
      <c r="A50" s="122"/>
      <c r="B50" s="1092" t="s">
        <v>264</v>
      </c>
      <c r="C50" s="1093"/>
      <c r="D50" s="1093"/>
      <c r="E50" s="1093"/>
      <c r="F50" s="210"/>
      <c r="G50" s="211"/>
      <c r="H50" s="211"/>
      <c r="I50" s="194"/>
      <c r="J50" s="1291" t="s">
        <v>270</v>
      </c>
      <c r="K50" s="1094"/>
      <c r="L50" s="194"/>
      <c r="M50" s="194"/>
      <c r="N50" s="194"/>
      <c r="O50" s="194"/>
      <c r="P50" s="194"/>
      <c r="Q50" s="194"/>
      <c r="R50" s="213"/>
      <c r="S50" s="500"/>
      <c r="T50" s="214"/>
      <c r="U50" s="214"/>
      <c r="V50" s="214"/>
      <c r="W50" s="214"/>
      <c r="X50" s="214"/>
      <c r="Y50" s="214"/>
      <c r="Z50" s="215"/>
      <c r="AA50" s="1078"/>
      <c r="AB50" s="1078"/>
      <c r="AC50" s="1078"/>
      <c r="AD50" s="1078"/>
      <c r="AE50" s="1078"/>
      <c r="AF50" s="1078"/>
      <c r="AG50" s="1078"/>
      <c r="AH50" s="1078"/>
      <c r="AI50" s="1079"/>
    </row>
    <row r="51" spans="1:36" ht="9.75" customHeight="1" x14ac:dyDescent="0.25">
      <c r="A51" s="122"/>
      <c r="B51" s="1080"/>
      <c r="C51" s="1080"/>
      <c r="D51" s="1080"/>
      <c r="E51" s="1080"/>
      <c r="F51" s="1080"/>
      <c r="G51" s="1080"/>
      <c r="H51" s="1080"/>
      <c r="I51" s="1080"/>
      <c r="J51" s="1080"/>
      <c r="K51" s="1080"/>
      <c r="L51" s="1080"/>
      <c r="M51" s="1080"/>
      <c r="N51" s="1080"/>
      <c r="O51" s="1080"/>
      <c r="P51" s="1080"/>
      <c r="Q51" s="1080"/>
      <c r="R51" s="1080"/>
      <c r="S51" s="1080"/>
      <c r="T51" s="1080"/>
      <c r="U51" s="1080"/>
      <c r="V51" s="1080"/>
      <c r="W51" s="1080"/>
      <c r="X51" s="1080"/>
      <c r="Y51" s="1080"/>
      <c r="Z51" s="215"/>
      <c r="AA51" s="1078"/>
      <c r="AB51" s="1078"/>
      <c r="AC51" s="1078"/>
      <c r="AD51" s="1078"/>
      <c r="AE51" s="1078"/>
      <c r="AF51" s="1078"/>
      <c r="AG51" s="1078"/>
      <c r="AH51" s="1078"/>
      <c r="AI51" s="1079"/>
    </row>
    <row r="52" spans="1:36" ht="33" customHeight="1" x14ac:dyDescent="0.2">
      <c r="A52" s="216"/>
      <c r="B52" s="217"/>
      <c r="C52" s="1089" t="s">
        <v>167</v>
      </c>
      <c r="D52" s="1089"/>
      <c r="E52" s="1088"/>
      <c r="F52" s="1088"/>
      <c r="G52" s="1088"/>
      <c r="H52" s="1088"/>
      <c r="I52" s="1088"/>
      <c r="J52" s="1088"/>
      <c r="K52" s="1088"/>
      <c r="L52" s="1088"/>
      <c r="M52" s="1088"/>
      <c r="N52" s="1088"/>
      <c r="O52" s="1088"/>
      <c r="P52" s="1088"/>
      <c r="Q52" s="1088"/>
      <c r="R52" s="1289" t="s">
        <v>214</v>
      </c>
      <c r="S52" s="1289"/>
      <c r="T52" s="1289"/>
      <c r="U52" s="1289"/>
      <c r="V52" s="1289"/>
      <c r="W52" s="1289"/>
      <c r="X52" s="1289"/>
      <c r="Y52" s="1289"/>
      <c r="Z52" s="220"/>
      <c r="AA52" s="1081"/>
      <c r="AB52" s="1081"/>
      <c r="AC52" s="1081"/>
      <c r="AD52" s="1081"/>
      <c r="AE52" s="1081"/>
      <c r="AF52" s="1081"/>
      <c r="AG52" s="1081"/>
      <c r="AH52" s="1081"/>
      <c r="AI52" s="1082"/>
    </row>
    <row r="53" spans="1:36" ht="15" x14ac:dyDescent="0.25">
      <c r="A53" s="76"/>
      <c r="B53" s="77"/>
      <c r="C53" s="12"/>
      <c r="D53" s="412"/>
      <c r="E53" s="78"/>
      <c r="AA53" s="1077"/>
      <c r="AB53" s="1077"/>
      <c r="AC53" s="1077"/>
      <c r="AD53" s="1077"/>
      <c r="AE53" s="1077"/>
      <c r="AF53" s="1077"/>
      <c r="AG53" s="1077"/>
      <c r="AH53" s="1077"/>
      <c r="AI53" s="1077"/>
      <c r="AJ53" s="335"/>
    </row>
    <row r="54" spans="1:36" ht="14.25" x14ac:dyDescent="0.2">
      <c r="A54" s="80"/>
      <c r="B54" s="81"/>
      <c r="C54" s="12"/>
      <c r="D54" s="412"/>
      <c r="AA54" s="1073"/>
      <c r="AB54" s="1073"/>
      <c r="AC54" s="1073"/>
      <c r="AD54" s="1073"/>
      <c r="AE54" s="1073"/>
      <c r="AF54" s="1073"/>
      <c r="AG54" s="1073"/>
      <c r="AH54" s="1073"/>
      <c r="AI54" s="1073"/>
    </row>
    <row r="55" spans="1:36" ht="14.25" x14ac:dyDescent="0.2">
      <c r="A55" s="83"/>
      <c r="B55" s="84"/>
      <c r="C55" s="335"/>
      <c r="E55" s="78"/>
      <c r="F55" s="335"/>
      <c r="G55" s="84"/>
      <c r="H55" s="84"/>
      <c r="J55" s="85"/>
      <c r="K55" s="85"/>
      <c r="L55" s="335"/>
      <c r="M55" s="335"/>
      <c r="N55" s="335"/>
      <c r="AA55" s="1073"/>
      <c r="AB55" s="1073"/>
      <c r="AC55" s="1073"/>
      <c r="AD55" s="1073"/>
      <c r="AE55" s="1073"/>
      <c r="AF55" s="1073"/>
      <c r="AG55" s="1073"/>
      <c r="AH55" s="1073"/>
      <c r="AI55" s="1073"/>
    </row>
    <row r="56" spans="1:36" ht="15" x14ac:dyDescent="0.25">
      <c r="A56" s="76"/>
      <c r="B56" s="84"/>
      <c r="C56" s="335"/>
      <c r="E56" s="78"/>
      <c r="F56" s="84"/>
      <c r="G56" s="335"/>
      <c r="H56" s="505"/>
      <c r="J56" s="335"/>
      <c r="K56" s="335"/>
      <c r="L56" s="335"/>
      <c r="M56" s="335"/>
      <c r="N56" s="335"/>
      <c r="AA56" s="1073"/>
      <c r="AB56" s="1073"/>
      <c r="AC56" s="1073"/>
      <c r="AD56" s="1073"/>
      <c r="AE56" s="1073"/>
      <c r="AF56" s="1073"/>
      <c r="AG56" s="1073"/>
      <c r="AH56" s="1073"/>
      <c r="AI56" s="1073"/>
    </row>
    <row r="57" spans="1:36" ht="14.25" x14ac:dyDescent="0.2">
      <c r="A57" s="80"/>
      <c r="B57" s="84"/>
      <c r="C57" s="335"/>
      <c r="E57" s="78"/>
      <c r="F57" s="335"/>
      <c r="G57" s="335"/>
      <c r="H57" s="505"/>
      <c r="J57" s="335"/>
      <c r="K57" s="335"/>
      <c r="L57" s="335"/>
      <c r="M57" s="335"/>
      <c r="N57" s="335"/>
      <c r="AA57" s="1073"/>
      <c r="AB57" s="1073"/>
      <c r="AC57" s="1073"/>
      <c r="AD57" s="1073"/>
      <c r="AE57" s="1073"/>
      <c r="AF57" s="1073"/>
      <c r="AG57" s="1073"/>
      <c r="AH57" s="1073"/>
      <c r="AI57" s="1073"/>
    </row>
    <row r="58" spans="1:36" ht="14.25" x14ac:dyDescent="0.2">
      <c r="C58" s="335"/>
      <c r="E58" s="78"/>
      <c r="F58" s="335"/>
      <c r="G58" s="335"/>
      <c r="H58" s="505"/>
      <c r="J58" s="335"/>
      <c r="K58" s="335"/>
      <c r="L58" s="335"/>
      <c r="M58" s="335"/>
      <c r="N58" s="335"/>
      <c r="AA58" s="1073"/>
      <c r="AB58" s="1073"/>
      <c r="AC58" s="1073"/>
      <c r="AD58" s="1073"/>
      <c r="AE58" s="1073"/>
      <c r="AF58" s="1073"/>
      <c r="AG58" s="1073"/>
      <c r="AH58" s="1073"/>
      <c r="AI58" s="1073"/>
    </row>
    <row r="59" spans="1:36" ht="14.25" x14ac:dyDescent="0.2">
      <c r="C59" s="335"/>
      <c r="E59" s="78"/>
      <c r="F59" s="335"/>
      <c r="G59" s="335"/>
      <c r="H59" s="505"/>
      <c r="J59" s="335"/>
      <c r="K59" s="335"/>
      <c r="L59" s="335"/>
      <c r="M59" s="335"/>
      <c r="N59" s="335"/>
      <c r="AA59" s="1073"/>
      <c r="AB59" s="1073"/>
      <c r="AC59" s="1073"/>
      <c r="AD59" s="1073"/>
      <c r="AE59" s="1073"/>
      <c r="AF59" s="1073"/>
      <c r="AG59" s="1073"/>
      <c r="AH59" s="1073"/>
      <c r="AI59" s="1073"/>
    </row>
    <row r="60" spans="1:36" ht="14.25" x14ac:dyDescent="0.2">
      <c r="C60" s="335"/>
      <c r="E60" s="78"/>
      <c r="F60" s="335"/>
      <c r="G60" s="335"/>
      <c r="H60" s="505"/>
      <c r="J60" s="335"/>
      <c r="K60" s="335"/>
      <c r="L60" s="335"/>
      <c r="M60" s="335"/>
      <c r="N60" s="335"/>
      <c r="AA60" s="1073"/>
      <c r="AB60" s="1073"/>
      <c r="AC60" s="1073"/>
      <c r="AD60" s="1073"/>
      <c r="AE60" s="1073"/>
      <c r="AF60" s="1073"/>
      <c r="AG60" s="1073"/>
      <c r="AH60" s="1073"/>
      <c r="AI60" s="1073"/>
    </row>
    <row r="61" spans="1:36" ht="14.25" x14ac:dyDescent="0.2">
      <c r="C61" s="335"/>
      <c r="E61" s="78"/>
      <c r="F61" s="335"/>
      <c r="G61" s="335"/>
      <c r="H61" s="505"/>
      <c r="J61" s="335"/>
      <c r="K61" s="335"/>
      <c r="L61" s="335"/>
      <c r="M61" s="335"/>
      <c r="N61" s="335"/>
      <c r="AA61" s="1073"/>
      <c r="AB61" s="1073"/>
      <c r="AC61" s="1073"/>
      <c r="AD61" s="1073"/>
      <c r="AE61" s="1073"/>
      <c r="AF61" s="1073"/>
      <c r="AG61" s="1073"/>
      <c r="AH61" s="1073"/>
      <c r="AI61" s="1073"/>
    </row>
    <row r="62" spans="1:36" ht="14.25" x14ac:dyDescent="0.2">
      <c r="C62" s="335"/>
      <c r="E62" s="78"/>
      <c r="F62" s="335"/>
      <c r="G62" s="80"/>
      <c r="H62" s="80"/>
      <c r="J62" s="335"/>
      <c r="K62" s="335"/>
      <c r="L62" s="335"/>
      <c r="M62" s="335"/>
      <c r="N62" s="335"/>
      <c r="AA62" s="1073"/>
      <c r="AB62" s="1073"/>
      <c r="AC62" s="1073"/>
      <c r="AD62" s="1073"/>
      <c r="AE62" s="1073"/>
      <c r="AF62" s="1073"/>
      <c r="AG62" s="1073"/>
      <c r="AH62" s="1073"/>
      <c r="AI62" s="1073"/>
    </row>
    <row r="63" spans="1:36" ht="14.25" x14ac:dyDescent="0.2">
      <c r="A63" s="677"/>
      <c r="B63" s="226"/>
      <c r="C63" s="370"/>
      <c r="D63" s="370"/>
      <c r="E63" s="678"/>
      <c r="F63" s="370"/>
      <c r="G63" s="370"/>
      <c r="H63" s="370"/>
      <c r="J63" s="335"/>
      <c r="K63" s="335"/>
      <c r="L63" s="335"/>
      <c r="M63" s="335"/>
      <c r="N63" s="335"/>
    </row>
    <row r="64" spans="1:36" ht="14.25" x14ac:dyDescent="0.2">
      <c r="A64" s="677"/>
      <c r="B64" s="226"/>
      <c r="C64" s="370"/>
      <c r="D64" s="370"/>
      <c r="E64" s="678"/>
      <c r="F64" s="370"/>
      <c r="G64" s="370"/>
      <c r="H64" s="370"/>
      <c r="J64" s="335"/>
      <c r="K64" s="335"/>
      <c r="L64" s="335"/>
      <c r="M64" s="335"/>
      <c r="N64" s="335"/>
    </row>
    <row r="65" spans="1:14" ht="14.25" customHeight="1" x14ac:dyDescent="0.3">
      <c r="A65" s="1322" t="s">
        <v>196</v>
      </c>
      <c r="B65" s="1322"/>
      <c r="C65" s="1322"/>
      <c r="D65" s="1322"/>
      <c r="E65" s="1322"/>
      <c r="F65" s="1322"/>
      <c r="G65" s="1322"/>
      <c r="H65" s="1322"/>
      <c r="I65" s="833"/>
      <c r="J65" s="671"/>
      <c r="K65" s="671"/>
      <c r="L65" s="671"/>
      <c r="M65" s="671"/>
      <c r="N65" s="335"/>
    </row>
    <row r="66" spans="1:14" ht="14.25" customHeight="1" x14ac:dyDescent="0.3">
      <c r="A66" s="1322"/>
      <c r="B66" s="1322"/>
      <c r="C66" s="1322"/>
      <c r="D66" s="1322"/>
      <c r="E66" s="1322"/>
      <c r="F66" s="1322"/>
      <c r="G66" s="1322"/>
      <c r="H66" s="1322"/>
      <c r="I66" s="833"/>
      <c r="J66" s="671"/>
      <c r="K66" s="671"/>
      <c r="L66" s="671"/>
      <c r="M66" s="671"/>
      <c r="N66" s="335"/>
    </row>
    <row r="67" spans="1:14" ht="20.25" customHeight="1" x14ac:dyDescent="0.2">
      <c r="A67" s="1323" t="s">
        <v>197</v>
      </c>
      <c r="B67" s="1373"/>
      <c r="C67" s="1373"/>
      <c r="D67" s="1373"/>
      <c r="E67" s="1373"/>
      <c r="F67" s="1373"/>
      <c r="G67" s="1373"/>
      <c r="H67" s="1373"/>
      <c r="I67" s="834"/>
      <c r="J67" s="657"/>
      <c r="K67" s="657"/>
      <c r="L67" s="657"/>
      <c r="M67" s="1220"/>
      <c r="N67" s="335"/>
    </row>
    <row r="68" spans="1:14" ht="20.25" customHeight="1" x14ac:dyDescent="0.2">
      <c r="A68" s="1373"/>
      <c r="B68" s="1373"/>
      <c r="C68" s="1373"/>
      <c r="D68" s="1373"/>
      <c r="E68" s="1373"/>
      <c r="F68" s="1373"/>
      <c r="G68" s="1373"/>
      <c r="H68" s="1373"/>
      <c r="I68" s="834"/>
      <c r="J68" s="657"/>
      <c r="K68" s="657"/>
      <c r="L68" s="657"/>
      <c r="M68" s="1220"/>
      <c r="N68" s="335"/>
    </row>
    <row r="69" spans="1:14" ht="15" x14ac:dyDescent="0.25">
      <c r="A69" s="679"/>
      <c r="B69" s="1348" t="s">
        <v>190</v>
      </c>
      <c r="C69" s="1366" t="s">
        <v>6</v>
      </c>
      <c r="D69" s="1366"/>
      <c r="E69" s="680"/>
      <c r="F69" s="1349" t="s">
        <v>189</v>
      </c>
      <c r="G69" s="1349" t="s">
        <v>6</v>
      </c>
      <c r="H69" s="681"/>
      <c r="I69" s="1350"/>
      <c r="J69" s="1351"/>
      <c r="K69" s="1351"/>
      <c r="L69" s="1351"/>
      <c r="M69" s="1220"/>
      <c r="N69" s="335"/>
    </row>
    <row r="70" spans="1:14" ht="15" x14ac:dyDescent="0.25">
      <c r="A70" s="679"/>
      <c r="B70" s="1348"/>
      <c r="C70" s="1366"/>
      <c r="D70" s="1366"/>
      <c r="E70" s="680"/>
      <c r="F70" s="1349"/>
      <c r="G70" s="1349"/>
      <c r="H70" s="681"/>
      <c r="I70" s="1350"/>
      <c r="J70" s="1351"/>
      <c r="K70" s="1351"/>
      <c r="L70" s="1351"/>
      <c r="M70" s="1220"/>
      <c r="N70" s="335"/>
    </row>
    <row r="71" spans="1:14" ht="14.25" x14ac:dyDescent="0.2">
      <c r="A71" s="679"/>
      <c r="B71" s="675"/>
      <c r="C71" s="1352"/>
      <c r="D71" s="1352"/>
      <c r="E71" s="123"/>
      <c r="F71" s="674"/>
      <c r="G71" s="673"/>
      <c r="H71" s="15"/>
      <c r="I71" s="1315"/>
      <c r="J71" s="1068"/>
      <c r="K71" s="1068"/>
      <c r="L71" s="1068"/>
      <c r="M71" s="1220"/>
      <c r="N71" s="335"/>
    </row>
    <row r="72" spans="1:14" ht="14.25" x14ac:dyDescent="0.2">
      <c r="A72" s="679"/>
      <c r="B72" s="675"/>
      <c r="C72" s="1352"/>
      <c r="D72" s="1352"/>
      <c r="E72" s="123"/>
      <c r="F72" s="674"/>
      <c r="G72" s="673"/>
      <c r="H72" s="15"/>
      <c r="I72" s="1315"/>
      <c r="J72" s="1068"/>
      <c r="K72" s="1068"/>
      <c r="L72" s="1068"/>
      <c r="M72" s="1220"/>
      <c r="N72" s="335"/>
    </row>
    <row r="73" spans="1:14" ht="14.25" x14ac:dyDescent="0.2">
      <c r="A73" s="679"/>
      <c r="B73" s="675"/>
      <c r="C73" s="1352"/>
      <c r="D73" s="1352"/>
      <c r="E73" s="123"/>
      <c r="F73" s="674"/>
      <c r="G73" s="673"/>
      <c r="H73" s="15"/>
      <c r="I73" s="1315"/>
      <c r="J73" s="1068"/>
      <c r="K73" s="1068"/>
      <c r="L73" s="1068"/>
      <c r="M73" s="1220"/>
      <c r="N73" s="335"/>
    </row>
    <row r="74" spans="1:14" s="412" customFormat="1" ht="14.25" x14ac:dyDescent="0.2">
      <c r="A74" s="679"/>
      <c r="B74" s="675"/>
      <c r="C74" s="1368"/>
      <c r="D74" s="1369"/>
      <c r="E74" s="123"/>
      <c r="F74" s="674"/>
      <c r="G74" s="673"/>
      <c r="H74" s="15"/>
      <c r="I74" s="836"/>
      <c r="J74" s="775"/>
      <c r="K74" s="775"/>
      <c r="L74" s="775"/>
      <c r="M74" s="1220"/>
      <c r="N74" s="778"/>
    </row>
    <row r="75" spans="1:14" s="412" customFormat="1" ht="14.25" x14ac:dyDescent="0.2">
      <c r="A75" s="679"/>
      <c r="B75" s="675"/>
      <c r="C75" s="1368"/>
      <c r="D75" s="1369"/>
      <c r="E75" s="123"/>
      <c r="F75" s="674"/>
      <c r="G75" s="673"/>
      <c r="H75" s="15"/>
      <c r="I75" s="836"/>
      <c r="J75" s="775"/>
      <c r="K75" s="775"/>
      <c r="L75" s="775"/>
      <c r="M75" s="1220"/>
      <c r="N75" s="778"/>
    </row>
    <row r="76" spans="1:14" s="412" customFormat="1" ht="14.25" x14ac:dyDescent="0.2">
      <c r="A76" s="679"/>
      <c r="B76" s="675"/>
      <c r="C76" s="1368"/>
      <c r="D76" s="1369"/>
      <c r="E76" s="123"/>
      <c r="F76" s="674"/>
      <c r="G76" s="673"/>
      <c r="H76" s="15"/>
      <c r="I76" s="836"/>
      <c r="J76" s="775"/>
      <c r="K76" s="775"/>
      <c r="L76" s="775"/>
      <c r="M76" s="1220"/>
      <c r="N76" s="778"/>
    </row>
    <row r="77" spans="1:14" s="412" customFormat="1" ht="14.25" x14ac:dyDescent="0.2">
      <c r="A77" s="679"/>
      <c r="B77" s="675"/>
      <c r="C77" s="1368"/>
      <c r="D77" s="1369"/>
      <c r="E77" s="123"/>
      <c r="F77" s="674"/>
      <c r="G77" s="673"/>
      <c r="H77" s="15"/>
      <c r="I77" s="836"/>
      <c r="J77" s="775"/>
      <c r="K77" s="775"/>
      <c r="L77" s="775"/>
      <c r="M77" s="1220"/>
      <c r="N77" s="778"/>
    </row>
    <row r="78" spans="1:14" s="412" customFormat="1" ht="14.25" x14ac:dyDescent="0.2">
      <c r="A78" s="679"/>
      <c r="B78" s="675"/>
      <c r="C78" s="1368"/>
      <c r="D78" s="1369"/>
      <c r="E78" s="123"/>
      <c r="F78" s="674"/>
      <c r="G78" s="673"/>
      <c r="H78" s="15"/>
      <c r="I78" s="836"/>
      <c r="J78" s="775"/>
      <c r="K78" s="775"/>
      <c r="L78" s="775"/>
      <c r="M78" s="1220"/>
      <c r="N78" s="778"/>
    </row>
    <row r="79" spans="1:14" s="412" customFormat="1" ht="14.25" x14ac:dyDescent="0.2">
      <c r="A79" s="679"/>
      <c r="B79" s="675"/>
      <c r="C79" s="1368"/>
      <c r="D79" s="1369"/>
      <c r="E79" s="123"/>
      <c r="F79" s="674"/>
      <c r="G79" s="673"/>
      <c r="H79" s="15"/>
      <c r="I79" s="836"/>
      <c r="J79" s="775"/>
      <c r="K79" s="775"/>
      <c r="L79" s="775"/>
      <c r="M79" s="1220"/>
      <c r="N79" s="778"/>
    </row>
    <row r="80" spans="1:14" ht="14.25" x14ac:dyDescent="0.2">
      <c r="A80" s="679"/>
      <c r="B80" s="675"/>
      <c r="C80" s="1352"/>
      <c r="D80" s="1352"/>
      <c r="E80" s="123"/>
      <c r="F80" s="674"/>
      <c r="G80" s="673"/>
      <c r="H80" s="15"/>
      <c r="I80" s="1315"/>
      <c r="J80" s="1068"/>
      <c r="K80" s="1068"/>
      <c r="L80" s="1068"/>
      <c r="M80" s="1220"/>
      <c r="N80" s="335"/>
    </row>
    <row r="81" spans="1:14" ht="14.25" x14ac:dyDescent="0.2">
      <c r="A81" s="679"/>
      <c r="B81" s="675"/>
      <c r="C81" s="1352"/>
      <c r="D81" s="1352"/>
      <c r="E81" s="123"/>
      <c r="F81" s="674"/>
      <c r="G81" s="673"/>
      <c r="H81" s="15"/>
      <c r="I81" s="1315"/>
      <c r="J81" s="1068"/>
      <c r="K81" s="1068"/>
      <c r="L81" s="1068"/>
      <c r="M81" s="1220"/>
      <c r="N81" s="335"/>
    </row>
    <row r="82" spans="1:14" ht="14.25" x14ac:dyDescent="0.2">
      <c r="A82" s="679"/>
      <c r="B82" s="675"/>
      <c r="C82" s="1352"/>
      <c r="D82" s="1352"/>
      <c r="E82" s="123"/>
      <c r="F82" s="674"/>
      <c r="G82" s="673"/>
      <c r="H82" s="15"/>
      <c r="I82" s="1315"/>
      <c r="J82" s="1068"/>
      <c r="K82" s="1068"/>
      <c r="L82" s="1068"/>
      <c r="M82" s="1220"/>
      <c r="N82" s="335"/>
    </row>
    <row r="83" spans="1:14" ht="14.25" x14ac:dyDescent="0.2">
      <c r="A83" s="679"/>
      <c r="B83" s="675"/>
      <c r="C83" s="1352"/>
      <c r="D83" s="1352"/>
      <c r="E83" s="123"/>
      <c r="F83" s="674"/>
      <c r="G83" s="673"/>
      <c r="H83" s="15"/>
      <c r="I83" s="1315"/>
      <c r="J83" s="1068"/>
      <c r="K83" s="1068"/>
      <c r="L83" s="1068"/>
      <c r="M83" s="1220"/>
      <c r="N83" s="335"/>
    </row>
    <row r="84" spans="1:14" ht="14.25" x14ac:dyDescent="0.2">
      <c r="A84" s="679"/>
      <c r="B84" s="675"/>
      <c r="C84" s="1352"/>
      <c r="D84" s="1352"/>
      <c r="E84" s="123"/>
      <c r="F84" s="674"/>
      <c r="G84" s="673"/>
      <c r="H84" s="15"/>
      <c r="I84" s="1315"/>
      <c r="J84" s="1068"/>
      <c r="K84" s="1068"/>
      <c r="L84" s="1068"/>
      <c r="M84" s="1220"/>
      <c r="N84" s="335"/>
    </row>
    <row r="85" spans="1:14" ht="14.25" x14ac:dyDescent="0.2">
      <c r="A85" s="679"/>
      <c r="B85" s="676"/>
      <c r="C85" s="1324"/>
      <c r="D85" s="1324"/>
      <c r="E85" s="123"/>
      <c r="F85" s="674"/>
      <c r="G85" s="673"/>
      <c r="H85" s="15"/>
      <c r="I85" s="1315"/>
      <c r="J85" s="1068"/>
      <c r="K85" s="1068"/>
      <c r="L85" s="1068"/>
      <c r="M85" s="1220"/>
      <c r="N85" s="335"/>
    </row>
    <row r="86" spans="1:14" ht="14.25" x14ac:dyDescent="0.2">
      <c r="A86" s="679"/>
      <c r="B86" s="683" t="s">
        <v>191</v>
      </c>
      <c r="C86" s="1326">
        <f>SUM(C71:C85)</f>
        <v>0</v>
      </c>
      <c r="D86" s="1326"/>
      <c r="E86" s="123"/>
      <c r="F86" s="674"/>
      <c r="G86" s="673"/>
      <c r="H86" s="15"/>
      <c r="I86" s="1315"/>
      <c r="J86" s="1068"/>
      <c r="K86" s="1068"/>
      <c r="L86" s="1068"/>
      <c r="M86" s="1220"/>
      <c r="N86" s="335"/>
    </row>
    <row r="87" spans="1:14" ht="14.25" x14ac:dyDescent="0.2">
      <c r="A87" s="679"/>
      <c r="B87" s="1325" t="s">
        <v>193</v>
      </c>
      <c r="C87" s="1327">
        <f>SUM(C86+C39)</f>
        <v>0</v>
      </c>
      <c r="D87" s="1327"/>
      <c r="E87" s="123"/>
      <c r="F87" s="674"/>
      <c r="G87" s="673"/>
      <c r="H87" s="15"/>
      <c r="I87" s="1315"/>
      <c r="J87" s="1068"/>
      <c r="K87" s="1068"/>
      <c r="L87" s="1068"/>
      <c r="M87" s="1220"/>
      <c r="N87" s="335"/>
    </row>
    <row r="88" spans="1:14" ht="14.25" x14ac:dyDescent="0.2">
      <c r="A88" s="679"/>
      <c r="B88" s="1370"/>
      <c r="C88" s="1327"/>
      <c r="D88" s="1327"/>
      <c r="E88" s="123"/>
      <c r="F88" s="674"/>
      <c r="G88" s="673"/>
      <c r="H88" s="15"/>
      <c r="I88" s="1315"/>
      <c r="J88" s="1068"/>
      <c r="K88" s="1068"/>
      <c r="L88" s="1068"/>
      <c r="M88" s="1220"/>
      <c r="N88" s="335"/>
    </row>
    <row r="89" spans="1:14" ht="15.75" customHeight="1" thickBot="1" x14ac:dyDescent="0.25">
      <c r="A89" s="679"/>
      <c r="B89" s="830" t="s">
        <v>212</v>
      </c>
      <c r="C89" s="1312">
        <f>SUM(C87+'טיבת-פברואר,2'!C89)</f>
        <v>0</v>
      </c>
      <c r="D89" s="1312"/>
      <c r="E89" s="123"/>
      <c r="F89" s="674"/>
      <c r="G89" s="673"/>
      <c r="H89" s="15"/>
      <c r="I89" s="1315"/>
      <c r="J89" s="1068"/>
      <c r="K89" s="1068"/>
      <c r="L89" s="1068"/>
      <c r="M89" s="1220"/>
      <c r="N89" s="335"/>
    </row>
    <row r="90" spans="1:14" ht="15" x14ac:dyDescent="0.2">
      <c r="A90" s="834"/>
      <c r="B90" s="835"/>
      <c r="C90" s="1313"/>
      <c r="D90" s="1314"/>
      <c r="E90" s="123"/>
      <c r="F90" s="674"/>
      <c r="G90" s="673"/>
      <c r="H90" s="15"/>
      <c r="I90" s="1315"/>
      <c r="J90" s="1068"/>
      <c r="K90" s="1068"/>
      <c r="L90" s="1068"/>
      <c r="M90" s="1220"/>
      <c r="N90" s="335"/>
    </row>
    <row r="91" spans="1:14" ht="14.25" x14ac:dyDescent="0.2">
      <c r="A91" s="834"/>
      <c r="B91" s="835"/>
      <c r="C91"/>
      <c r="D91" s="836"/>
      <c r="E91" s="123"/>
      <c r="F91" s="674"/>
      <c r="G91" s="673"/>
      <c r="H91" s="15"/>
      <c r="I91" s="1315"/>
      <c r="J91" s="1068"/>
      <c r="K91" s="1068"/>
      <c r="L91" s="1068"/>
      <c r="M91" s="1220"/>
      <c r="N91" s="335"/>
    </row>
    <row r="92" spans="1:14" ht="14.25" x14ac:dyDescent="0.2">
      <c r="A92" s="834"/>
      <c r="B92" s="835"/>
      <c r="C92"/>
      <c r="D92" s="836"/>
      <c r="E92" s="123"/>
      <c r="F92" s="674"/>
      <c r="G92" s="673"/>
      <c r="H92" s="15"/>
      <c r="I92" s="1315"/>
      <c r="J92" s="1068"/>
      <c r="K92" s="1068"/>
      <c r="L92" s="1068"/>
      <c r="M92" s="1220"/>
      <c r="N92" s="335"/>
    </row>
    <row r="93" spans="1:14" ht="14.25" x14ac:dyDescent="0.2">
      <c r="A93" s="657"/>
      <c r="B93" s="672"/>
      <c r="C93" s="1068"/>
      <c r="D93" s="1068"/>
      <c r="E93" s="123"/>
      <c r="F93" s="674"/>
      <c r="G93" s="673"/>
      <c r="H93" s="15"/>
      <c r="I93" s="1315"/>
      <c r="J93" s="1068"/>
      <c r="K93" s="1068"/>
      <c r="L93" s="1068"/>
      <c r="M93" s="1220"/>
      <c r="N93" s="335"/>
    </row>
    <row r="94" spans="1:14" ht="14.25" x14ac:dyDescent="0.2">
      <c r="A94" s="657"/>
      <c r="B94" s="672"/>
      <c r="C94" s="1068"/>
      <c r="D94" s="1068"/>
      <c r="E94" s="123"/>
      <c r="F94" s="674"/>
      <c r="G94" s="673"/>
      <c r="H94" s="15"/>
      <c r="I94" s="1315"/>
      <c r="J94" s="1068"/>
      <c r="K94" s="1068"/>
      <c r="L94" s="1068"/>
      <c r="M94" s="1220"/>
      <c r="N94" s="335"/>
    </row>
    <row r="95" spans="1:14" ht="14.25" x14ac:dyDescent="0.2">
      <c r="A95" s="657"/>
      <c r="B95" s="672"/>
      <c r="C95" s="1068"/>
      <c r="D95" s="1068"/>
      <c r="E95" s="123"/>
      <c r="F95" s="674"/>
      <c r="G95" s="673"/>
      <c r="H95" s="39"/>
      <c r="I95" s="1315"/>
      <c r="J95" s="1068"/>
      <c r="K95" s="1068"/>
      <c r="L95" s="1068"/>
      <c r="M95" s="1220"/>
      <c r="N95" s="335"/>
    </row>
    <row r="96" spans="1:14" ht="14.25" x14ac:dyDescent="0.2">
      <c r="A96" s="657"/>
      <c r="B96" s="672"/>
      <c r="C96" s="1068"/>
      <c r="D96" s="1068"/>
      <c r="E96" s="123"/>
      <c r="F96" s="674"/>
      <c r="G96" s="80"/>
      <c r="H96" s="15"/>
      <c r="I96" s="1315"/>
      <c r="J96" s="1068"/>
      <c r="K96" s="1068"/>
      <c r="L96" s="1068"/>
      <c r="M96" s="1220"/>
      <c r="N96" s="335"/>
    </row>
    <row r="97" spans="1:14" ht="14.25" x14ac:dyDescent="0.2">
      <c r="A97" s="657"/>
      <c r="B97" s="672"/>
      <c r="C97" s="1068"/>
      <c r="D97" s="1068"/>
      <c r="E97" s="123"/>
      <c r="F97" s="674"/>
      <c r="G97" s="673"/>
      <c r="H97" s="15"/>
      <c r="I97" s="1315"/>
      <c r="J97" s="1068"/>
      <c r="K97" s="1068"/>
      <c r="L97" s="1068"/>
      <c r="M97" s="1220"/>
      <c r="N97" s="335"/>
    </row>
    <row r="98" spans="1:14" ht="14.25" customHeight="1" x14ac:dyDescent="0.2">
      <c r="A98" s="657"/>
      <c r="B98" s="1066" t="s">
        <v>230</v>
      </c>
      <c r="C98" s="1066"/>
      <c r="D98" s="1066"/>
      <c r="E98" s="123"/>
      <c r="F98" s="674"/>
      <c r="G98" s="673"/>
      <c r="H98" s="15"/>
      <c r="I98" s="1315"/>
      <c r="J98" s="1068"/>
      <c r="K98" s="1068"/>
      <c r="L98" s="1068"/>
      <c r="M98" s="1220"/>
      <c r="N98" s="335"/>
    </row>
    <row r="99" spans="1:14" ht="14.25" customHeight="1" x14ac:dyDescent="0.2">
      <c r="A99" s="657"/>
      <c r="B99" s="1066"/>
      <c r="C99" s="1066"/>
      <c r="D99" s="1066"/>
      <c r="E99" s="123"/>
      <c r="F99" s="674"/>
      <c r="G99" s="673"/>
      <c r="H99" s="15"/>
      <c r="I99" s="1315"/>
      <c r="J99" s="1068"/>
      <c r="K99" s="1068"/>
      <c r="L99" s="1068"/>
      <c r="M99" s="1220"/>
      <c r="N99" s="335"/>
    </row>
    <row r="100" spans="1:14" ht="14.25" customHeight="1" x14ac:dyDescent="0.2">
      <c r="A100" s="657"/>
      <c r="B100" s="1066"/>
      <c r="C100" s="1066"/>
      <c r="D100" s="1066"/>
      <c r="E100" s="191"/>
      <c r="F100" s="674"/>
      <c r="G100" s="673"/>
      <c r="H100" s="39"/>
      <c r="I100" s="1315"/>
      <c r="J100" s="1068"/>
      <c r="K100" s="1068"/>
      <c r="L100" s="1068"/>
      <c r="M100" s="1220"/>
    </row>
    <row r="101" spans="1:14" ht="14.45" customHeight="1" x14ac:dyDescent="0.2">
      <c r="A101" s="657"/>
      <c r="B101" s="1066"/>
      <c r="C101" s="1066"/>
      <c r="D101" s="1066"/>
      <c r="E101" s="191"/>
      <c r="F101" s="674"/>
      <c r="G101" s="673"/>
      <c r="H101" s="39"/>
      <c r="I101" s="1315"/>
      <c r="J101" s="1068"/>
      <c r="K101" s="1068"/>
      <c r="L101" s="1068"/>
      <c r="M101" s="1220"/>
    </row>
    <row r="102" spans="1:14" ht="14.25" x14ac:dyDescent="0.2">
      <c r="A102" s="657"/>
      <c r="B102" s="672"/>
      <c r="C102" s="1068"/>
      <c r="D102" s="1068"/>
      <c r="E102" s="191"/>
      <c r="F102" s="674"/>
      <c r="G102" s="673"/>
      <c r="H102" s="39"/>
      <c r="I102" s="1315"/>
      <c r="J102" s="1068"/>
      <c r="K102" s="1068"/>
      <c r="L102" s="1068"/>
      <c r="M102" s="1220"/>
    </row>
    <row r="103" spans="1:14" ht="14.25" x14ac:dyDescent="0.2">
      <c r="A103" s="657"/>
      <c r="B103" s="672"/>
      <c r="C103" s="1068"/>
      <c r="D103" s="1068"/>
      <c r="E103" s="191"/>
      <c r="F103" s="674"/>
      <c r="G103" s="673"/>
      <c r="H103" s="39"/>
      <c r="I103" s="1315"/>
      <c r="J103" s="1068"/>
      <c r="K103" s="1068"/>
      <c r="L103" s="1068"/>
      <c r="M103" s="1220"/>
    </row>
    <row r="104" spans="1:14" ht="14.25" x14ac:dyDescent="0.2">
      <c r="A104" s="657"/>
      <c r="C104" s="660"/>
      <c r="E104" s="191"/>
      <c r="F104" s="686" t="s">
        <v>192</v>
      </c>
      <c r="G104" s="685">
        <f>SUM(G71:G103)</f>
        <v>0</v>
      </c>
      <c r="H104" s="827"/>
      <c r="I104" s="1380"/>
      <c r="J104" s="1381"/>
      <c r="K104" s="1068"/>
      <c r="L104" s="1068"/>
      <c r="M104" s="1220"/>
    </row>
    <row r="105" spans="1:14" ht="14.25" x14ac:dyDescent="0.2">
      <c r="A105" s="657"/>
      <c r="C105" s="660"/>
      <c r="E105" s="191"/>
      <c r="F105" s="1316" t="s">
        <v>188</v>
      </c>
      <c r="G105" s="1317">
        <f>SUM(G104+G39)</f>
        <v>0</v>
      </c>
      <c r="H105" s="827"/>
      <c r="I105" s="1318"/>
      <c r="J105" s="1383"/>
      <c r="K105" s="1365"/>
      <c r="L105" s="1365"/>
      <c r="M105" s="1220"/>
    </row>
    <row r="106" spans="1:14" ht="14.45" customHeight="1" x14ac:dyDescent="0.2">
      <c r="A106" s="657"/>
      <c r="C106" s="660"/>
      <c r="E106" s="123"/>
      <c r="F106" s="1382"/>
      <c r="G106" s="1317"/>
      <c r="H106" s="827"/>
      <c r="I106" s="1384"/>
      <c r="J106" s="1383"/>
      <c r="K106" s="1365"/>
      <c r="L106" s="1365"/>
      <c r="M106" s="1220"/>
    </row>
    <row r="107" spans="1:14" ht="14.45" customHeight="1" x14ac:dyDescent="0.2">
      <c r="A107" s="657"/>
      <c r="B107" s="657"/>
      <c r="C107" s="657"/>
      <c r="D107" s="657"/>
      <c r="E107" s="679"/>
      <c r="F107" s="1206" t="s">
        <v>211</v>
      </c>
      <c r="G107" s="1210">
        <f>SUM(G105+'טיבת-פברואר,2'!G107)</f>
        <v>0</v>
      </c>
      <c r="H107" s="679"/>
      <c r="I107" s="834"/>
      <c r="J107" s="657"/>
      <c r="K107" s="657"/>
      <c r="L107" s="657"/>
      <c r="M107" s="657"/>
    </row>
    <row r="108" spans="1:14" ht="14.25" customHeight="1" thickBot="1" x14ac:dyDescent="0.25">
      <c r="A108" s="657"/>
      <c r="B108" s="657"/>
      <c r="C108" s="657"/>
      <c r="D108" s="657"/>
      <c r="E108" s="679"/>
      <c r="F108" s="1206"/>
      <c r="G108" s="1211"/>
      <c r="H108" s="679"/>
      <c r="I108" s="834"/>
      <c r="J108" s="657"/>
      <c r="K108" s="657"/>
      <c r="L108" s="657"/>
      <c r="M108" s="657"/>
    </row>
    <row r="109" spans="1:14" ht="14.25" customHeight="1" x14ac:dyDescent="0.4">
      <c r="A109" s="80"/>
      <c r="C109" s="335"/>
      <c r="F109" s="1074"/>
      <c r="G109" s="1074"/>
      <c r="H109" s="1074"/>
      <c r="I109" s="1074"/>
      <c r="J109" s="1074"/>
      <c r="K109" s="1074"/>
      <c r="L109" s="1074"/>
      <c r="M109" s="1074"/>
      <c r="N109" s="1074"/>
    </row>
    <row r="110" spans="1:14" ht="14.25" customHeight="1" x14ac:dyDescent="0.4">
      <c r="A110" s="80"/>
      <c r="C110" s="388"/>
      <c r="F110" s="387"/>
      <c r="G110" s="387"/>
      <c r="H110" s="502"/>
      <c r="I110" s="387"/>
      <c r="J110" s="387"/>
      <c r="K110" s="387"/>
      <c r="L110" s="387"/>
      <c r="M110" s="387"/>
      <c r="N110" s="387"/>
    </row>
    <row r="111" spans="1:14" ht="14.25" customHeight="1" x14ac:dyDescent="0.4">
      <c r="A111" s="80"/>
      <c r="C111" s="388"/>
      <c r="F111" s="387"/>
      <c r="G111" s="387"/>
      <c r="H111" s="502"/>
      <c r="I111" s="387"/>
      <c r="J111" s="387"/>
      <c r="K111" s="387"/>
      <c r="L111" s="387"/>
      <c r="M111" s="387"/>
      <c r="N111" s="387"/>
    </row>
    <row r="112" spans="1:14" ht="14.25" customHeight="1" x14ac:dyDescent="0.4">
      <c r="A112" s="80"/>
      <c r="C112" s="388"/>
      <c r="F112" s="387"/>
      <c r="G112" s="387"/>
      <c r="H112" s="502"/>
      <c r="I112" s="387"/>
      <c r="J112" s="387"/>
      <c r="K112" s="387"/>
      <c r="L112" s="387"/>
      <c r="M112" s="387"/>
      <c r="N112" s="387"/>
    </row>
    <row r="113" spans="1:14" ht="14.25" customHeight="1" x14ac:dyDescent="0.4">
      <c r="A113" s="80"/>
      <c r="C113" s="388"/>
      <c r="F113" s="387"/>
      <c r="G113" s="387"/>
      <c r="H113" s="502"/>
      <c r="I113" s="387"/>
      <c r="J113" s="387"/>
      <c r="K113" s="387"/>
      <c r="L113" s="387"/>
      <c r="M113" s="387"/>
      <c r="N113" s="387"/>
    </row>
    <row r="114" spans="1:14" ht="14.25" customHeight="1" x14ac:dyDescent="0.4">
      <c r="A114" s="80"/>
      <c r="C114" s="388"/>
      <c r="F114" s="387"/>
      <c r="G114" s="387"/>
      <c r="H114" s="502"/>
      <c r="I114" s="387"/>
      <c r="J114" s="387"/>
      <c r="K114" s="387"/>
      <c r="L114" s="387"/>
      <c r="M114" s="387"/>
      <c r="N114" s="387"/>
    </row>
    <row r="115" spans="1:14" ht="14.25" customHeight="1" x14ac:dyDescent="0.4">
      <c r="A115" s="80"/>
      <c r="C115" s="388"/>
      <c r="F115" s="387"/>
      <c r="G115" s="387"/>
      <c r="H115" s="502"/>
      <c r="I115" s="387"/>
      <c r="J115" s="387"/>
      <c r="K115" s="387"/>
      <c r="L115" s="387"/>
      <c r="M115" s="387"/>
      <c r="N115" s="387"/>
    </row>
    <row r="116" spans="1:14" ht="14.25" customHeight="1" x14ac:dyDescent="0.4">
      <c r="A116" s="80"/>
      <c r="C116" s="388"/>
      <c r="F116" s="387"/>
      <c r="G116" s="387"/>
      <c r="H116" s="502"/>
      <c r="I116" s="387"/>
      <c r="J116" s="387"/>
      <c r="K116" s="387"/>
      <c r="L116" s="387"/>
      <c r="M116" s="387"/>
      <c r="N116" s="387"/>
    </row>
    <row r="117" spans="1:14" ht="14.25" customHeight="1" x14ac:dyDescent="0.4">
      <c r="A117" s="80"/>
      <c r="C117" s="388"/>
      <c r="F117" s="387"/>
      <c r="G117" s="387"/>
      <c r="H117" s="502"/>
      <c r="I117" s="387"/>
      <c r="J117" s="387"/>
      <c r="K117" s="387"/>
      <c r="L117" s="387"/>
      <c r="M117" s="387"/>
      <c r="N117" s="387"/>
    </row>
    <row r="118" spans="1:14" ht="14.25" customHeight="1" x14ac:dyDescent="0.4">
      <c r="A118" s="80"/>
      <c r="C118" s="388"/>
      <c r="F118" s="387"/>
      <c r="G118" s="387"/>
      <c r="H118" s="502"/>
      <c r="I118" s="387"/>
      <c r="J118" s="387"/>
      <c r="K118" s="387"/>
      <c r="L118" s="387"/>
      <c r="M118" s="387"/>
      <c r="N118" s="387"/>
    </row>
    <row r="119" spans="1:14" ht="14.25" customHeight="1" x14ac:dyDescent="0.4">
      <c r="A119" s="80"/>
      <c r="C119" s="388"/>
      <c r="F119" s="387"/>
      <c r="G119" s="387"/>
      <c r="H119" s="502"/>
      <c r="I119" s="387"/>
      <c r="J119" s="387"/>
      <c r="K119" s="387"/>
      <c r="L119" s="387"/>
      <c r="M119" s="387"/>
      <c r="N119" s="387"/>
    </row>
    <row r="120" spans="1:14" ht="14.25" customHeight="1" x14ac:dyDescent="0.4">
      <c r="A120" s="80"/>
      <c r="C120" s="388"/>
      <c r="F120" s="387"/>
      <c r="G120" s="387"/>
      <c r="H120" s="502"/>
      <c r="I120" s="387"/>
      <c r="J120" s="387"/>
      <c r="K120" s="387"/>
      <c r="L120" s="387"/>
      <c r="M120" s="387"/>
      <c r="N120" s="387"/>
    </row>
    <row r="121" spans="1:14" ht="14.25" customHeight="1" x14ac:dyDescent="0.4">
      <c r="A121" s="80"/>
      <c r="C121" s="388"/>
      <c r="F121" s="387"/>
      <c r="G121" s="387"/>
      <c r="H121" s="502"/>
      <c r="I121" s="387"/>
      <c r="J121" s="387"/>
      <c r="K121" s="387"/>
      <c r="L121" s="387"/>
      <c r="M121" s="387"/>
      <c r="N121" s="387"/>
    </row>
    <row r="122" spans="1:14" ht="14.25" customHeight="1" x14ac:dyDescent="0.4">
      <c r="A122" s="80"/>
      <c r="C122" s="388"/>
      <c r="F122" s="387"/>
      <c r="G122" s="387"/>
      <c r="H122" s="502"/>
      <c r="I122" s="387"/>
      <c r="J122" s="387"/>
      <c r="K122" s="387"/>
      <c r="L122" s="387"/>
      <c r="M122" s="387"/>
      <c r="N122" s="387"/>
    </row>
    <row r="123" spans="1:14" ht="14.25" customHeight="1" x14ac:dyDescent="0.4">
      <c r="A123" s="80"/>
      <c r="C123" s="388"/>
      <c r="F123" s="387"/>
      <c r="G123" s="387"/>
      <c r="H123" s="502"/>
      <c r="I123" s="387"/>
      <c r="J123" s="387"/>
      <c r="K123" s="387"/>
      <c r="L123" s="387"/>
      <c r="M123" s="387"/>
      <c r="N123" s="387"/>
    </row>
    <row r="124" spans="1:14" ht="14.25" customHeight="1" x14ac:dyDescent="0.4">
      <c r="A124" s="80"/>
      <c r="C124" s="388"/>
      <c r="F124" s="387"/>
      <c r="G124" s="387"/>
      <c r="H124" s="502"/>
      <c r="I124" s="387"/>
      <c r="J124" s="387"/>
      <c r="K124" s="387"/>
      <c r="L124" s="387"/>
      <c r="M124" s="387"/>
      <c r="N124" s="387"/>
    </row>
    <row r="125" spans="1:14" ht="14.25" customHeight="1" x14ac:dyDescent="0.4">
      <c r="A125" s="80"/>
      <c r="C125" s="388"/>
      <c r="F125" s="387"/>
      <c r="G125" s="387"/>
      <c r="H125" s="502"/>
      <c r="I125" s="387"/>
      <c r="J125" s="387"/>
      <c r="K125" s="387"/>
      <c r="L125" s="387"/>
      <c r="M125" s="387"/>
      <c r="N125" s="387"/>
    </row>
    <row r="126" spans="1:14" ht="14.25" customHeight="1" x14ac:dyDescent="0.4">
      <c r="A126" s="80"/>
      <c r="C126" s="388"/>
      <c r="F126" s="387"/>
      <c r="G126" s="387"/>
      <c r="H126" s="502"/>
      <c r="I126" s="387"/>
      <c r="J126" s="387"/>
      <c r="K126" s="387"/>
      <c r="L126" s="387"/>
      <c r="M126" s="387"/>
      <c r="N126" s="387"/>
    </row>
    <row r="127" spans="1:14" ht="14.25" customHeight="1" x14ac:dyDescent="0.4">
      <c r="A127" s="80"/>
      <c r="C127" s="388"/>
      <c r="F127" s="387"/>
      <c r="G127" s="387"/>
      <c r="H127" s="502"/>
      <c r="I127" s="387"/>
      <c r="J127" s="387"/>
      <c r="K127" s="387"/>
      <c r="L127" s="387"/>
      <c r="M127" s="387"/>
      <c r="N127" s="387"/>
    </row>
    <row r="128" spans="1:14" ht="14.25" customHeight="1" x14ac:dyDescent="0.4">
      <c r="A128" s="80"/>
      <c r="C128" s="388"/>
      <c r="F128" s="387"/>
      <c r="G128" s="387"/>
      <c r="H128" s="502"/>
      <c r="I128" s="387"/>
      <c r="J128" s="387"/>
      <c r="K128" s="387"/>
      <c r="L128" s="387"/>
      <c r="M128" s="387"/>
      <c r="N128" s="387"/>
    </row>
    <row r="129" spans="1:20" ht="14.25" customHeight="1" x14ac:dyDescent="0.4">
      <c r="A129" s="80"/>
      <c r="C129" s="388"/>
      <c r="F129" s="387"/>
      <c r="G129" s="387"/>
      <c r="H129" s="502"/>
      <c r="I129" s="387"/>
      <c r="J129" s="387"/>
      <c r="K129" s="387"/>
      <c r="L129" s="387"/>
      <c r="M129" s="387"/>
      <c r="N129" s="387"/>
    </row>
    <row r="130" spans="1:20" ht="14.25" customHeight="1" x14ac:dyDescent="0.4">
      <c r="A130" s="80"/>
      <c r="C130" s="388"/>
      <c r="F130" s="387"/>
      <c r="G130" s="387"/>
      <c r="H130" s="502"/>
      <c r="I130" s="387"/>
      <c r="J130" s="387"/>
      <c r="K130" s="387"/>
      <c r="L130" s="387"/>
      <c r="M130" s="387"/>
      <c r="N130" s="387"/>
    </row>
    <row r="131" spans="1:20" ht="14.25" customHeight="1" x14ac:dyDescent="0.4">
      <c r="A131" s="80"/>
      <c r="C131" s="388"/>
      <c r="F131" s="387"/>
      <c r="G131" s="387"/>
      <c r="H131" s="502"/>
      <c r="I131" s="387"/>
      <c r="J131" s="387"/>
      <c r="K131" s="387"/>
      <c r="L131" s="387"/>
      <c r="M131" s="387"/>
      <c r="N131" s="387"/>
    </row>
    <row r="132" spans="1:20" ht="14.25" customHeight="1" x14ac:dyDescent="0.4">
      <c r="A132" s="80"/>
      <c r="C132" s="388"/>
      <c r="F132" s="387"/>
      <c r="G132" s="387"/>
      <c r="H132" s="502"/>
      <c r="I132" s="387"/>
      <c r="J132" s="387"/>
      <c r="K132" s="387"/>
      <c r="L132" s="387"/>
      <c r="M132" s="387"/>
      <c r="N132" s="387"/>
    </row>
    <row r="133" spans="1:20" ht="14.25" customHeight="1" x14ac:dyDescent="0.4">
      <c r="A133" s="80"/>
      <c r="C133" s="388"/>
      <c r="F133" s="387"/>
      <c r="G133" s="387"/>
      <c r="H133" s="502"/>
      <c r="I133" s="387"/>
      <c r="J133" s="387"/>
      <c r="K133" s="387"/>
      <c r="L133" s="387"/>
      <c r="M133" s="387"/>
      <c r="N133" s="387"/>
    </row>
    <row r="134" spans="1:20" ht="14.25" customHeight="1" x14ac:dyDescent="0.4">
      <c r="A134" s="80"/>
      <c r="C134" s="388"/>
      <c r="F134" s="387"/>
      <c r="G134" s="387"/>
      <c r="H134" s="502"/>
      <c r="I134" s="387"/>
      <c r="J134" s="387"/>
      <c r="K134" s="387"/>
      <c r="L134" s="387"/>
      <c r="M134" s="387"/>
      <c r="N134" s="387"/>
    </row>
    <row r="135" spans="1:20" ht="14.25" customHeight="1" x14ac:dyDescent="0.4">
      <c r="A135" s="80"/>
      <c r="C135" s="388"/>
      <c r="F135" s="387"/>
      <c r="G135" s="387"/>
      <c r="H135" s="502"/>
      <c r="I135" s="387"/>
      <c r="J135" s="387"/>
      <c r="K135" s="387"/>
      <c r="L135" s="387"/>
      <c r="M135" s="387"/>
      <c r="N135" s="387"/>
    </row>
    <row r="136" spans="1:20" ht="14.25" customHeight="1" x14ac:dyDescent="0.4">
      <c r="A136" s="80"/>
      <c r="C136" s="388"/>
      <c r="F136" s="387"/>
      <c r="G136" s="387"/>
      <c r="H136" s="502"/>
      <c r="I136" s="387"/>
      <c r="J136" s="387"/>
      <c r="K136" s="387"/>
      <c r="L136" s="387"/>
      <c r="M136" s="387"/>
      <c r="N136" s="387"/>
    </row>
    <row r="137" spans="1:20" ht="14.25" customHeight="1" x14ac:dyDescent="0.4">
      <c r="A137" s="80"/>
      <c r="C137" s="388"/>
      <c r="F137" s="387"/>
      <c r="G137" s="387"/>
      <c r="H137" s="502"/>
      <c r="I137" s="387"/>
      <c r="J137" s="387"/>
      <c r="K137" s="387"/>
      <c r="L137" s="387"/>
      <c r="M137" s="387"/>
      <c r="N137" s="387"/>
    </row>
    <row r="138" spans="1:20" ht="14.25" customHeight="1" x14ac:dyDescent="0.4">
      <c r="A138" s="80"/>
      <c r="C138" s="388"/>
      <c r="F138" s="387"/>
      <c r="G138" s="387"/>
      <c r="H138" s="502"/>
      <c r="I138" s="387"/>
      <c r="J138" s="387"/>
      <c r="K138" s="387"/>
      <c r="L138" s="387"/>
      <c r="M138" s="387"/>
      <c r="N138" s="387"/>
    </row>
    <row r="139" spans="1:20" ht="14.25" customHeight="1" x14ac:dyDescent="0.4">
      <c r="A139" s="80"/>
      <c r="C139" s="388"/>
      <c r="F139" s="387"/>
      <c r="G139" s="387"/>
      <c r="H139" s="502"/>
      <c r="I139" s="387"/>
      <c r="J139" s="387"/>
      <c r="K139" s="387"/>
      <c r="L139" s="387"/>
      <c r="M139" s="387"/>
      <c r="N139" s="387"/>
    </row>
    <row r="140" spans="1:20" ht="14.25" customHeight="1" x14ac:dyDescent="0.4">
      <c r="A140" s="80"/>
      <c r="C140" s="388"/>
      <c r="F140" s="387"/>
      <c r="G140" s="387"/>
      <c r="H140" s="502"/>
      <c r="I140" s="387"/>
      <c r="J140" s="387"/>
      <c r="K140" s="387"/>
      <c r="L140" s="387"/>
      <c r="M140" s="387"/>
      <c r="N140" s="387"/>
    </row>
    <row r="141" spans="1:20" ht="14.25" customHeight="1" x14ac:dyDescent="0.4">
      <c r="A141" s="80"/>
      <c r="C141" s="388"/>
      <c r="F141" s="387"/>
      <c r="G141" s="387"/>
      <c r="H141" s="502"/>
      <c r="I141" s="387"/>
      <c r="J141" s="387"/>
      <c r="K141" s="387"/>
      <c r="L141" s="387"/>
      <c r="M141" s="387"/>
      <c r="N141" s="387"/>
    </row>
    <row r="142" spans="1:20" ht="14.25" customHeight="1" x14ac:dyDescent="0.4">
      <c r="A142" s="80"/>
      <c r="C142" s="388"/>
      <c r="F142" s="387"/>
      <c r="G142" s="387"/>
      <c r="H142" s="502"/>
      <c r="I142" s="387"/>
      <c r="J142" s="387"/>
      <c r="K142" s="387"/>
      <c r="L142" s="387"/>
      <c r="M142" s="387"/>
      <c r="N142" s="387"/>
    </row>
    <row r="143" spans="1:20" ht="14.25" customHeight="1" x14ac:dyDescent="0.4">
      <c r="A143" s="80"/>
      <c r="C143" s="388"/>
      <c r="F143" s="387"/>
      <c r="G143" s="387"/>
      <c r="H143" s="502"/>
      <c r="I143" s="387"/>
      <c r="J143" s="387"/>
      <c r="K143" s="387"/>
      <c r="L143" s="387"/>
      <c r="M143" s="387"/>
      <c r="N143" s="387"/>
    </row>
    <row r="144" spans="1:20" ht="15.6" customHeight="1" x14ac:dyDescent="0.4">
      <c r="A144" s="80"/>
      <c r="B144" s="12"/>
      <c r="C144" s="335"/>
      <c r="E144" s="12"/>
      <c r="F144" s="1074"/>
      <c r="G144" s="1074"/>
      <c r="H144" s="1074"/>
      <c r="I144" s="1074"/>
      <c r="J144" s="1074"/>
      <c r="K144" s="1074"/>
      <c r="L144" s="1074"/>
      <c r="M144" s="1074"/>
      <c r="N144" s="1074"/>
      <c r="S144" s="1075" t="s">
        <v>125</v>
      </c>
      <c r="T144" s="1075"/>
    </row>
    <row r="145" spans="1:20" ht="11.25" customHeight="1" x14ac:dyDescent="0.2">
      <c r="A145" s="80"/>
      <c r="C145" s="1076" t="s">
        <v>238</v>
      </c>
      <c r="D145" s="1076"/>
      <c r="E145" s="1076"/>
      <c r="F145" s="1076"/>
      <c r="G145" s="1076"/>
      <c r="H145" s="1076"/>
      <c r="I145" s="1076"/>
      <c r="J145" s="1076"/>
      <c r="K145" s="1076"/>
      <c r="L145" s="1076"/>
      <c r="M145" s="1076"/>
      <c r="N145" s="1076"/>
      <c r="O145" s="1076"/>
    </row>
    <row r="146" spans="1:20" ht="36" customHeight="1" x14ac:dyDescent="0.2">
      <c r="A146" s="80"/>
      <c r="B146" s="12"/>
      <c r="C146" s="1076"/>
      <c r="D146" s="1076"/>
      <c r="E146" s="1076"/>
      <c r="F146" s="1076"/>
      <c r="G146" s="1076"/>
      <c r="H146" s="1076"/>
      <c r="I146" s="1076"/>
      <c r="J146" s="1076"/>
      <c r="K146" s="1076"/>
      <c r="L146" s="1076"/>
      <c r="M146" s="1076"/>
      <c r="N146" s="1076"/>
      <c r="O146" s="1076"/>
      <c r="P146" s="389"/>
    </row>
    <row r="147" spans="1:20" ht="3" customHeight="1" x14ac:dyDescent="0.4">
      <c r="A147" s="80"/>
      <c r="C147" s="335"/>
      <c r="F147" s="1216"/>
      <c r="G147" s="1216"/>
      <c r="H147" s="1216"/>
      <c r="I147" s="1216"/>
      <c r="J147" s="1216"/>
      <c r="K147" s="1216"/>
      <c r="L147" s="1216"/>
      <c r="M147" s="1216"/>
      <c r="N147" s="1216"/>
      <c r="R147" s="12" t="s">
        <v>114</v>
      </c>
    </row>
    <row r="148" spans="1:20" ht="14.25" x14ac:dyDescent="0.2">
      <c r="A148" s="80"/>
      <c r="C148" s="335"/>
      <c r="J148" s="1217"/>
      <c r="K148" s="1217"/>
      <c r="L148" s="1217"/>
      <c r="M148" s="1217"/>
    </row>
    <row r="149" spans="1:20" ht="14.25" x14ac:dyDescent="0.2">
      <c r="A149" s="80"/>
      <c r="C149" s="335"/>
    </row>
    <row r="150" spans="1:20" ht="13.15" customHeight="1" x14ac:dyDescent="0.2">
      <c r="S150" s="291"/>
    </row>
    <row r="151" spans="1:20" ht="22.15" customHeight="1" x14ac:dyDescent="0.2">
      <c r="B151" s="292"/>
      <c r="C151" s="80"/>
      <c r="D151" s="80"/>
      <c r="E151" s="91"/>
      <c r="F151" s="86"/>
      <c r="G151" s="86"/>
      <c r="H151" s="86"/>
      <c r="I151" s="86"/>
      <c r="J151" s="86"/>
      <c r="K151" s="86"/>
      <c r="L151" s="86"/>
      <c r="M151" s="86"/>
      <c r="N151" s="86"/>
      <c r="O151" s="1227"/>
      <c r="P151" s="1227"/>
      <c r="Q151" s="1227"/>
      <c r="R151" s="92"/>
    </row>
    <row r="152" spans="1:20" ht="19.899999999999999" customHeight="1" thickBot="1" x14ac:dyDescent="0.25">
      <c r="B152" s="292"/>
      <c r="C152" s="93"/>
      <c r="D152" s="80"/>
      <c r="E152" s="91"/>
      <c r="F152" s="86"/>
      <c r="G152" s="86"/>
      <c r="H152" s="86"/>
      <c r="I152" s="86"/>
      <c r="J152" s="86"/>
      <c r="K152" s="86"/>
      <c r="L152" s="86"/>
      <c r="M152" s="86"/>
      <c r="N152" s="86"/>
      <c r="O152" s="86"/>
      <c r="P152" s="86"/>
      <c r="Q152" s="86"/>
      <c r="R152" s="86"/>
    </row>
    <row r="153" spans="1:20" ht="15" thickTop="1" x14ac:dyDescent="0.2">
      <c r="B153" s="1228" t="s">
        <v>242</v>
      </c>
      <c r="C153" s="1229"/>
      <c r="D153" s="1229"/>
      <c r="E153" s="1229"/>
      <c r="F153" s="1229"/>
      <c r="G153" s="1229"/>
      <c r="H153" s="1229"/>
      <c r="I153" s="1229"/>
      <c r="J153" s="1229"/>
      <c r="K153" s="1229"/>
      <c r="L153" s="1229"/>
      <c r="M153" s="1229"/>
      <c r="N153" s="1229"/>
      <c r="O153" s="1229"/>
      <c r="P153" s="1229"/>
      <c r="Q153" s="1229"/>
      <c r="R153" s="1230"/>
    </row>
    <row r="154" spans="1:20" ht="14.25" x14ac:dyDescent="0.2">
      <c r="B154" s="1231"/>
      <c r="C154" s="1232"/>
      <c r="D154" s="1232"/>
      <c r="E154" s="1232"/>
      <c r="F154" s="1232"/>
      <c r="G154" s="1232"/>
      <c r="H154" s="1232"/>
      <c r="I154" s="1232"/>
      <c r="J154" s="1232"/>
      <c r="K154" s="1232"/>
      <c r="L154" s="1232"/>
      <c r="M154" s="1232"/>
      <c r="N154" s="1232"/>
      <c r="O154" s="1232"/>
      <c r="P154" s="1232"/>
      <c r="Q154" s="1232"/>
      <c r="R154" s="1233"/>
    </row>
    <row r="155" spans="1:20" ht="15" thickBot="1" x14ac:dyDescent="0.25">
      <c r="B155" s="1234"/>
      <c r="C155" s="1235"/>
      <c r="D155" s="1235"/>
      <c r="E155" s="1235"/>
      <c r="F155" s="1235"/>
      <c r="G155" s="1235"/>
      <c r="H155" s="1235"/>
      <c r="I155" s="1235"/>
      <c r="J155" s="1235"/>
      <c r="K155" s="1235"/>
      <c r="L155" s="1235"/>
      <c r="M155" s="1235"/>
      <c r="N155" s="1235"/>
      <c r="O155" s="1235"/>
      <c r="P155" s="1235"/>
      <c r="Q155" s="1235"/>
      <c r="R155" s="1236"/>
    </row>
    <row r="156" spans="1:20" ht="22.5" customHeight="1" thickTop="1" x14ac:dyDescent="0.2">
      <c r="A156" s="94"/>
      <c r="B156" s="1237" t="s">
        <v>260</v>
      </c>
      <c r="C156" s="1238"/>
      <c r="D156" s="1238"/>
      <c r="E156" s="1238"/>
      <c r="F156" s="1239"/>
      <c r="G156" s="1240" t="s">
        <v>271</v>
      </c>
      <c r="H156" s="1241"/>
      <c r="I156" s="1242"/>
      <c r="J156" s="1242"/>
      <c r="K156" s="1242"/>
      <c r="L156" s="1242"/>
      <c r="M156" s="1243"/>
      <c r="N156" s="1244" t="s">
        <v>272</v>
      </c>
      <c r="O156" s="1245"/>
      <c r="P156" s="1245"/>
      <c r="Q156" s="1245"/>
      <c r="R156" s="1246"/>
    </row>
    <row r="157" spans="1:20" ht="20.25" customHeight="1" thickBot="1" x14ac:dyDescent="0.3">
      <c r="B157" s="1251" t="s">
        <v>23</v>
      </c>
      <c r="C157" s="1252"/>
      <c r="D157" s="1253"/>
      <c r="E157" s="1253"/>
      <c r="F157" s="895" t="s">
        <v>53</v>
      </c>
      <c r="G157" s="1247" t="s">
        <v>24</v>
      </c>
      <c r="H157" s="1248"/>
      <c r="I157" s="1249"/>
      <c r="J157" s="1250"/>
      <c r="K157" s="1254" t="s">
        <v>53</v>
      </c>
      <c r="L157" s="1222"/>
      <c r="M157" s="1255"/>
      <c r="N157" s="1221" t="s">
        <v>81</v>
      </c>
      <c r="O157" s="1222"/>
      <c r="P157" s="1222"/>
      <c r="Q157" s="1223"/>
      <c r="R157" s="896" t="s">
        <v>53</v>
      </c>
    </row>
    <row r="158" spans="1:20" s="917" customFormat="1" ht="15" hidden="1" thickTop="1" x14ac:dyDescent="0.2">
      <c r="A158" s="780"/>
      <c r="B158" s="776"/>
      <c r="C158" s="920"/>
      <c r="D158" s="920"/>
      <c r="E158" s="82"/>
      <c r="S158" s="920"/>
      <c r="T158" s="920"/>
    </row>
    <row r="159" spans="1:20" ht="15" thickTop="1" x14ac:dyDescent="0.2">
      <c r="A159" s="94"/>
      <c r="B159" s="1045"/>
      <c r="C159" s="1046"/>
      <c r="D159" s="1046"/>
      <c r="E159" s="1047"/>
      <c r="F159" s="102"/>
      <c r="G159" s="1048"/>
      <c r="H159" s="1049"/>
      <c r="I159" s="1049"/>
      <c r="J159" s="1050"/>
      <c r="K159" s="1051"/>
      <c r="L159" s="1051"/>
      <c r="M159" s="1052"/>
      <c r="N159" s="954"/>
      <c r="O159" s="1259"/>
      <c r="P159" s="1259"/>
      <c r="Q159" s="1259"/>
      <c r="R159" s="394"/>
      <c r="S159" s="335"/>
      <c r="T159" s="335"/>
    </row>
    <row r="160" spans="1:20" s="412" customFormat="1" ht="14.25" x14ac:dyDescent="0.2">
      <c r="A160" s="94"/>
      <c r="B160" s="1061"/>
      <c r="C160" s="1062"/>
      <c r="D160" s="1062"/>
      <c r="E160" s="1063"/>
      <c r="F160" s="102"/>
      <c r="G160" s="1224"/>
      <c r="H160" s="1225"/>
      <c r="I160" s="1225"/>
      <c r="J160" s="1226"/>
      <c r="K160" s="949"/>
      <c r="L160" s="950"/>
      <c r="M160" s="951"/>
      <c r="N160" s="952"/>
      <c r="O160" s="953"/>
      <c r="P160" s="953"/>
      <c r="Q160" s="954"/>
      <c r="R160" s="394"/>
      <c r="S160" s="778"/>
      <c r="T160" s="778"/>
    </row>
    <row r="161" spans="1:20" s="412" customFormat="1" ht="14.25" x14ac:dyDescent="0.2">
      <c r="A161" s="94"/>
      <c r="B161" s="1061"/>
      <c r="C161" s="1062"/>
      <c r="D161" s="1062"/>
      <c r="E161" s="1063"/>
      <c r="F161" s="102"/>
      <c r="G161" s="1224"/>
      <c r="H161" s="1225"/>
      <c r="I161" s="1225"/>
      <c r="J161" s="1226"/>
      <c r="K161" s="949"/>
      <c r="L161" s="950"/>
      <c r="M161" s="951"/>
      <c r="N161" s="952"/>
      <c r="O161" s="953"/>
      <c r="P161" s="953"/>
      <c r="Q161" s="954"/>
      <c r="R161" s="394"/>
      <c r="S161" s="797"/>
      <c r="T161" s="887"/>
    </row>
    <row r="162" spans="1:20" s="412" customFormat="1" ht="14.25" x14ac:dyDescent="0.2">
      <c r="A162" s="94"/>
      <c r="B162" s="1061"/>
      <c r="C162" s="1062"/>
      <c r="D162" s="1062"/>
      <c r="E162" s="1063"/>
      <c r="F162" s="102"/>
      <c r="G162" s="1224"/>
      <c r="H162" s="1225"/>
      <c r="I162" s="1225"/>
      <c r="J162" s="1226"/>
      <c r="K162" s="949"/>
      <c r="L162" s="950"/>
      <c r="M162" s="951"/>
      <c r="N162" s="952"/>
      <c r="O162" s="953"/>
      <c r="P162" s="953"/>
      <c r="Q162" s="954"/>
      <c r="R162" s="394"/>
      <c r="S162" s="797"/>
      <c r="T162" s="887"/>
    </row>
    <row r="163" spans="1:20" s="412" customFormat="1" ht="14.25" x14ac:dyDescent="0.2">
      <c r="A163" s="94"/>
      <c r="B163" s="1061"/>
      <c r="C163" s="1062"/>
      <c r="D163" s="1062"/>
      <c r="E163" s="1063"/>
      <c r="F163" s="102"/>
      <c r="G163" s="1224"/>
      <c r="H163" s="1225"/>
      <c r="I163" s="1225"/>
      <c r="J163" s="1226"/>
      <c r="K163" s="949"/>
      <c r="L163" s="950"/>
      <c r="M163" s="951"/>
      <c r="N163" s="952"/>
      <c r="O163" s="953"/>
      <c r="P163" s="953"/>
      <c r="Q163" s="954"/>
      <c r="R163" s="394"/>
      <c r="S163" s="887"/>
      <c r="T163" s="887"/>
    </row>
    <row r="164" spans="1:20" s="412" customFormat="1" ht="14.25" x14ac:dyDescent="0.2">
      <c r="A164" s="94"/>
      <c r="B164" s="1061"/>
      <c r="C164" s="1062"/>
      <c r="D164" s="1062"/>
      <c r="E164" s="1063"/>
      <c r="F164" s="102"/>
      <c r="G164" s="1224"/>
      <c r="H164" s="1225"/>
      <c r="I164" s="1225"/>
      <c r="J164" s="1226"/>
      <c r="K164" s="949"/>
      <c r="L164" s="950"/>
      <c r="M164" s="951"/>
      <c r="N164" s="952"/>
      <c r="O164" s="953"/>
      <c r="P164" s="953"/>
      <c r="Q164" s="954"/>
      <c r="R164" s="394"/>
      <c r="S164" s="887"/>
      <c r="T164" s="887"/>
    </row>
    <row r="165" spans="1:20" s="945" customFormat="1" ht="14.25" x14ac:dyDescent="0.2">
      <c r="A165" s="94"/>
      <c r="B165" s="1061"/>
      <c r="C165" s="1062"/>
      <c r="D165" s="1062"/>
      <c r="E165" s="1063"/>
      <c r="F165" s="102"/>
      <c r="G165" s="1224"/>
      <c r="H165" s="1225"/>
      <c r="I165" s="1225"/>
      <c r="J165" s="1226"/>
      <c r="K165" s="949"/>
      <c r="L165" s="950"/>
      <c r="M165" s="951"/>
      <c r="N165" s="952"/>
      <c r="O165" s="953"/>
      <c r="P165" s="953"/>
      <c r="Q165" s="954"/>
      <c r="R165" s="394"/>
      <c r="S165" s="946"/>
      <c r="T165" s="946"/>
    </row>
    <row r="166" spans="1:20" s="412" customFormat="1" ht="14.25" x14ac:dyDescent="0.2">
      <c r="A166" s="94"/>
      <c r="B166" s="1061"/>
      <c r="C166" s="1062"/>
      <c r="D166" s="1062"/>
      <c r="E166" s="1063"/>
      <c r="F166" s="102"/>
      <c r="G166" s="1224"/>
      <c r="H166" s="1225"/>
      <c r="I166" s="1225"/>
      <c r="J166" s="1226"/>
      <c r="K166" s="949"/>
      <c r="L166" s="950"/>
      <c r="M166" s="951"/>
      <c r="N166" s="952"/>
      <c r="O166" s="953"/>
      <c r="P166" s="953"/>
      <c r="Q166" s="954"/>
      <c r="R166" s="394"/>
      <c r="S166" s="778"/>
      <c r="T166" s="778"/>
    </row>
    <row r="167" spans="1:20" s="412" customFormat="1" ht="14.25" x14ac:dyDescent="0.2">
      <c r="A167" s="94"/>
      <c r="B167" s="1061"/>
      <c r="C167" s="1062"/>
      <c r="D167" s="1062"/>
      <c r="E167" s="1063"/>
      <c r="F167" s="102"/>
      <c r="G167" s="1224"/>
      <c r="H167" s="1225"/>
      <c r="I167" s="1225"/>
      <c r="J167" s="1226"/>
      <c r="K167" s="949"/>
      <c r="L167" s="950"/>
      <c r="M167" s="951"/>
      <c r="N167" s="952"/>
      <c r="O167" s="953"/>
      <c r="P167" s="953"/>
      <c r="Q167" s="954"/>
      <c r="R167" s="394"/>
      <c r="S167" s="778"/>
      <c r="T167" s="778"/>
    </row>
    <row r="168" spans="1:20" s="412" customFormat="1" ht="14.25" x14ac:dyDescent="0.2">
      <c r="A168" s="94"/>
      <c r="B168" s="1061"/>
      <c r="C168" s="1062"/>
      <c r="D168" s="1062"/>
      <c r="E168" s="1063"/>
      <c r="F168" s="102"/>
      <c r="G168" s="1224"/>
      <c r="H168" s="1225"/>
      <c r="I168" s="1225"/>
      <c r="J168" s="1226"/>
      <c r="K168" s="949"/>
      <c r="L168" s="950"/>
      <c r="M168" s="951"/>
      <c r="N168" s="952"/>
      <c r="O168" s="953"/>
      <c r="P168" s="953"/>
      <c r="Q168" s="954"/>
      <c r="R168" s="394"/>
      <c r="S168" s="778"/>
      <c r="T168" s="778"/>
    </row>
    <row r="169" spans="1:20" s="412" customFormat="1" ht="14.25" x14ac:dyDescent="0.2">
      <c r="A169" s="94"/>
      <c r="B169" s="1061"/>
      <c r="C169" s="1062"/>
      <c r="D169" s="1062"/>
      <c r="E169" s="1063"/>
      <c r="F169" s="102"/>
      <c r="G169" s="1224"/>
      <c r="H169" s="1225"/>
      <c r="I169" s="1225"/>
      <c r="J169" s="1226"/>
      <c r="K169" s="949"/>
      <c r="L169" s="950"/>
      <c r="M169" s="951"/>
      <c r="N169" s="952"/>
      <c r="O169" s="953"/>
      <c r="P169" s="953"/>
      <c r="Q169" s="954"/>
      <c r="R169" s="394"/>
      <c r="S169" s="778"/>
      <c r="T169" s="778"/>
    </row>
    <row r="170" spans="1:20" s="412" customFormat="1" ht="14.25" x14ac:dyDescent="0.2">
      <c r="A170" s="94"/>
      <c r="B170" s="1061"/>
      <c r="C170" s="1062"/>
      <c r="D170" s="1062"/>
      <c r="E170" s="1063"/>
      <c r="F170" s="102"/>
      <c r="G170" s="1224"/>
      <c r="H170" s="1225"/>
      <c r="I170" s="1225"/>
      <c r="J170" s="1226"/>
      <c r="K170" s="949"/>
      <c r="L170" s="950"/>
      <c r="M170" s="951"/>
      <c r="N170" s="952"/>
      <c r="O170" s="953"/>
      <c r="P170" s="953"/>
      <c r="Q170" s="954"/>
      <c r="R170" s="394"/>
      <c r="S170" s="778"/>
      <c r="T170" s="778"/>
    </row>
    <row r="171" spans="1:20" ht="14.25" x14ac:dyDescent="0.2">
      <c r="A171" s="94"/>
      <c r="B171" s="1045"/>
      <c r="C171" s="1046"/>
      <c r="D171" s="1046"/>
      <c r="E171" s="1047"/>
      <c r="F171" s="102"/>
      <c r="G171" s="1048"/>
      <c r="H171" s="1049"/>
      <c r="I171" s="1049"/>
      <c r="J171" s="1050"/>
      <c r="K171" s="1051"/>
      <c r="L171" s="1051"/>
      <c r="M171" s="1052"/>
      <c r="N171" s="1053"/>
      <c r="O171" s="1054"/>
      <c r="P171" s="1054"/>
      <c r="Q171" s="1054"/>
      <c r="R171" s="104"/>
    </row>
    <row r="172" spans="1:20" ht="14.25" x14ac:dyDescent="0.2">
      <c r="A172" s="94"/>
      <c r="B172" s="1058"/>
      <c r="C172" s="1059"/>
      <c r="D172" s="1059"/>
      <c r="E172" s="1060"/>
      <c r="F172" s="102"/>
      <c r="G172" s="1058"/>
      <c r="H172" s="1059"/>
      <c r="I172" s="1059"/>
      <c r="J172" s="1060"/>
      <c r="K172" s="1051"/>
      <c r="L172" s="1051"/>
      <c r="M172" s="1052"/>
      <c r="N172" s="954"/>
      <c r="O172" s="1259"/>
      <c r="P172" s="1259"/>
      <c r="Q172" s="1259"/>
      <c r="R172" s="104"/>
    </row>
    <row r="173" spans="1:20" ht="14.45" customHeight="1" x14ac:dyDescent="0.25">
      <c r="A173" s="94"/>
      <c r="B173" s="1260"/>
      <c r="C173" s="1261"/>
      <c r="D173" s="1261"/>
      <c r="E173" s="1262"/>
      <c r="F173" s="102"/>
      <c r="G173" s="1263"/>
      <c r="H173" s="1264"/>
      <c r="I173" s="1264"/>
      <c r="J173" s="1265"/>
      <c r="K173" s="1051"/>
      <c r="L173" s="1051"/>
      <c r="M173" s="1052"/>
      <c r="N173" s="954"/>
      <c r="O173" s="1259"/>
      <c r="P173" s="1259"/>
      <c r="Q173" s="1259"/>
      <c r="R173" s="104"/>
    </row>
    <row r="174" spans="1:20" ht="16.149999999999999" customHeight="1" thickBot="1" x14ac:dyDescent="0.3">
      <c r="A174" s="94"/>
      <c r="B174" s="1033" t="s">
        <v>82</v>
      </c>
      <c r="C174" s="1034"/>
      <c r="D174" s="1034"/>
      <c r="E174" s="1034"/>
      <c r="F174" s="224">
        <f>SUM(F159:F173)</f>
        <v>0</v>
      </c>
      <c r="G174" s="1055" t="s">
        <v>83</v>
      </c>
      <c r="H174" s="1056"/>
      <c r="I174" s="1057"/>
      <c r="J174" s="1057"/>
      <c r="K174" s="1030">
        <f>SUM(K159:M173)</f>
        <v>0</v>
      </c>
      <c r="L174" s="1031"/>
      <c r="M174" s="1032"/>
      <c r="N174" s="1033" t="s">
        <v>82</v>
      </c>
      <c r="O174" s="1034"/>
      <c r="P174" s="1034"/>
      <c r="Q174" s="1034"/>
      <c r="R174" s="225">
        <f>SUM(R159:R173)</f>
        <v>0</v>
      </c>
    </row>
    <row r="175" spans="1:20" ht="23.25" hidden="1" customHeight="1" thickTop="1" x14ac:dyDescent="0.2">
      <c r="B175" s="1273" t="s">
        <v>235</v>
      </c>
      <c r="C175" s="1273"/>
      <c r="D175" s="1273"/>
      <c r="E175" s="1273"/>
      <c r="F175" s="893">
        <f>SUM(O177-R178)</f>
        <v>0</v>
      </c>
      <c r="G175" s="1308" t="s">
        <v>229</v>
      </c>
      <c r="H175" s="1308"/>
      <c r="I175" s="1308"/>
      <c r="J175" s="1308"/>
      <c r="K175" s="1308"/>
      <c r="L175" s="1308"/>
      <c r="M175" s="1307">
        <f>((F174+K174)/10)+R174</f>
        <v>0</v>
      </c>
      <c r="N175" s="1307"/>
      <c r="O175" s="1273" t="s">
        <v>233</v>
      </c>
      <c r="P175" s="1273"/>
      <c r="Q175" s="1273"/>
      <c r="R175" s="924">
        <f>IF(F175&gt;0,F175,)</f>
        <v>0</v>
      </c>
    </row>
    <row r="176" spans="1:20" s="412" customFormat="1" ht="78.75" customHeight="1" thickTop="1" x14ac:dyDescent="0.2">
      <c r="A176" s="86"/>
      <c r="B176" s="822"/>
      <c r="C176" s="822"/>
      <c r="D176" s="822"/>
      <c r="E176" s="822"/>
      <c r="F176" s="816"/>
      <c r="G176" s="819"/>
      <c r="H176" s="819"/>
      <c r="I176" s="819"/>
      <c r="J176" s="819"/>
      <c r="K176" s="819"/>
      <c r="L176" s="819"/>
      <c r="M176" s="820"/>
      <c r="N176" s="820"/>
      <c r="O176" s="918"/>
      <c r="P176" s="918"/>
      <c r="Q176" s="918"/>
      <c r="R176" s="832"/>
    </row>
    <row r="177" spans="1:25" ht="27" hidden="1" customHeight="1" x14ac:dyDescent="0.25">
      <c r="B177" s="921"/>
      <c r="C177" s="888"/>
      <c r="D177" s="1305" t="s">
        <v>232</v>
      </c>
      <c r="E177" s="1305"/>
      <c r="F177" s="1305"/>
      <c r="G177" s="889">
        <f>'טיבת-פברואר,2'!R175</f>
        <v>0</v>
      </c>
      <c r="H177" s="971" t="s">
        <v>236</v>
      </c>
      <c r="I177" s="971"/>
      <c r="J177" s="971"/>
      <c r="K177" s="971"/>
      <c r="L177" s="971"/>
      <c r="M177" s="971"/>
      <c r="N177" s="971"/>
      <c r="O177" s="891">
        <f>SUM(K178+G177)</f>
        <v>0</v>
      </c>
      <c r="P177" s="1298"/>
      <c r="Q177" s="1298"/>
      <c r="R177" s="1298"/>
    </row>
    <row r="178" spans="1:25" ht="30" hidden="1" customHeight="1" x14ac:dyDescent="0.25">
      <c r="B178" s="943" t="s">
        <v>231</v>
      </c>
      <c r="C178" s="906">
        <f>SUM((G42+F174)/5)-N39</f>
        <v>0</v>
      </c>
      <c r="D178" s="235"/>
      <c r="E178" s="236"/>
      <c r="F178" s="817" t="s">
        <v>207</v>
      </c>
      <c r="G178" s="890">
        <f>SUM(C178/2)</f>
        <v>0</v>
      </c>
      <c r="H178" s="238"/>
      <c r="I178" s="1299" t="s">
        <v>208</v>
      </c>
      <c r="J178" s="1299"/>
      <c r="K178" s="1306">
        <f>SUM(C178/2)</f>
        <v>0</v>
      </c>
      <c r="L178" s="1306"/>
      <c r="M178" s="1379" t="s">
        <v>258</v>
      </c>
      <c r="N178" s="1379"/>
      <c r="O178" s="1379"/>
      <c r="P178" s="1379"/>
      <c r="Q178" s="1379"/>
      <c r="R178" s="913">
        <f>M175-'טיבת-פברואר,2'!Q181</f>
        <v>0</v>
      </c>
      <c r="T178" s="1258"/>
      <c r="U178" s="1258"/>
      <c r="V178" s="1258"/>
      <c r="W178" s="1258"/>
      <c r="X178" s="1258"/>
      <c r="Y178" s="105"/>
    </row>
    <row r="179" spans="1:25" s="901" customFormat="1" ht="30" hidden="1" customHeight="1" x14ac:dyDescent="0.25">
      <c r="A179" s="86"/>
      <c r="B179" s="905" t="s">
        <v>244</v>
      </c>
      <c r="C179" s="906">
        <f>G178+'טיבת-פברואר,2'!C179</f>
        <v>0</v>
      </c>
      <c r="D179" s="235"/>
      <c r="E179" s="236"/>
      <c r="F179" s="903"/>
      <c r="G179" s="907"/>
      <c r="H179" s="238"/>
      <c r="I179" s="919"/>
      <c r="J179" s="1309"/>
      <c r="K179" s="1309"/>
      <c r="L179" s="1309"/>
      <c r="M179" s="910"/>
      <c r="N179" s="911"/>
      <c r="O179" s="911"/>
      <c r="P179" s="911"/>
      <c r="Q179" s="911"/>
      <c r="R179" s="913"/>
      <c r="T179" s="899"/>
      <c r="U179" s="899"/>
      <c r="V179" s="899"/>
      <c r="W179" s="899"/>
      <c r="X179" s="899"/>
      <c r="Y179" s="105"/>
    </row>
    <row r="180" spans="1:25" ht="36" customHeight="1" x14ac:dyDescent="0.2">
      <c r="B180" s="1374"/>
      <c r="C180" s="1374"/>
      <c r="D180" s="1374"/>
      <c r="E180" s="1374"/>
      <c r="F180" s="1375"/>
      <c r="G180" s="1376"/>
      <c r="H180" s="1377"/>
      <c r="I180" s="1378"/>
      <c r="J180" s="1297" t="s">
        <v>246</v>
      </c>
      <c r="K180" s="1266"/>
      <c r="L180" s="1266"/>
      <c r="M180" s="1266"/>
      <c r="N180" s="1266"/>
      <c r="O180" s="1266"/>
      <c r="P180" s="1266"/>
      <c r="Q180" s="947">
        <f>SUM(R175+C179)</f>
        <v>0</v>
      </c>
      <c r="R180" s="947"/>
      <c r="S180" s="914" t="str">
        <f>IF(Q180&gt;0,,"זכות")</f>
        <v>זכות</v>
      </c>
      <c r="T180" s="107"/>
      <c r="U180" s="107"/>
      <c r="V180" s="107"/>
      <c r="W180" s="107"/>
      <c r="X180" s="107"/>
    </row>
    <row r="181" spans="1:25" ht="24.6" customHeight="1" x14ac:dyDescent="0.2">
      <c r="B181" s="1300"/>
      <c r="C181" s="1301"/>
      <c r="D181" s="1301"/>
      <c r="E181" s="1301"/>
      <c r="F181" s="1301"/>
      <c r="G181" s="1302"/>
      <c r="H181" s="1302"/>
      <c r="I181" s="1302"/>
      <c r="J181" s="1304" t="s">
        <v>226</v>
      </c>
      <c r="K181" s="1028"/>
      <c r="L181" s="1028"/>
      <c r="M181" s="1028"/>
      <c r="N181" s="1028"/>
      <c r="O181" s="1028"/>
      <c r="P181" s="1028"/>
      <c r="Q181" s="1311">
        <f>IF(F175&lt;0,F175,)</f>
        <v>0</v>
      </c>
      <c r="R181" s="1311"/>
      <c r="S181" s="1310" t="s">
        <v>243</v>
      </c>
      <c r="T181" s="1310"/>
      <c r="U181" s="1310"/>
      <c r="V181" s="107"/>
      <c r="W181" s="107"/>
      <c r="X181" s="107"/>
    </row>
    <row r="182" spans="1:25" ht="14.25" x14ac:dyDescent="0.2">
      <c r="B182" s="1268" t="s">
        <v>240</v>
      </c>
      <c r="C182" s="1268"/>
      <c r="D182" s="1268"/>
      <c r="E182" s="1268"/>
      <c r="F182" s="1268"/>
      <c r="G182" s="1268"/>
      <c r="H182" s="1268"/>
      <c r="I182" s="1268"/>
      <c r="J182" s="1268"/>
      <c r="K182" s="1268"/>
      <c r="L182" s="1268"/>
      <c r="M182" s="1268"/>
      <c r="N182" s="1268"/>
      <c r="O182" s="1268"/>
      <c r="P182" s="1268"/>
      <c r="Q182" s="1268"/>
      <c r="R182" s="1268"/>
      <c r="S182" s="107"/>
      <c r="T182" s="107"/>
      <c r="U182" s="107"/>
      <c r="V182" s="107"/>
      <c r="W182" s="107"/>
      <c r="X182" s="107"/>
    </row>
    <row r="183" spans="1:25" ht="14.25" x14ac:dyDescent="0.2">
      <c r="B183" s="1217"/>
      <c r="C183" s="1217"/>
      <c r="D183" s="1217"/>
      <c r="E183" s="1217"/>
      <c r="F183" s="1217"/>
      <c r="G183" s="1217"/>
      <c r="H183" s="1217"/>
      <c r="I183" s="1217"/>
      <c r="J183" s="1217"/>
      <c r="K183" s="1217"/>
      <c r="L183" s="1217"/>
      <c r="M183" s="1217"/>
      <c r="N183" s="1217"/>
      <c r="O183" s="1217"/>
      <c r="P183" s="1217"/>
      <c r="Q183" s="1217"/>
      <c r="R183" s="1217"/>
      <c r="S183" s="1217"/>
      <c r="T183" s="1217"/>
      <c r="U183" s="1217"/>
      <c r="V183" s="1217"/>
    </row>
    <row r="184" spans="1:25" ht="15" hidden="1" x14ac:dyDescent="0.25">
      <c r="C184" s="108"/>
      <c r="D184" s="108"/>
      <c r="E184" s="108"/>
      <c r="F184" s="108"/>
      <c r="G184" s="108"/>
      <c r="H184" s="108"/>
      <c r="I184" s="108"/>
      <c r="J184" s="108"/>
      <c r="K184" s="108"/>
      <c r="L184" s="108"/>
      <c r="M184" s="108"/>
      <c r="N184" s="108"/>
      <c r="O184" s="108"/>
      <c r="P184" s="108"/>
      <c r="Q184" s="108"/>
      <c r="R184" s="108"/>
      <c r="S184" s="108"/>
    </row>
    <row r="185" spans="1:25" ht="14.25" hidden="1" x14ac:dyDescent="0.2">
      <c r="C185" s="1026"/>
      <c r="D185" s="1026"/>
      <c r="E185" s="1026"/>
      <c r="F185" s="1026"/>
      <c r="G185" s="1026"/>
      <c r="H185" s="1026"/>
      <c r="I185" s="1026"/>
      <c r="J185" s="1026"/>
      <c r="K185" s="1026"/>
      <c r="L185" s="335"/>
      <c r="M185" s="335"/>
      <c r="N185" s="335"/>
    </row>
    <row r="186" spans="1:25" ht="14.25" hidden="1" x14ac:dyDescent="0.2">
      <c r="C186" s="335"/>
      <c r="E186" s="78"/>
      <c r="F186" s="335"/>
      <c r="G186" s="335"/>
      <c r="H186" s="505"/>
      <c r="J186" s="335"/>
      <c r="K186" s="335"/>
      <c r="L186" s="335"/>
      <c r="M186" s="335"/>
      <c r="N186" s="335"/>
    </row>
    <row r="187" spans="1:25" ht="14.25" hidden="1" x14ac:dyDescent="0.2">
      <c r="C187" s="335"/>
      <c r="E187" s="78"/>
      <c r="F187" s="335"/>
      <c r="G187" s="335"/>
      <c r="H187" s="505"/>
      <c r="J187" s="335"/>
      <c r="K187" s="335"/>
      <c r="L187" s="335"/>
      <c r="M187" s="335"/>
      <c r="N187" s="335"/>
    </row>
    <row r="188" spans="1:25" ht="14.25" hidden="1" x14ac:dyDescent="0.2">
      <c r="C188" s="335"/>
      <c r="E188" s="78"/>
      <c r="F188" s="335"/>
      <c r="G188" s="335"/>
      <c r="H188" s="505"/>
      <c r="J188" s="335"/>
      <c r="K188" s="335"/>
      <c r="L188" s="335"/>
      <c r="M188" s="335"/>
      <c r="N188" s="335"/>
    </row>
    <row r="189" spans="1:25" ht="14.25" hidden="1" x14ac:dyDescent="0.2">
      <c r="C189" s="335"/>
      <c r="E189" s="78"/>
      <c r="F189" s="335"/>
      <c r="G189" s="335"/>
      <c r="H189" s="505"/>
      <c r="J189" s="335"/>
      <c r="K189" s="335"/>
      <c r="L189" s="335"/>
      <c r="M189" s="335"/>
      <c r="N189" s="335"/>
    </row>
    <row r="190" spans="1:25" ht="14.25" hidden="1" x14ac:dyDescent="0.2">
      <c r="C190" s="335"/>
      <c r="E190" s="78"/>
      <c r="F190" s="335"/>
      <c r="G190" s="335"/>
      <c r="H190" s="505"/>
      <c r="J190" s="335"/>
      <c r="K190" s="335"/>
      <c r="L190" s="335"/>
      <c r="M190" s="335"/>
      <c r="N190" s="335"/>
    </row>
    <row r="191" spans="1:25" ht="14.25" hidden="1" x14ac:dyDescent="0.2">
      <c r="C191" s="335"/>
      <c r="E191" s="78"/>
      <c r="F191" s="335"/>
      <c r="G191" s="335"/>
      <c r="H191" s="505"/>
      <c r="J191" s="335"/>
      <c r="K191" s="335"/>
      <c r="L191" s="335"/>
      <c r="M191" s="335"/>
      <c r="N191" s="335"/>
    </row>
    <row r="192" spans="1:25" ht="14.25" hidden="1" x14ac:dyDescent="0.2">
      <c r="C192" s="335"/>
      <c r="E192" s="78"/>
      <c r="F192" s="335"/>
      <c r="G192" s="335"/>
      <c r="H192" s="505"/>
      <c r="J192" s="335"/>
      <c r="K192" s="335"/>
      <c r="L192" s="335"/>
      <c r="M192" s="335"/>
      <c r="N192" s="335"/>
    </row>
    <row r="193" spans="3:17" ht="14.25" hidden="1" x14ac:dyDescent="0.2">
      <c r="C193" s="335"/>
      <c r="E193" s="78"/>
      <c r="F193" s="335"/>
      <c r="G193" s="335"/>
      <c r="H193" s="505"/>
      <c r="J193" s="335"/>
      <c r="K193" s="335"/>
      <c r="L193" s="335"/>
      <c r="M193" s="335"/>
      <c r="N193" s="335"/>
    </row>
    <row r="194" spans="3:17" ht="14.25" hidden="1" x14ac:dyDescent="0.2">
      <c r="C194" s="335"/>
      <c r="E194" s="78"/>
      <c r="F194" s="335"/>
      <c r="G194" s="335"/>
      <c r="H194" s="505"/>
      <c r="J194" s="335"/>
      <c r="K194" s="335"/>
      <c r="L194" s="335"/>
      <c r="M194" s="335"/>
      <c r="N194" s="335"/>
    </row>
    <row r="195" spans="3:17" ht="14.25" hidden="1" x14ac:dyDescent="0.2">
      <c r="C195" s="335"/>
      <c r="E195" s="78"/>
      <c r="F195" s="335"/>
      <c r="G195" s="335"/>
      <c r="H195" s="505"/>
      <c r="J195" s="335"/>
      <c r="K195" s="335"/>
      <c r="L195" s="335"/>
      <c r="M195" s="335"/>
      <c r="N195" s="335"/>
    </row>
    <row r="196" spans="3:17" ht="14.25" hidden="1" x14ac:dyDescent="0.2">
      <c r="C196" s="335"/>
      <c r="E196" s="78"/>
      <c r="F196" s="335"/>
      <c r="G196" s="335"/>
      <c r="H196" s="505"/>
      <c r="J196" s="335"/>
      <c r="K196" s="335"/>
      <c r="L196" s="335"/>
      <c r="M196" s="335"/>
      <c r="N196" s="335"/>
    </row>
    <row r="197" spans="3:17" ht="14.25" hidden="1" x14ac:dyDescent="0.2">
      <c r="C197" s="335"/>
      <c r="E197" s="78"/>
      <c r="F197" s="335"/>
      <c r="G197" s="335"/>
      <c r="H197" s="505"/>
      <c r="J197" s="335"/>
      <c r="K197" s="335"/>
      <c r="L197" s="335"/>
      <c r="M197" s="335"/>
      <c r="N197" s="335"/>
    </row>
    <row r="198" spans="3:17" ht="14.25" hidden="1" x14ac:dyDescent="0.2">
      <c r="C198" s="335"/>
      <c r="E198" s="78"/>
      <c r="F198" s="335"/>
      <c r="G198" s="335"/>
      <c r="H198" s="505"/>
      <c r="J198" s="335"/>
      <c r="K198" s="335"/>
      <c r="L198" s="335"/>
      <c r="M198" s="335"/>
      <c r="N198" s="335"/>
      <c r="Q198" s="12">
        <v>104</v>
      </c>
    </row>
    <row r="199" spans="3:17" ht="14.25" hidden="1" x14ac:dyDescent="0.2">
      <c r="C199" s="335"/>
      <c r="E199" s="78"/>
      <c r="F199" s="335"/>
      <c r="G199" s="335"/>
      <c r="H199" s="505"/>
      <c r="J199" s="335"/>
      <c r="K199" s="335"/>
      <c r="L199" s="335"/>
      <c r="M199" s="335"/>
      <c r="N199" s="335"/>
    </row>
    <row r="200" spans="3:17" ht="14.25" hidden="1" x14ac:dyDescent="0.2">
      <c r="C200" s="335"/>
      <c r="E200" s="78"/>
      <c r="F200" s="335"/>
      <c r="G200" s="335"/>
      <c r="H200" s="505"/>
      <c r="J200" s="335"/>
      <c r="K200" s="335"/>
      <c r="L200" s="335"/>
      <c r="M200" s="335"/>
      <c r="N200" s="335"/>
    </row>
    <row r="201" spans="3:17" ht="14.25" hidden="1" x14ac:dyDescent="0.2">
      <c r="C201" s="335"/>
      <c r="E201" s="78"/>
      <c r="F201" s="335"/>
      <c r="G201" s="335"/>
      <c r="H201" s="505"/>
      <c r="J201" s="335"/>
      <c r="K201" s="335"/>
      <c r="L201" s="335"/>
      <c r="M201" s="335"/>
      <c r="N201" s="335"/>
    </row>
    <row r="202" spans="3:17" ht="14.25" hidden="1" x14ac:dyDescent="0.2">
      <c r="C202" s="335"/>
      <c r="E202" s="78"/>
      <c r="F202" s="335"/>
      <c r="G202" s="335"/>
      <c r="H202" s="505"/>
      <c r="J202" s="335"/>
      <c r="K202" s="335"/>
      <c r="L202" s="335"/>
      <c r="M202" s="335"/>
      <c r="N202" s="335"/>
    </row>
    <row r="203" spans="3:17" ht="14.25" hidden="1" x14ac:dyDescent="0.2">
      <c r="C203" s="335"/>
      <c r="E203" s="78"/>
      <c r="F203" s="335"/>
      <c r="G203" s="335"/>
      <c r="H203" s="505"/>
      <c r="J203" s="335"/>
      <c r="K203" s="335"/>
      <c r="L203" s="335"/>
      <c r="M203" s="335"/>
      <c r="N203" s="335"/>
    </row>
    <row r="204" spans="3:17" ht="14.25" hidden="1" x14ac:dyDescent="0.2">
      <c r="C204" s="335"/>
      <c r="E204" s="78"/>
      <c r="F204" s="335"/>
      <c r="G204" s="335"/>
      <c r="H204" s="505"/>
      <c r="J204" s="335"/>
      <c r="K204" s="335"/>
      <c r="L204" s="335"/>
      <c r="M204" s="335"/>
      <c r="N204" s="335"/>
    </row>
    <row r="205" spans="3:17" ht="14.25" hidden="1" x14ac:dyDescent="0.2">
      <c r="C205" s="335"/>
      <c r="E205" s="78"/>
      <c r="F205" s="335"/>
      <c r="G205" s="335"/>
      <c r="H205" s="505"/>
      <c r="J205" s="335"/>
      <c r="K205" s="335"/>
      <c r="L205" s="335"/>
      <c r="M205" s="335"/>
      <c r="N205" s="335"/>
    </row>
    <row r="206" spans="3:17" ht="14.25" hidden="1" x14ac:dyDescent="0.2">
      <c r="C206" s="335"/>
      <c r="E206" s="78"/>
      <c r="F206" s="335"/>
      <c r="G206" s="335"/>
      <c r="H206" s="505"/>
      <c r="J206" s="335"/>
      <c r="K206" s="335"/>
      <c r="L206" s="335"/>
      <c r="M206" s="335"/>
      <c r="N206" s="335"/>
    </row>
    <row r="207" spans="3:17" ht="14.25" hidden="1" x14ac:dyDescent="0.2">
      <c r="C207" s="335"/>
      <c r="E207" s="78"/>
      <c r="F207" s="335"/>
      <c r="G207" s="335"/>
      <c r="H207" s="505"/>
      <c r="J207" s="335"/>
      <c r="K207" s="335"/>
      <c r="L207" s="335"/>
      <c r="M207" s="335"/>
      <c r="N207" s="335"/>
    </row>
    <row r="208" spans="3:17" ht="14.25" hidden="1" x14ac:dyDescent="0.2">
      <c r="C208" s="335"/>
      <c r="E208" s="78"/>
      <c r="F208" s="335"/>
      <c r="G208" s="335"/>
      <c r="H208" s="505"/>
      <c r="J208" s="335"/>
      <c r="K208" s="335"/>
      <c r="L208" s="335"/>
      <c r="M208" s="335"/>
      <c r="N208" s="335"/>
    </row>
    <row r="209" spans="3:16" ht="14.25" hidden="1" x14ac:dyDescent="0.2">
      <c r="C209" s="335"/>
      <c r="E209" s="78"/>
      <c r="F209" s="335"/>
      <c r="G209" s="335"/>
      <c r="H209" s="505"/>
      <c r="J209" s="335"/>
      <c r="K209" s="335"/>
      <c r="L209" s="335"/>
      <c r="M209" s="335"/>
      <c r="N209" s="335"/>
    </row>
    <row r="210" spans="3:16" ht="14.25" hidden="1" x14ac:dyDescent="0.2">
      <c r="C210" s="335"/>
      <c r="E210" s="78"/>
      <c r="F210" s="335"/>
      <c r="G210" s="335"/>
      <c r="H210" s="505"/>
      <c r="J210" s="335"/>
      <c r="K210" s="335"/>
      <c r="L210" s="335"/>
      <c r="M210" s="335"/>
      <c r="N210" s="335"/>
    </row>
    <row r="211" spans="3:16" ht="14.25" hidden="1" x14ac:dyDescent="0.2">
      <c r="C211" s="335"/>
      <c r="E211" s="78"/>
      <c r="F211" s="335"/>
      <c r="G211" s="335"/>
      <c r="H211" s="505"/>
      <c r="J211" s="335"/>
      <c r="K211" s="335"/>
      <c r="L211" s="335"/>
      <c r="M211" s="335"/>
      <c r="N211" s="335"/>
    </row>
    <row r="212" spans="3:16" ht="14.25" hidden="1" x14ac:dyDescent="0.2">
      <c r="C212" s="335"/>
      <c r="E212" s="78"/>
      <c r="F212" s="335"/>
      <c r="G212" s="335"/>
      <c r="H212" s="505"/>
      <c r="J212" s="335"/>
      <c r="K212" s="335"/>
      <c r="L212" s="335"/>
      <c r="M212" s="335"/>
      <c r="N212" s="335"/>
    </row>
    <row r="213" spans="3:16" ht="14.25" hidden="1" x14ac:dyDescent="0.2">
      <c r="C213" s="335"/>
      <c r="E213" s="78"/>
      <c r="F213" s="335"/>
      <c r="G213" s="335"/>
      <c r="H213" s="505"/>
      <c r="J213" s="335"/>
      <c r="K213" s="335"/>
      <c r="L213" s="335"/>
      <c r="M213" s="335"/>
      <c r="N213" s="335"/>
    </row>
    <row r="214" spans="3:16" ht="14.25" hidden="1" x14ac:dyDescent="0.2">
      <c r="C214" s="335"/>
      <c r="E214" s="78"/>
      <c r="F214" s="335"/>
      <c r="G214" s="335"/>
      <c r="H214" s="505"/>
      <c r="J214" s="335"/>
      <c r="K214" s="335"/>
      <c r="L214" s="335"/>
      <c r="M214" s="335"/>
      <c r="N214" s="335"/>
    </row>
    <row r="215" spans="3:16" ht="14.25" hidden="1" x14ac:dyDescent="0.2">
      <c r="C215" s="335"/>
      <c r="E215" s="78"/>
      <c r="F215" s="335"/>
      <c r="G215" s="335"/>
      <c r="H215" s="505"/>
      <c r="J215" s="335"/>
      <c r="K215" s="335"/>
      <c r="L215" s="335"/>
      <c r="M215" s="335"/>
      <c r="N215" s="335"/>
    </row>
    <row r="216" spans="3:16" ht="14.25" hidden="1" x14ac:dyDescent="0.2">
      <c r="C216" s="335"/>
      <c r="E216" s="78"/>
      <c r="F216" s="335"/>
      <c r="G216" s="335"/>
      <c r="H216" s="505"/>
      <c r="J216" s="335"/>
      <c r="K216" s="335"/>
      <c r="L216" s="335"/>
      <c r="M216" s="335"/>
      <c r="N216" s="335"/>
    </row>
    <row r="217" spans="3:16" ht="14.25" hidden="1" x14ac:dyDescent="0.2">
      <c r="C217" s="335"/>
      <c r="E217" s="78"/>
      <c r="F217" s="335"/>
      <c r="G217" s="335"/>
      <c r="H217" s="505"/>
      <c r="J217" s="335"/>
      <c r="K217" s="335"/>
      <c r="L217" s="335"/>
      <c r="M217" s="335"/>
      <c r="N217" s="335"/>
    </row>
    <row r="218" spans="3:16" ht="14.25" hidden="1" x14ac:dyDescent="0.2">
      <c r="C218" s="335"/>
      <c r="E218" s="78"/>
      <c r="F218" s="335"/>
      <c r="G218" s="335"/>
      <c r="H218" s="505"/>
      <c r="J218" s="335"/>
      <c r="K218" s="335"/>
      <c r="L218" s="335"/>
      <c r="M218" s="335"/>
      <c r="N218" s="335"/>
    </row>
    <row r="219" spans="3:16" ht="14.25" hidden="1" x14ac:dyDescent="0.2">
      <c r="C219" s="335"/>
      <c r="E219" s="78"/>
      <c r="F219" s="335"/>
      <c r="G219" s="335"/>
      <c r="H219" s="505"/>
      <c r="J219" s="335"/>
      <c r="K219" s="335"/>
      <c r="L219" s="335"/>
      <c r="M219" s="335"/>
      <c r="N219" s="335"/>
      <c r="O219" s="335"/>
      <c r="P219" s="335"/>
    </row>
    <row r="220" spans="3:16" ht="14.25" hidden="1" x14ac:dyDescent="0.2">
      <c r="C220" s="335"/>
      <c r="E220" s="78"/>
      <c r="F220" s="335"/>
      <c r="G220" s="335"/>
      <c r="H220" s="505"/>
      <c r="J220" s="335"/>
      <c r="K220" s="335"/>
      <c r="L220" s="335"/>
      <c r="M220" s="335"/>
      <c r="N220" s="335"/>
      <c r="O220" s="335"/>
      <c r="P220" s="335"/>
    </row>
    <row r="221" spans="3:16" ht="14.25" hidden="1" x14ac:dyDescent="0.2">
      <c r="C221" s="335"/>
      <c r="E221" s="78"/>
      <c r="F221" s="335"/>
      <c r="G221" s="335"/>
      <c r="H221" s="505"/>
      <c r="J221" s="335"/>
      <c r="K221" s="335"/>
      <c r="L221" s="335"/>
      <c r="M221" s="335"/>
      <c r="N221" s="335"/>
      <c r="O221" s="335"/>
      <c r="P221" s="335"/>
    </row>
    <row r="222" spans="3:16" ht="14.25" hidden="1" x14ac:dyDescent="0.2">
      <c r="C222" s="335"/>
      <c r="E222" s="78"/>
      <c r="F222" s="335"/>
      <c r="G222" s="335"/>
      <c r="H222" s="505"/>
      <c r="J222" s="335"/>
      <c r="K222" s="335"/>
      <c r="L222" s="335"/>
      <c r="M222" s="335"/>
      <c r="N222" s="335"/>
      <c r="O222" s="335"/>
      <c r="P222" s="335"/>
    </row>
    <row r="223" spans="3:16" ht="14.25" hidden="1" x14ac:dyDescent="0.2">
      <c r="C223" s="335"/>
      <c r="E223" s="78"/>
      <c r="F223" s="335"/>
      <c r="G223" s="335"/>
      <c r="H223" s="505"/>
      <c r="J223" s="335"/>
      <c r="K223" s="335"/>
      <c r="L223" s="335"/>
      <c r="M223" s="335"/>
      <c r="N223" s="335"/>
      <c r="O223" s="335"/>
      <c r="P223" s="335"/>
    </row>
    <row r="224" spans="3:16" ht="14.25" hidden="1" x14ac:dyDescent="0.2">
      <c r="C224" s="335"/>
      <c r="E224" s="78"/>
      <c r="F224" s="335"/>
      <c r="G224" s="335"/>
      <c r="H224" s="505"/>
      <c r="J224" s="335"/>
      <c r="K224" s="335"/>
      <c r="L224" s="335"/>
      <c r="M224" s="335"/>
      <c r="N224" s="335"/>
      <c r="O224" s="335"/>
      <c r="P224" s="335"/>
    </row>
    <row r="225" spans="3:16" ht="14.25" hidden="1" x14ac:dyDescent="0.2">
      <c r="C225" s="335"/>
      <c r="E225" s="78"/>
      <c r="F225" s="335"/>
      <c r="G225" s="335"/>
      <c r="H225" s="505"/>
      <c r="J225" s="335"/>
      <c r="K225" s="335"/>
      <c r="L225" s="335"/>
      <c r="M225" s="335"/>
      <c r="N225" s="335"/>
      <c r="O225" s="335"/>
      <c r="P225" s="335"/>
    </row>
    <row r="226" spans="3:16" ht="14.25" hidden="1" x14ac:dyDescent="0.2">
      <c r="C226" s="335"/>
      <c r="E226" s="78"/>
      <c r="F226" s="335"/>
      <c r="G226" s="335"/>
      <c r="H226" s="505"/>
      <c r="J226" s="335"/>
      <c r="K226" s="335"/>
      <c r="L226" s="335"/>
      <c r="M226" s="335"/>
      <c r="N226" s="335"/>
      <c r="O226" s="335"/>
      <c r="P226" s="335"/>
    </row>
    <row r="227" spans="3:16" ht="14.25" hidden="1" x14ac:dyDescent="0.2">
      <c r="C227" s="335"/>
      <c r="E227" s="78"/>
      <c r="F227" s="335"/>
      <c r="G227" s="335"/>
      <c r="H227" s="505"/>
      <c r="J227" s="335"/>
      <c r="K227" s="335"/>
      <c r="L227" s="335"/>
      <c r="M227" s="335"/>
      <c r="N227" s="335"/>
      <c r="O227" s="335"/>
      <c r="P227" s="335"/>
    </row>
    <row r="228" spans="3:16" ht="14.25" hidden="1" x14ac:dyDescent="0.2">
      <c r="C228" s="335"/>
      <c r="E228" s="78"/>
      <c r="F228" s="335"/>
      <c r="G228" s="335"/>
      <c r="H228" s="505"/>
      <c r="J228" s="335"/>
      <c r="K228" s="335"/>
      <c r="L228" s="335"/>
      <c r="M228" s="335"/>
      <c r="N228" s="335"/>
      <c r="O228" s="335"/>
      <c r="P228" s="335"/>
    </row>
    <row r="229" spans="3:16" ht="14.25" hidden="1" x14ac:dyDescent="0.2">
      <c r="C229" s="335"/>
      <c r="E229" s="78"/>
      <c r="F229" s="335"/>
      <c r="G229" s="335"/>
      <c r="H229" s="505"/>
      <c r="J229" s="335"/>
      <c r="K229" s="335"/>
      <c r="L229" s="335"/>
      <c r="M229" s="335"/>
      <c r="N229" s="335"/>
      <c r="O229" s="335"/>
      <c r="P229" s="335"/>
    </row>
    <row r="230" spans="3:16" ht="14.25" hidden="1" x14ac:dyDescent="0.2">
      <c r="C230" s="335"/>
      <c r="E230" s="78"/>
      <c r="F230" s="335"/>
      <c r="G230" s="335"/>
      <c r="H230" s="505"/>
      <c r="J230" s="335"/>
      <c r="K230" s="335"/>
      <c r="L230" s="335"/>
      <c r="M230" s="335"/>
      <c r="N230" s="335"/>
      <c r="O230" s="335"/>
      <c r="P230" s="335"/>
    </row>
    <row r="231" spans="3:16" ht="14.25" hidden="1" x14ac:dyDescent="0.2">
      <c r="C231" s="335"/>
      <c r="E231" s="78"/>
      <c r="F231" s="335"/>
      <c r="G231" s="335"/>
      <c r="H231" s="505"/>
      <c r="J231" s="335"/>
      <c r="K231" s="335"/>
      <c r="L231" s="335"/>
      <c r="M231" s="335"/>
      <c r="N231" s="335"/>
      <c r="O231" s="335"/>
      <c r="P231" s="335"/>
    </row>
    <row r="232" spans="3:16" ht="14.25" hidden="1" x14ac:dyDescent="0.2">
      <c r="C232" s="335"/>
      <c r="E232" s="78"/>
      <c r="F232" s="335"/>
      <c r="G232" s="335"/>
      <c r="H232" s="505"/>
      <c r="J232" s="335"/>
      <c r="K232" s="335"/>
      <c r="L232" s="335"/>
      <c r="M232" s="335"/>
      <c r="N232" s="335"/>
      <c r="O232" s="335"/>
      <c r="P232" s="335"/>
    </row>
    <row r="233" spans="3:16" ht="14.25" hidden="1" x14ac:dyDescent="0.2">
      <c r="C233" s="335"/>
      <c r="E233" s="78"/>
      <c r="F233" s="335"/>
      <c r="G233" s="335"/>
      <c r="H233" s="505"/>
      <c r="J233" s="335"/>
      <c r="K233" s="335"/>
      <c r="L233" s="335"/>
      <c r="M233" s="335"/>
      <c r="N233" s="335"/>
      <c r="O233" s="335"/>
      <c r="P233" s="335"/>
    </row>
    <row r="234" spans="3:16" ht="14.25" hidden="1" x14ac:dyDescent="0.2">
      <c r="C234" s="335"/>
      <c r="E234" s="78"/>
      <c r="F234" s="335"/>
      <c r="G234" s="335"/>
      <c r="H234" s="505"/>
      <c r="J234" s="335"/>
      <c r="K234" s="335"/>
      <c r="L234" s="335"/>
      <c r="M234" s="335"/>
      <c r="N234" s="335"/>
      <c r="O234" s="335"/>
      <c r="P234" s="335"/>
    </row>
    <row r="235" spans="3:16" ht="14.25" hidden="1" x14ac:dyDescent="0.2">
      <c r="C235" s="335"/>
      <c r="E235" s="78"/>
      <c r="F235" s="335"/>
      <c r="G235" s="335"/>
      <c r="H235" s="505"/>
      <c r="J235" s="335"/>
      <c r="K235" s="335"/>
      <c r="L235" s="335"/>
      <c r="M235" s="335"/>
      <c r="N235" s="335"/>
      <c r="O235" s="335"/>
      <c r="P235" s="335"/>
    </row>
    <row r="236" spans="3:16" ht="14.25" hidden="1" x14ac:dyDescent="0.2">
      <c r="C236" s="335"/>
      <c r="E236" s="78"/>
      <c r="F236" s="335"/>
      <c r="G236" s="335"/>
      <c r="H236" s="505"/>
      <c r="J236" s="335"/>
      <c r="K236" s="335"/>
      <c r="L236" s="335"/>
      <c r="M236" s="335"/>
      <c r="N236" s="335"/>
      <c r="O236" s="335"/>
      <c r="P236" s="335"/>
    </row>
    <row r="237" spans="3:16" ht="14.25" hidden="1" x14ac:dyDescent="0.2">
      <c r="C237" s="335"/>
      <c r="E237" s="78"/>
      <c r="F237" s="335"/>
      <c r="G237" s="335"/>
      <c r="H237" s="505"/>
      <c r="J237" s="335"/>
      <c r="K237" s="335"/>
      <c r="L237" s="335"/>
      <c r="M237" s="335"/>
      <c r="N237" s="335"/>
      <c r="O237" s="335"/>
      <c r="P237" s="335"/>
    </row>
    <row r="238" spans="3:16" ht="14.25" hidden="1" x14ac:dyDescent="0.2">
      <c r="C238" s="335"/>
      <c r="E238" s="78"/>
      <c r="F238" s="335"/>
      <c r="G238" s="335"/>
      <c r="H238" s="505"/>
      <c r="J238" s="335"/>
      <c r="K238" s="335"/>
      <c r="L238" s="335"/>
      <c r="M238" s="335"/>
      <c r="N238" s="335"/>
      <c r="O238" s="335"/>
      <c r="P238" s="335"/>
    </row>
    <row r="239" spans="3:16" ht="14.25" hidden="1" x14ac:dyDescent="0.2">
      <c r="C239" s="335"/>
      <c r="E239" s="78"/>
      <c r="F239" s="335"/>
      <c r="G239" s="335"/>
      <c r="H239" s="505"/>
      <c r="J239" s="335"/>
      <c r="K239" s="335"/>
      <c r="L239" s="335"/>
      <c r="M239" s="335"/>
      <c r="N239" s="335"/>
      <c r="O239" s="335"/>
      <c r="P239" s="335"/>
    </row>
    <row r="240" spans="3:16" ht="14.25" hidden="1" x14ac:dyDescent="0.2">
      <c r="C240" s="335"/>
      <c r="E240" s="78"/>
      <c r="F240" s="335"/>
      <c r="G240" s="335"/>
      <c r="H240" s="505"/>
      <c r="J240" s="335"/>
      <c r="K240" s="335"/>
      <c r="L240" s="335"/>
      <c r="M240" s="335"/>
      <c r="N240" s="335"/>
      <c r="O240" s="335"/>
      <c r="P240" s="335"/>
    </row>
    <row r="241" spans="3:16" ht="14.25" hidden="1" x14ac:dyDescent="0.2">
      <c r="C241" s="335"/>
      <c r="E241" s="78"/>
      <c r="F241" s="335"/>
      <c r="G241" s="335"/>
      <c r="H241" s="505"/>
      <c r="J241" s="335"/>
      <c r="K241" s="335"/>
      <c r="L241" s="335"/>
      <c r="M241" s="335"/>
      <c r="N241" s="335"/>
      <c r="O241" s="335"/>
      <c r="P241" s="335"/>
    </row>
    <row r="242" spans="3:16" ht="14.25" hidden="1" x14ac:dyDescent="0.2">
      <c r="C242" s="335"/>
      <c r="E242" s="78"/>
      <c r="F242" s="335"/>
      <c r="G242" s="335"/>
      <c r="H242" s="505"/>
      <c r="J242" s="335"/>
      <c r="K242" s="335"/>
      <c r="L242" s="335"/>
      <c r="M242" s="335"/>
      <c r="N242" s="335"/>
      <c r="O242" s="335"/>
      <c r="P242" s="335"/>
    </row>
    <row r="243" spans="3:16" ht="14.25" hidden="1" x14ac:dyDescent="0.2">
      <c r="C243" s="335"/>
      <c r="E243" s="78"/>
      <c r="F243" s="335"/>
      <c r="G243" s="335"/>
      <c r="H243" s="505"/>
      <c r="J243" s="335"/>
      <c r="K243" s="335"/>
      <c r="L243" s="335"/>
      <c r="M243" s="335"/>
      <c r="N243" s="335"/>
      <c r="O243" s="335"/>
      <c r="P243" s="335"/>
    </row>
    <row r="244" spans="3:16" ht="14.25" hidden="1" x14ac:dyDescent="0.2">
      <c r="C244" s="335"/>
      <c r="E244" s="78"/>
      <c r="F244" s="335"/>
      <c r="G244" s="335"/>
      <c r="H244" s="505"/>
      <c r="J244" s="335"/>
      <c r="K244" s="335"/>
      <c r="L244" s="335"/>
      <c r="M244" s="335"/>
      <c r="N244" s="335"/>
      <c r="O244" s="335"/>
      <c r="P244" s="335"/>
    </row>
    <row r="245" spans="3:16" ht="14.25" hidden="1" x14ac:dyDescent="0.2">
      <c r="C245" s="335"/>
      <c r="E245" s="78"/>
      <c r="F245" s="335"/>
      <c r="G245" s="335"/>
      <c r="H245" s="505"/>
      <c r="J245" s="335"/>
      <c r="K245" s="335"/>
      <c r="L245" s="335"/>
      <c r="M245" s="335"/>
      <c r="N245" s="335"/>
      <c r="O245" s="335"/>
      <c r="P245" s="335"/>
    </row>
    <row r="246" spans="3:16" ht="14.25" hidden="1" x14ac:dyDescent="0.2">
      <c r="C246" s="335"/>
      <c r="E246" s="78"/>
      <c r="F246" s="335"/>
      <c r="G246" s="335"/>
      <c r="H246" s="505"/>
      <c r="J246" s="335"/>
      <c r="K246" s="335"/>
      <c r="L246" s="335"/>
      <c r="M246" s="335"/>
      <c r="N246" s="335"/>
      <c r="O246" s="335"/>
      <c r="P246" s="335"/>
    </row>
    <row r="247" spans="3:16" ht="14.25" hidden="1" x14ac:dyDescent="0.2">
      <c r="C247" s="335"/>
      <c r="E247" s="78"/>
      <c r="F247" s="335"/>
      <c r="G247" s="335"/>
      <c r="H247" s="505"/>
      <c r="J247" s="335"/>
      <c r="K247" s="335"/>
      <c r="L247" s="335"/>
      <c r="M247" s="335"/>
      <c r="N247" s="335"/>
      <c r="O247" s="335"/>
      <c r="P247" s="335"/>
    </row>
    <row r="248" spans="3:16" ht="14.25" hidden="1" x14ac:dyDescent="0.2">
      <c r="C248" s="335"/>
      <c r="E248" s="78"/>
      <c r="F248" s="335"/>
      <c r="G248" s="335"/>
      <c r="H248" s="505"/>
      <c r="J248" s="335"/>
      <c r="K248" s="335"/>
      <c r="L248" s="335"/>
      <c r="M248" s="335"/>
      <c r="N248" s="335"/>
      <c r="O248" s="335"/>
      <c r="P248" s="335"/>
    </row>
    <row r="249" spans="3:16" ht="14.25" hidden="1" x14ac:dyDescent="0.2">
      <c r="C249" s="335"/>
      <c r="E249" s="78"/>
      <c r="F249" s="335"/>
      <c r="G249" s="335"/>
      <c r="H249" s="505"/>
      <c r="J249" s="335"/>
      <c r="K249" s="335"/>
      <c r="L249" s="335"/>
      <c r="M249" s="335"/>
      <c r="N249" s="335"/>
      <c r="O249" s="335"/>
      <c r="P249" s="335"/>
    </row>
    <row r="250" spans="3:16" ht="14.25" hidden="1" x14ac:dyDescent="0.2">
      <c r="C250" s="335"/>
      <c r="E250" s="78"/>
      <c r="F250" s="335"/>
      <c r="G250" s="335"/>
      <c r="H250" s="505"/>
      <c r="J250" s="335"/>
      <c r="K250" s="335"/>
      <c r="L250" s="335"/>
      <c r="M250" s="335"/>
      <c r="N250" s="335"/>
      <c r="O250" s="335"/>
      <c r="P250" s="335"/>
    </row>
    <row r="251" spans="3:16" ht="14.25" hidden="1" x14ac:dyDescent="0.2">
      <c r="C251" s="335"/>
      <c r="E251" s="78"/>
      <c r="F251" s="335"/>
      <c r="G251" s="335"/>
      <c r="H251" s="505"/>
      <c r="J251" s="335"/>
      <c r="K251" s="335"/>
      <c r="L251" s="335"/>
      <c r="M251" s="335"/>
      <c r="N251" s="335"/>
      <c r="O251" s="335"/>
      <c r="P251" s="335"/>
    </row>
    <row r="252" spans="3:16" ht="14.25" hidden="1" x14ac:dyDescent="0.2">
      <c r="C252" s="335"/>
      <c r="E252" s="78"/>
      <c r="F252" s="335"/>
      <c r="G252" s="335"/>
      <c r="H252" s="505"/>
      <c r="J252" s="335"/>
      <c r="K252" s="335"/>
      <c r="L252" s="335"/>
      <c r="M252" s="335"/>
      <c r="N252" s="335"/>
      <c r="O252" s="335"/>
      <c r="P252" s="335"/>
    </row>
    <row r="253" spans="3:16" ht="14.25" hidden="1" x14ac:dyDescent="0.2">
      <c r="C253" s="335"/>
      <c r="E253" s="78"/>
      <c r="F253" s="335"/>
      <c r="G253" s="335"/>
      <c r="H253" s="505"/>
      <c r="J253" s="335"/>
      <c r="K253" s="335"/>
      <c r="L253" s="335"/>
      <c r="M253" s="335"/>
      <c r="N253" s="335"/>
      <c r="O253" s="335"/>
      <c r="P253" s="335"/>
    </row>
    <row r="254" spans="3:16" ht="14.25" hidden="1" x14ac:dyDescent="0.2">
      <c r="C254" s="335"/>
      <c r="E254" s="78"/>
      <c r="F254" s="335"/>
      <c r="G254" s="335"/>
      <c r="H254" s="505"/>
      <c r="J254" s="335"/>
      <c r="K254" s="335"/>
      <c r="L254" s="335"/>
      <c r="M254" s="335"/>
      <c r="N254" s="335"/>
      <c r="O254" s="335"/>
      <c r="P254" s="335"/>
    </row>
    <row r="255" spans="3:16" ht="14.25" hidden="1" x14ac:dyDescent="0.2">
      <c r="C255" s="335"/>
      <c r="E255" s="78"/>
      <c r="F255" s="335"/>
      <c r="G255" s="335"/>
      <c r="H255" s="505"/>
      <c r="J255" s="335"/>
      <c r="K255" s="335"/>
      <c r="L255" s="335"/>
      <c r="M255" s="335"/>
      <c r="N255" s="335"/>
      <c r="O255" s="335"/>
      <c r="P255" s="335"/>
    </row>
    <row r="256" spans="3:16" ht="14.25" hidden="1" x14ac:dyDescent="0.2">
      <c r="C256" s="335"/>
      <c r="E256" s="78"/>
      <c r="F256" s="335"/>
      <c r="G256" s="335"/>
      <c r="H256" s="505"/>
      <c r="J256" s="335"/>
      <c r="K256" s="335"/>
      <c r="L256" s="335"/>
      <c r="M256" s="335"/>
      <c r="N256" s="335"/>
      <c r="O256" s="335"/>
      <c r="P256" s="335"/>
    </row>
    <row r="257" spans="3:16" ht="14.25" hidden="1" x14ac:dyDescent="0.2">
      <c r="C257" s="335"/>
      <c r="E257" s="78"/>
      <c r="F257" s="335"/>
      <c r="G257" s="335"/>
      <c r="H257" s="505"/>
      <c r="J257" s="335"/>
      <c r="K257" s="335"/>
      <c r="L257" s="335"/>
      <c r="M257" s="335"/>
      <c r="N257" s="335"/>
      <c r="O257" s="335"/>
      <c r="P257" s="335"/>
    </row>
    <row r="258" spans="3:16" ht="14.25" hidden="1" x14ac:dyDescent="0.2">
      <c r="C258" s="335"/>
      <c r="E258" s="78"/>
      <c r="F258" s="335"/>
      <c r="G258" s="335"/>
      <c r="H258" s="505"/>
      <c r="J258" s="335"/>
      <c r="K258" s="335"/>
      <c r="L258" s="335"/>
      <c r="M258" s="335"/>
      <c r="N258" s="335"/>
      <c r="O258" s="335"/>
      <c r="P258" s="335"/>
    </row>
    <row r="259" spans="3:16" ht="14.25" hidden="1" x14ac:dyDescent="0.2">
      <c r="C259" s="335"/>
      <c r="E259" s="78"/>
      <c r="F259" s="335"/>
      <c r="G259" s="335"/>
      <c r="H259" s="505"/>
      <c r="J259" s="335"/>
      <c r="K259" s="335"/>
      <c r="L259" s="335"/>
      <c r="M259" s="335"/>
      <c r="N259" s="335"/>
      <c r="O259" s="335"/>
      <c r="P259" s="335"/>
    </row>
    <row r="260" spans="3:16" ht="14.25" hidden="1" x14ac:dyDescent="0.2">
      <c r="C260" s="335"/>
      <c r="E260" s="78"/>
      <c r="F260" s="335"/>
      <c r="G260" s="335"/>
      <c r="H260" s="505"/>
      <c r="J260" s="335"/>
      <c r="K260" s="335"/>
      <c r="L260" s="335"/>
      <c r="M260" s="335"/>
      <c r="N260" s="335"/>
      <c r="O260" s="335"/>
      <c r="P260" s="335"/>
    </row>
    <row r="261" spans="3:16" ht="14.25" hidden="1" x14ac:dyDescent="0.2">
      <c r="C261" s="335"/>
      <c r="E261" s="78"/>
      <c r="F261" s="335"/>
      <c r="G261" s="335"/>
      <c r="H261" s="505"/>
      <c r="J261" s="335"/>
      <c r="K261" s="335"/>
      <c r="L261" s="335"/>
      <c r="M261" s="335"/>
      <c r="N261" s="335"/>
      <c r="O261" s="335"/>
      <c r="P261" s="335"/>
    </row>
    <row r="262" spans="3:16" ht="14.25" hidden="1" x14ac:dyDescent="0.2">
      <c r="C262" s="335"/>
      <c r="E262" s="78"/>
      <c r="F262" s="335"/>
      <c r="G262" s="335"/>
      <c r="H262" s="505"/>
      <c r="J262" s="335"/>
      <c r="K262" s="335"/>
      <c r="L262" s="335"/>
      <c r="M262" s="335"/>
      <c r="N262" s="335"/>
      <c r="O262" s="335"/>
      <c r="P262" s="335"/>
    </row>
    <row r="263" spans="3:16" ht="14.25" hidden="1" x14ac:dyDescent="0.2">
      <c r="C263" s="335"/>
      <c r="E263" s="78"/>
      <c r="F263" s="335"/>
      <c r="G263" s="335"/>
      <c r="H263" s="505"/>
      <c r="J263" s="335"/>
      <c r="K263" s="335"/>
      <c r="L263" s="335"/>
      <c r="M263" s="335"/>
      <c r="N263" s="335"/>
      <c r="O263" s="335"/>
      <c r="P263" s="335"/>
    </row>
    <row r="264" spans="3:16" ht="14.25" hidden="1" x14ac:dyDescent="0.2">
      <c r="C264" s="335"/>
      <c r="E264" s="78"/>
      <c r="F264" s="335"/>
      <c r="G264" s="335"/>
      <c r="H264" s="505"/>
      <c r="J264" s="335"/>
      <c r="K264" s="335"/>
      <c r="L264" s="335"/>
      <c r="M264" s="335"/>
      <c r="N264" s="335"/>
      <c r="O264" s="335"/>
      <c r="P264" s="335"/>
    </row>
    <row r="265" spans="3:16" ht="14.25" hidden="1" x14ac:dyDescent="0.2">
      <c r="C265" s="335"/>
      <c r="E265" s="78"/>
      <c r="F265" s="335"/>
      <c r="G265" s="335"/>
      <c r="H265" s="505"/>
      <c r="J265" s="335"/>
      <c r="K265" s="335"/>
      <c r="L265" s="335"/>
      <c r="M265" s="335"/>
      <c r="N265" s="335"/>
      <c r="O265" s="335"/>
      <c r="P265" s="335"/>
    </row>
    <row r="266" spans="3:16" ht="14.25" hidden="1" x14ac:dyDescent="0.2">
      <c r="C266" s="335"/>
      <c r="E266" s="78"/>
      <c r="F266" s="335"/>
      <c r="G266" s="335"/>
      <c r="H266" s="505"/>
      <c r="J266" s="335"/>
      <c r="K266" s="335"/>
      <c r="L266" s="335"/>
      <c r="M266" s="335"/>
      <c r="N266" s="335"/>
      <c r="O266" s="335"/>
      <c r="P266" s="335"/>
    </row>
    <row r="267" spans="3:16" ht="14.25" hidden="1" x14ac:dyDescent="0.2">
      <c r="C267" s="335"/>
      <c r="E267" s="78"/>
      <c r="F267" s="335"/>
      <c r="G267" s="335"/>
      <c r="H267" s="505"/>
      <c r="J267" s="335"/>
      <c r="K267" s="335"/>
      <c r="L267" s="335"/>
      <c r="M267" s="335"/>
      <c r="N267" s="335"/>
      <c r="O267" s="335"/>
      <c r="P267" s="335"/>
    </row>
    <row r="268" spans="3:16" ht="14.25" hidden="1" x14ac:dyDescent="0.2">
      <c r="C268" s="335"/>
      <c r="E268" s="78"/>
      <c r="F268" s="335"/>
      <c r="G268" s="335"/>
      <c r="H268" s="505"/>
      <c r="J268" s="335"/>
      <c r="K268" s="335"/>
      <c r="L268" s="335"/>
      <c r="M268" s="335"/>
      <c r="N268" s="335"/>
      <c r="O268" s="335"/>
      <c r="P268" s="335"/>
    </row>
    <row r="269" spans="3:16" ht="14.25" hidden="1" x14ac:dyDescent="0.2">
      <c r="C269" s="335"/>
      <c r="E269" s="78"/>
      <c r="F269" s="335"/>
      <c r="G269" s="335"/>
      <c r="H269" s="505"/>
      <c r="J269" s="335"/>
      <c r="K269" s="335"/>
      <c r="L269" s="335"/>
      <c r="M269" s="335"/>
      <c r="N269" s="335"/>
      <c r="O269" s="335"/>
      <c r="P269" s="335"/>
    </row>
    <row r="270" spans="3:16" ht="14.25" hidden="1" x14ac:dyDescent="0.2">
      <c r="C270" s="335"/>
      <c r="E270" s="78"/>
      <c r="F270" s="335"/>
      <c r="G270" s="335"/>
      <c r="H270" s="505"/>
      <c r="J270" s="335"/>
      <c r="K270" s="335"/>
      <c r="L270" s="335"/>
      <c r="M270" s="335"/>
      <c r="N270" s="335"/>
      <c r="O270" s="335"/>
      <c r="P270" s="335"/>
    </row>
    <row r="271" spans="3:16" ht="14.25" hidden="1" x14ac:dyDescent="0.2">
      <c r="C271" s="335"/>
      <c r="E271" s="78"/>
      <c r="F271" s="335"/>
      <c r="G271" s="335"/>
      <c r="H271" s="505"/>
      <c r="J271" s="335"/>
      <c r="K271" s="335"/>
      <c r="L271" s="335"/>
      <c r="M271" s="335"/>
      <c r="N271" s="335"/>
      <c r="O271" s="335"/>
      <c r="P271" s="335"/>
    </row>
    <row r="272" spans="3:16" ht="14.25" hidden="1" x14ac:dyDescent="0.2">
      <c r="C272" s="335"/>
      <c r="E272" s="78"/>
      <c r="F272" s="335"/>
      <c r="G272" s="335"/>
      <c r="H272" s="505"/>
      <c r="J272" s="335"/>
      <c r="K272" s="335"/>
      <c r="L272" s="335"/>
      <c r="M272" s="335"/>
      <c r="N272" s="335"/>
      <c r="O272" s="335"/>
      <c r="P272" s="335"/>
    </row>
    <row r="273" spans="3:16" ht="14.25" hidden="1" x14ac:dyDescent="0.2">
      <c r="C273" s="335"/>
      <c r="E273" s="78"/>
      <c r="F273" s="335"/>
      <c r="G273" s="335"/>
      <c r="H273" s="505"/>
      <c r="J273" s="335"/>
      <c r="K273" s="335"/>
      <c r="L273" s="335"/>
      <c r="M273" s="335"/>
      <c r="N273" s="335"/>
      <c r="O273" s="335"/>
      <c r="P273" s="335"/>
    </row>
    <row r="274" spans="3:16" ht="14.25" hidden="1" x14ac:dyDescent="0.2">
      <c r="C274" s="335"/>
      <c r="E274" s="78"/>
      <c r="F274" s="335"/>
      <c r="G274" s="335"/>
      <c r="H274" s="505"/>
      <c r="J274" s="335"/>
      <c r="K274" s="335"/>
      <c r="L274" s="335"/>
      <c r="M274" s="335"/>
      <c r="N274" s="335"/>
      <c r="O274" s="335"/>
      <c r="P274" s="335"/>
    </row>
    <row r="275" spans="3:16" ht="14.25" hidden="1" x14ac:dyDescent="0.2">
      <c r="C275" s="335"/>
      <c r="E275" s="78"/>
      <c r="F275" s="335"/>
      <c r="G275" s="335"/>
      <c r="H275" s="505"/>
      <c r="J275" s="335"/>
      <c r="K275" s="335"/>
      <c r="L275" s="335"/>
      <c r="M275" s="335"/>
      <c r="N275" s="335"/>
      <c r="O275" s="335"/>
      <c r="P275" s="335"/>
    </row>
    <row r="276" spans="3:16" ht="14.25" hidden="1" x14ac:dyDescent="0.2">
      <c r="C276" s="335"/>
      <c r="E276" s="78"/>
      <c r="F276" s="335"/>
      <c r="G276" s="335"/>
      <c r="H276" s="505"/>
      <c r="J276" s="335"/>
      <c r="K276" s="335"/>
      <c r="L276" s="335"/>
      <c r="M276" s="335"/>
      <c r="N276" s="335"/>
      <c r="O276" s="335"/>
      <c r="P276" s="335"/>
    </row>
    <row r="277" spans="3:16" ht="14.25" hidden="1" x14ac:dyDescent="0.2">
      <c r="C277" s="335"/>
      <c r="E277" s="78"/>
      <c r="F277" s="335"/>
      <c r="G277" s="335"/>
      <c r="H277" s="505"/>
      <c r="J277" s="335"/>
      <c r="K277" s="335"/>
      <c r="L277" s="335"/>
      <c r="M277" s="335"/>
      <c r="N277" s="335"/>
      <c r="O277" s="335"/>
      <c r="P277" s="335"/>
    </row>
    <row r="278" spans="3:16" ht="14.25" hidden="1" x14ac:dyDescent="0.2">
      <c r="C278" s="335"/>
      <c r="E278" s="78"/>
      <c r="F278" s="335"/>
      <c r="G278" s="335"/>
      <c r="H278" s="505"/>
      <c r="J278" s="335"/>
      <c r="K278" s="335"/>
      <c r="L278" s="335"/>
      <c r="M278" s="335"/>
      <c r="N278" s="335"/>
      <c r="O278" s="335"/>
      <c r="P278" s="335"/>
    </row>
    <row r="279" spans="3:16" ht="14.25" hidden="1" x14ac:dyDescent="0.2">
      <c r="C279" s="335"/>
      <c r="E279" s="78"/>
      <c r="F279" s="335"/>
      <c r="G279" s="335"/>
      <c r="H279" s="505"/>
      <c r="J279" s="335"/>
      <c r="K279" s="335"/>
      <c r="L279" s="335"/>
      <c r="M279" s="335"/>
      <c r="N279" s="335"/>
      <c r="O279" s="335"/>
      <c r="P279" s="335"/>
    </row>
    <row r="280" spans="3:16" ht="14.25" hidden="1" x14ac:dyDescent="0.2">
      <c r="C280" s="335"/>
      <c r="E280" s="78"/>
      <c r="F280" s="335"/>
      <c r="G280" s="335"/>
      <c r="H280" s="505"/>
      <c r="J280" s="335"/>
      <c r="K280" s="335"/>
      <c r="L280" s="335"/>
      <c r="M280" s="335"/>
      <c r="N280" s="335"/>
      <c r="O280" s="335"/>
      <c r="P280" s="335"/>
    </row>
    <row r="281" spans="3:16" ht="14.25" hidden="1" x14ac:dyDescent="0.2">
      <c r="C281" s="335"/>
      <c r="E281" s="78"/>
      <c r="F281" s="335"/>
      <c r="G281" s="335"/>
      <c r="H281" s="505"/>
      <c r="J281" s="335"/>
      <c r="K281" s="335"/>
      <c r="L281" s="335"/>
      <c r="M281" s="335"/>
      <c r="N281" s="335"/>
      <c r="O281" s="335"/>
      <c r="P281" s="335"/>
    </row>
    <row r="282" spans="3:16" ht="14.25" hidden="1" x14ac:dyDescent="0.2">
      <c r="C282" s="335"/>
      <c r="E282" s="78"/>
      <c r="F282" s="335"/>
      <c r="G282" s="335"/>
      <c r="H282" s="505"/>
      <c r="J282" s="335"/>
      <c r="K282" s="335"/>
      <c r="L282" s="335"/>
      <c r="M282" s="335"/>
      <c r="N282" s="335"/>
      <c r="O282" s="335"/>
      <c r="P282" s="335"/>
    </row>
    <row r="283" spans="3:16" ht="14.25" hidden="1" x14ac:dyDescent="0.2">
      <c r="C283" s="335"/>
      <c r="E283" s="78"/>
      <c r="F283" s="335"/>
      <c r="G283" s="335"/>
      <c r="H283" s="505"/>
      <c r="J283" s="335"/>
      <c r="K283" s="335"/>
      <c r="L283" s="335"/>
      <c r="M283" s="335"/>
      <c r="N283" s="335"/>
      <c r="O283" s="335"/>
      <c r="P283" s="335"/>
    </row>
    <row r="284" spans="3:16" ht="14.25" hidden="1" x14ac:dyDescent="0.2">
      <c r="C284" s="335"/>
      <c r="E284" s="78"/>
      <c r="F284" s="335"/>
      <c r="G284" s="335"/>
      <c r="H284" s="505"/>
      <c r="J284" s="335"/>
      <c r="K284" s="335"/>
      <c r="L284" s="335"/>
      <c r="M284" s="335"/>
      <c r="N284" s="335"/>
      <c r="O284" s="335"/>
      <c r="P284" s="335"/>
    </row>
    <row r="285" spans="3:16" ht="14.25" hidden="1" x14ac:dyDescent="0.2">
      <c r="C285" s="335"/>
      <c r="E285" s="78"/>
      <c r="F285" s="335"/>
      <c r="G285" s="335"/>
      <c r="H285" s="505"/>
      <c r="J285" s="335"/>
      <c r="K285" s="335"/>
      <c r="L285" s="335"/>
      <c r="M285" s="335"/>
      <c r="N285" s="335"/>
      <c r="O285" s="335"/>
      <c r="P285" s="335"/>
    </row>
    <row r="286" spans="3:16" ht="14.25" hidden="1" x14ac:dyDescent="0.2">
      <c r="C286" s="335"/>
      <c r="E286" s="78"/>
      <c r="F286" s="335"/>
      <c r="G286" s="335"/>
      <c r="H286" s="505"/>
      <c r="J286" s="335"/>
      <c r="K286" s="335"/>
      <c r="L286" s="335"/>
      <c r="M286" s="335"/>
      <c r="N286" s="335"/>
      <c r="O286" s="335"/>
      <c r="P286" s="335"/>
    </row>
    <row r="287" spans="3:16" ht="14.25" hidden="1" x14ac:dyDescent="0.2">
      <c r="C287" s="335"/>
      <c r="E287" s="78"/>
      <c r="F287" s="335"/>
      <c r="G287" s="335"/>
      <c r="H287" s="505"/>
      <c r="J287" s="335"/>
      <c r="K287" s="335"/>
      <c r="L287" s="335"/>
      <c r="M287" s="335"/>
      <c r="N287" s="335"/>
      <c r="O287" s="335"/>
      <c r="P287" s="335"/>
    </row>
    <row r="288" spans="3:16" ht="14.25" hidden="1" x14ac:dyDescent="0.2">
      <c r="C288" s="335"/>
      <c r="E288" s="78"/>
      <c r="F288" s="335"/>
      <c r="G288" s="335"/>
      <c r="H288" s="505"/>
      <c r="J288" s="335"/>
      <c r="K288" s="335"/>
      <c r="L288" s="335"/>
      <c r="M288" s="335"/>
      <c r="N288" s="335"/>
      <c r="O288" s="335"/>
      <c r="P288" s="335"/>
    </row>
    <row r="289" spans="3:16" ht="14.25" hidden="1" x14ac:dyDescent="0.2">
      <c r="C289" s="335"/>
      <c r="E289" s="78"/>
      <c r="F289" s="335"/>
      <c r="G289" s="335"/>
      <c r="H289" s="505"/>
      <c r="J289" s="335"/>
      <c r="K289" s="335"/>
      <c r="L289" s="335"/>
      <c r="M289" s="335"/>
      <c r="N289" s="335"/>
      <c r="O289" s="335"/>
      <c r="P289" s="335"/>
    </row>
    <row r="290" spans="3:16" ht="14.25" hidden="1" x14ac:dyDescent="0.2">
      <c r="C290" s="335"/>
      <c r="E290" s="78"/>
      <c r="F290" s="335"/>
      <c r="G290" s="335"/>
      <c r="H290" s="505"/>
      <c r="J290" s="335"/>
      <c r="K290" s="335"/>
      <c r="L290" s="335"/>
      <c r="M290" s="335"/>
      <c r="N290" s="335"/>
      <c r="O290" s="335"/>
      <c r="P290" s="335"/>
    </row>
    <row r="291" spans="3:16" ht="14.25" hidden="1" x14ac:dyDescent="0.2">
      <c r="C291" s="335"/>
      <c r="E291" s="78"/>
      <c r="F291" s="335"/>
      <c r="G291" s="335"/>
      <c r="H291" s="505"/>
      <c r="J291" s="335"/>
      <c r="K291" s="335"/>
      <c r="L291" s="335"/>
      <c r="M291" s="335"/>
      <c r="N291" s="335"/>
      <c r="O291" s="335"/>
      <c r="P291" s="335"/>
    </row>
    <row r="292" spans="3:16" ht="14.25" hidden="1" x14ac:dyDescent="0.2">
      <c r="C292" s="335"/>
      <c r="E292" s="78"/>
      <c r="F292" s="335"/>
      <c r="G292" s="335"/>
      <c r="H292" s="505"/>
      <c r="J292" s="335"/>
      <c r="K292" s="335"/>
      <c r="L292" s="335"/>
      <c r="M292" s="335"/>
      <c r="N292" s="335"/>
      <c r="O292" s="335"/>
      <c r="P292" s="335"/>
    </row>
    <row r="293" spans="3:16" ht="14.25" hidden="1" x14ac:dyDescent="0.2">
      <c r="C293" s="335"/>
      <c r="E293" s="78"/>
      <c r="F293" s="335"/>
      <c r="G293" s="335"/>
      <c r="H293" s="505"/>
      <c r="J293" s="335"/>
      <c r="K293" s="335"/>
      <c r="L293" s="335"/>
      <c r="M293" s="335"/>
      <c r="N293" s="335"/>
      <c r="O293" s="335"/>
      <c r="P293" s="335"/>
    </row>
    <row r="294" spans="3:16" ht="14.25" hidden="1" x14ac:dyDescent="0.2">
      <c r="C294" s="335"/>
      <c r="E294" s="78"/>
      <c r="F294" s="335"/>
      <c r="G294" s="335"/>
      <c r="H294" s="505"/>
      <c r="J294" s="335"/>
      <c r="K294" s="335"/>
      <c r="L294" s="335"/>
      <c r="M294" s="335"/>
      <c r="N294" s="335"/>
      <c r="O294" s="335"/>
      <c r="P294" s="335"/>
    </row>
    <row r="295" spans="3:16" ht="14.25" hidden="1" x14ac:dyDescent="0.2">
      <c r="C295" s="335"/>
      <c r="E295" s="78"/>
      <c r="F295" s="335"/>
      <c r="G295" s="335"/>
      <c r="H295" s="505"/>
      <c r="J295" s="335"/>
      <c r="K295" s="335"/>
      <c r="L295" s="335"/>
      <c r="M295" s="335"/>
      <c r="N295" s="335"/>
      <c r="O295" s="335"/>
      <c r="P295" s="335"/>
    </row>
    <row r="296" spans="3:16" ht="14.25" hidden="1" x14ac:dyDescent="0.2">
      <c r="C296" s="335"/>
      <c r="E296" s="78"/>
      <c r="F296" s="335"/>
      <c r="G296" s="335"/>
      <c r="H296" s="505"/>
      <c r="J296" s="335"/>
      <c r="K296" s="335"/>
      <c r="L296" s="335"/>
      <c r="M296" s="335"/>
      <c r="N296" s="335"/>
      <c r="O296" s="335"/>
      <c r="P296" s="335"/>
    </row>
    <row r="297" spans="3:16" ht="14.25" hidden="1" x14ac:dyDescent="0.2">
      <c r="C297" s="335"/>
      <c r="E297" s="78"/>
      <c r="F297" s="335"/>
      <c r="G297" s="335"/>
      <c r="H297" s="505"/>
      <c r="J297" s="335"/>
      <c r="K297" s="335"/>
      <c r="L297" s="335"/>
      <c r="M297" s="335"/>
      <c r="N297" s="335"/>
      <c r="O297" s="335"/>
      <c r="P297" s="335"/>
    </row>
    <row r="298" spans="3:16" ht="14.25" hidden="1" x14ac:dyDescent="0.2">
      <c r="C298" s="335"/>
      <c r="E298" s="78"/>
      <c r="F298" s="335"/>
      <c r="G298" s="335"/>
      <c r="H298" s="505"/>
      <c r="J298" s="335"/>
      <c r="K298" s="335"/>
      <c r="L298" s="335"/>
      <c r="M298" s="335"/>
      <c r="N298" s="335"/>
      <c r="O298" s="335"/>
      <c r="P298" s="335"/>
    </row>
    <row r="299" spans="3:16" ht="14.25" hidden="1" x14ac:dyDescent="0.2">
      <c r="C299" s="335"/>
      <c r="E299" s="78"/>
      <c r="F299" s="335"/>
      <c r="G299" s="335"/>
      <c r="H299" s="505"/>
      <c r="J299" s="335"/>
      <c r="K299" s="335"/>
      <c r="L299" s="335"/>
      <c r="M299" s="335"/>
      <c r="N299" s="335"/>
      <c r="O299" s="335"/>
      <c r="P299" s="335"/>
    </row>
    <row r="300" spans="3:16" ht="14.25" hidden="1" x14ac:dyDescent="0.2">
      <c r="C300" s="335"/>
      <c r="E300" s="78"/>
      <c r="F300" s="335"/>
      <c r="G300" s="335"/>
      <c r="H300" s="505"/>
      <c r="J300" s="335"/>
      <c r="K300" s="335"/>
      <c r="L300" s="335"/>
      <c r="M300" s="335"/>
      <c r="N300" s="335"/>
      <c r="O300" s="335"/>
      <c r="P300" s="335"/>
    </row>
    <row r="301" spans="3:16" ht="14.25" hidden="1" x14ac:dyDescent="0.2">
      <c r="C301" s="335"/>
      <c r="E301" s="78"/>
      <c r="F301" s="335"/>
      <c r="G301" s="335"/>
      <c r="H301" s="505"/>
      <c r="J301" s="335"/>
      <c r="K301" s="335"/>
      <c r="L301" s="335"/>
      <c r="M301" s="335"/>
      <c r="N301" s="335"/>
      <c r="O301" s="335"/>
      <c r="P301" s="335"/>
    </row>
    <row r="302" spans="3:16" ht="14.25" hidden="1" x14ac:dyDescent="0.2">
      <c r="C302" s="335"/>
      <c r="E302" s="78"/>
      <c r="F302" s="335"/>
      <c r="G302" s="335"/>
      <c r="H302" s="505"/>
      <c r="J302" s="335"/>
      <c r="K302" s="335"/>
      <c r="L302" s="335"/>
      <c r="M302" s="335"/>
      <c r="N302" s="335"/>
      <c r="O302" s="335"/>
      <c r="P302" s="335"/>
    </row>
    <row r="303" spans="3:16" ht="14.25" hidden="1" x14ac:dyDescent="0.2">
      <c r="C303" s="335"/>
      <c r="E303" s="78"/>
      <c r="F303" s="335"/>
      <c r="G303" s="335"/>
      <c r="H303" s="505"/>
      <c r="J303" s="335"/>
      <c r="K303" s="335"/>
      <c r="L303" s="335"/>
      <c r="M303" s="335"/>
      <c r="N303" s="335"/>
      <c r="O303" s="335"/>
      <c r="P303" s="335"/>
    </row>
    <row r="304" spans="3:16" ht="14.25" hidden="1" x14ac:dyDescent="0.2">
      <c r="C304" s="335"/>
      <c r="E304" s="78"/>
      <c r="F304" s="335"/>
      <c r="G304" s="335"/>
      <c r="H304" s="505"/>
      <c r="J304" s="335"/>
      <c r="K304" s="335"/>
      <c r="L304" s="335"/>
      <c r="M304" s="335"/>
      <c r="N304" s="335"/>
      <c r="O304" s="335"/>
      <c r="P304" s="335"/>
    </row>
    <row r="305" spans="3:16" ht="14.25" hidden="1" x14ac:dyDescent="0.2">
      <c r="C305" s="335"/>
      <c r="E305" s="78"/>
      <c r="F305" s="335"/>
      <c r="G305" s="335"/>
      <c r="H305" s="505"/>
      <c r="J305" s="335"/>
      <c r="K305" s="335"/>
      <c r="L305" s="335"/>
      <c r="M305" s="335"/>
      <c r="N305" s="335"/>
      <c r="O305" s="335"/>
      <c r="P305" s="335"/>
    </row>
    <row r="306" spans="3:16" ht="14.25" hidden="1" x14ac:dyDescent="0.2">
      <c r="C306" s="335"/>
      <c r="E306" s="78"/>
      <c r="F306" s="335"/>
      <c r="G306" s="335"/>
      <c r="H306" s="505"/>
      <c r="J306" s="335"/>
      <c r="K306" s="335"/>
      <c r="L306" s="335"/>
      <c r="M306" s="335"/>
      <c r="N306" s="335"/>
      <c r="O306" s="335"/>
      <c r="P306" s="335"/>
    </row>
    <row r="307" spans="3:16" ht="14.25" hidden="1" x14ac:dyDescent="0.2">
      <c r="C307" s="335"/>
      <c r="E307" s="78"/>
      <c r="F307" s="335"/>
      <c r="G307" s="335"/>
      <c r="H307" s="505"/>
      <c r="J307" s="335"/>
      <c r="K307" s="335"/>
      <c r="L307" s="335"/>
      <c r="M307" s="335"/>
      <c r="N307" s="335"/>
      <c r="O307" s="335"/>
      <c r="P307" s="335"/>
    </row>
    <row r="308" spans="3:16" ht="14.25" hidden="1" x14ac:dyDescent="0.2">
      <c r="C308" s="335"/>
      <c r="E308" s="78"/>
      <c r="F308" s="335"/>
      <c r="G308" s="335"/>
      <c r="H308" s="505"/>
      <c r="J308" s="335"/>
      <c r="K308" s="335"/>
      <c r="L308" s="335"/>
      <c r="M308" s="335"/>
      <c r="N308" s="335"/>
      <c r="O308" s="335"/>
      <c r="P308" s="335"/>
    </row>
    <row r="309" spans="3:16" ht="14.25" hidden="1" x14ac:dyDescent="0.2">
      <c r="C309" s="335"/>
      <c r="E309" s="78"/>
      <c r="F309" s="335"/>
      <c r="G309" s="335"/>
      <c r="H309" s="505"/>
      <c r="J309" s="335"/>
      <c r="K309" s="335"/>
      <c r="L309" s="335"/>
      <c r="M309" s="335"/>
      <c r="N309" s="335"/>
      <c r="O309" s="335"/>
      <c r="P309" s="335"/>
    </row>
    <row r="310" spans="3:16" ht="14.25" hidden="1" x14ac:dyDescent="0.2">
      <c r="C310" s="335"/>
      <c r="E310" s="78"/>
      <c r="F310" s="335"/>
      <c r="G310" s="335"/>
      <c r="H310" s="505"/>
      <c r="J310" s="335"/>
      <c r="K310" s="335"/>
      <c r="L310" s="335"/>
      <c r="M310" s="335"/>
      <c r="N310" s="335"/>
      <c r="O310" s="335"/>
      <c r="P310" s="335"/>
    </row>
    <row r="311" spans="3:16" ht="14.25" hidden="1" x14ac:dyDescent="0.2">
      <c r="C311" s="335"/>
      <c r="E311" s="78"/>
      <c r="F311" s="335"/>
      <c r="G311" s="335"/>
      <c r="H311" s="505"/>
      <c r="J311" s="335"/>
      <c r="K311" s="335"/>
      <c r="L311" s="335"/>
      <c r="M311" s="335"/>
      <c r="N311" s="335"/>
      <c r="O311" s="335"/>
      <c r="P311" s="335"/>
    </row>
    <row r="312" spans="3:16" ht="14.25" hidden="1" x14ac:dyDescent="0.2">
      <c r="C312" s="335"/>
      <c r="E312" s="78"/>
      <c r="F312" s="335"/>
      <c r="G312" s="335"/>
      <c r="H312" s="505"/>
      <c r="J312" s="335"/>
      <c r="K312" s="335"/>
      <c r="L312" s="335"/>
      <c r="M312" s="335"/>
      <c r="N312" s="335"/>
      <c r="O312" s="335"/>
      <c r="P312" s="335"/>
    </row>
    <row r="313" spans="3:16" ht="14.25" hidden="1" x14ac:dyDescent="0.2">
      <c r="C313" s="335"/>
      <c r="E313" s="78"/>
      <c r="F313" s="335"/>
      <c r="G313" s="335"/>
      <c r="H313" s="505"/>
      <c r="J313" s="335"/>
      <c r="K313" s="335"/>
      <c r="L313" s="335"/>
      <c r="M313" s="335"/>
      <c r="N313" s="335"/>
      <c r="O313" s="335"/>
      <c r="P313" s="335"/>
    </row>
    <row r="314" spans="3:16" ht="14.25" hidden="1" x14ac:dyDescent="0.2">
      <c r="C314" s="335"/>
      <c r="E314" s="78"/>
      <c r="F314" s="335"/>
      <c r="G314" s="335"/>
      <c r="H314" s="505"/>
      <c r="J314" s="335"/>
      <c r="K314" s="335"/>
      <c r="L314" s="335"/>
      <c r="M314" s="335"/>
      <c r="N314" s="335"/>
      <c r="O314" s="335"/>
      <c r="P314" s="335"/>
    </row>
    <row r="315" spans="3:16" ht="14.25" hidden="1" x14ac:dyDescent="0.2">
      <c r="C315" s="335"/>
      <c r="E315" s="78"/>
      <c r="F315" s="335"/>
      <c r="G315" s="335"/>
      <c r="H315" s="505"/>
      <c r="J315" s="335"/>
      <c r="K315" s="335"/>
      <c r="L315" s="335"/>
      <c r="M315" s="335"/>
      <c r="N315" s="335"/>
      <c r="O315" s="335"/>
      <c r="P315" s="335"/>
    </row>
    <row r="316" spans="3:16" ht="14.25" hidden="1" x14ac:dyDescent="0.2">
      <c r="C316" s="335"/>
      <c r="E316" s="78"/>
      <c r="F316" s="335"/>
      <c r="G316" s="335"/>
      <c r="H316" s="505"/>
      <c r="J316" s="335"/>
      <c r="K316" s="335"/>
      <c r="L316" s="335"/>
      <c r="M316" s="335"/>
      <c r="N316" s="335"/>
      <c r="O316" s="335"/>
      <c r="P316" s="335"/>
    </row>
    <row r="317" spans="3:16" ht="14.25" hidden="1" x14ac:dyDescent="0.2">
      <c r="C317" s="335"/>
      <c r="E317" s="78"/>
      <c r="F317" s="335"/>
      <c r="G317" s="335"/>
      <c r="H317" s="505"/>
      <c r="J317" s="335"/>
      <c r="K317" s="335"/>
      <c r="L317" s="335"/>
      <c r="M317" s="335"/>
      <c r="N317" s="335"/>
      <c r="O317" s="335"/>
      <c r="P317" s="335"/>
    </row>
    <row r="318" spans="3:16" ht="14.25" hidden="1" x14ac:dyDescent="0.2">
      <c r="C318" s="335"/>
      <c r="E318" s="78"/>
      <c r="F318" s="335"/>
      <c r="G318" s="335"/>
      <c r="H318" s="505"/>
      <c r="J318" s="335"/>
      <c r="K318" s="335"/>
      <c r="L318" s="335"/>
      <c r="M318" s="335"/>
      <c r="N318" s="335"/>
      <c r="O318" s="335"/>
      <c r="P318" s="335"/>
    </row>
    <row r="319" spans="3:16" ht="14.25" hidden="1" x14ac:dyDescent="0.2">
      <c r="C319" s="335"/>
      <c r="E319" s="78"/>
      <c r="F319" s="335"/>
      <c r="G319" s="335"/>
      <c r="H319" s="505"/>
      <c r="J319" s="335"/>
      <c r="K319" s="335"/>
      <c r="L319" s="335"/>
      <c r="M319" s="335"/>
      <c r="N319" s="335"/>
      <c r="O319" s="335"/>
      <c r="P319" s="335"/>
    </row>
    <row r="320" spans="3:16" ht="14.25" hidden="1" x14ac:dyDescent="0.2">
      <c r="C320" s="335"/>
      <c r="E320" s="78"/>
      <c r="F320" s="335"/>
      <c r="G320" s="335"/>
      <c r="H320" s="505"/>
      <c r="J320" s="335"/>
      <c r="K320" s="335"/>
      <c r="L320" s="335"/>
      <c r="M320" s="335"/>
      <c r="N320" s="335"/>
      <c r="O320" s="335"/>
      <c r="P320" s="335"/>
    </row>
    <row r="321" spans="3:16" ht="14.25" hidden="1" x14ac:dyDescent="0.2">
      <c r="C321" s="335"/>
      <c r="E321" s="78"/>
      <c r="F321" s="335"/>
      <c r="G321" s="335"/>
      <c r="H321" s="505"/>
      <c r="J321" s="335"/>
      <c r="K321" s="335"/>
      <c r="L321" s="335"/>
      <c r="M321" s="335"/>
      <c r="N321" s="335"/>
      <c r="O321" s="335"/>
      <c r="P321" s="335"/>
    </row>
    <row r="322" spans="3:16" ht="14.25" hidden="1" x14ac:dyDescent="0.2">
      <c r="C322" s="335"/>
      <c r="E322" s="78"/>
      <c r="F322" s="335"/>
      <c r="G322" s="335"/>
      <c r="H322" s="505"/>
      <c r="J322" s="335"/>
      <c r="K322" s="335"/>
      <c r="L322" s="335"/>
      <c r="M322" s="335"/>
      <c r="N322" s="335"/>
      <c r="O322" s="335"/>
      <c r="P322" s="335"/>
    </row>
    <row r="323" spans="3:16" ht="14.25" hidden="1" x14ac:dyDescent="0.2">
      <c r="C323" s="335"/>
      <c r="E323" s="78"/>
      <c r="F323" s="335"/>
      <c r="G323" s="335"/>
      <c r="H323" s="505"/>
      <c r="J323" s="335"/>
      <c r="K323" s="335"/>
      <c r="L323" s="335"/>
      <c r="M323" s="335"/>
      <c r="N323" s="335"/>
      <c r="O323" s="335"/>
      <c r="P323" s="335"/>
    </row>
    <row r="324" spans="3:16" ht="14.25" hidden="1" x14ac:dyDescent="0.2">
      <c r="C324" s="335"/>
      <c r="E324" s="78"/>
      <c r="F324" s="335"/>
      <c r="G324" s="335"/>
      <c r="H324" s="505"/>
      <c r="J324" s="335"/>
      <c r="K324" s="335"/>
      <c r="L324" s="335"/>
      <c r="M324" s="335"/>
      <c r="N324" s="335"/>
      <c r="O324" s="335"/>
      <c r="P324" s="335"/>
    </row>
    <row r="325" spans="3:16" ht="14.25" hidden="1" x14ac:dyDescent="0.2">
      <c r="C325" s="335"/>
      <c r="E325" s="78"/>
      <c r="F325" s="335"/>
      <c r="G325" s="335"/>
      <c r="H325" s="505"/>
      <c r="J325" s="335"/>
      <c r="K325" s="335"/>
      <c r="L325" s="335"/>
      <c r="M325" s="335"/>
      <c r="N325" s="335"/>
      <c r="O325" s="335"/>
      <c r="P325" s="335"/>
    </row>
    <row r="326" spans="3:16" ht="14.25" hidden="1" x14ac:dyDescent="0.2">
      <c r="C326" s="335"/>
      <c r="E326" s="78"/>
      <c r="F326" s="335"/>
      <c r="G326" s="335"/>
      <c r="H326" s="505"/>
      <c r="J326" s="335"/>
      <c r="K326" s="335"/>
      <c r="L326" s="335"/>
      <c r="M326" s="335"/>
      <c r="N326" s="335"/>
      <c r="O326" s="335"/>
      <c r="P326" s="335"/>
    </row>
    <row r="327" spans="3:16" ht="14.25" hidden="1" x14ac:dyDescent="0.2">
      <c r="C327" s="335"/>
      <c r="E327" s="78"/>
      <c r="F327" s="335"/>
      <c r="G327" s="335"/>
      <c r="H327" s="505"/>
      <c r="J327" s="335"/>
      <c r="K327" s="335"/>
      <c r="L327" s="335"/>
      <c r="M327" s="335"/>
      <c r="N327" s="335"/>
      <c r="O327" s="335"/>
      <c r="P327" s="335"/>
    </row>
    <row r="328" spans="3:16" ht="14.25" hidden="1" x14ac:dyDescent="0.2">
      <c r="C328" s="335"/>
      <c r="E328" s="78"/>
      <c r="F328" s="335"/>
      <c r="G328" s="335"/>
      <c r="H328" s="505"/>
      <c r="J328" s="335"/>
      <c r="K328" s="335"/>
      <c r="L328" s="335"/>
      <c r="M328" s="335"/>
      <c r="N328" s="335"/>
      <c r="O328" s="335"/>
      <c r="P328" s="335"/>
    </row>
    <row r="329" spans="3:16" ht="14.25" hidden="1" x14ac:dyDescent="0.2">
      <c r="C329" s="335"/>
      <c r="E329" s="78"/>
      <c r="F329" s="335"/>
      <c r="G329" s="335"/>
      <c r="H329" s="505"/>
      <c r="J329" s="335"/>
      <c r="K329" s="335"/>
      <c r="L329" s="335"/>
      <c r="M329" s="335"/>
      <c r="N329" s="335"/>
      <c r="O329" s="335"/>
      <c r="P329" s="335"/>
    </row>
    <row r="330" spans="3:16" ht="14.25" hidden="1" x14ac:dyDescent="0.2">
      <c r="C330" s="335"/>
      <c r="E330" s="78"/>
      <c r="F330" s="335"/>
      <c r="G330" s="335"/>
      <c r="H330" s="505"/>
      <c r="J330" s="335"/>
      <c r="K330" s="335"/>
      <c r="L330" s="335"/>
      <c r="M330" s="335"/>
      <c r="N330" s="335"/>
      <c r="O330" s="335"/>
      <c r="P330" s="335"/>
    </row>
    <row r="331" spans="3:16" ht="14.25" hidden="1" x14ac:dyDescent="0.2">
      <c r="C331" s="335"/>
      <c r="E331" s="78"/>
      <c r="F331" s="335"/>
      <c r="G331" s="335"/>
      <c r="H331" s="505"/>
      <c r="J331" s="335"/>
      <c r="K331" s="335"/>
      <c r="L331" s="335"/>
      <c r="M331" s="335"/>
      <c r="N331" s="335"/>
      <c r="O331" s="335"/>
      <c r="P331" s="335"/>
    </row>
    <row r="332" spans="3:16" ht="14.25" hidden="1" x14ac:dyDescent="0.2">
      <c r="C332" s="335"/>
      <c r="E332" s="78"/>
      <c r="F332" s="335"/>
      <c r="G332" s="335"/>
      <c r="H332" s="505"/>
      <c r="J332" s="335"/>
      <c r="K332" s="335"/>
      <c r="L332" s="335"/>
      <c r="M332" s="335"/>
      <c r="N332" s="335"/>
      <c r="O332" s="335"/>
      <c r="P332" s="335"/>
    </row>
    <row r="333" spans="3:16" ht="14.25" hidden="1" x14ac:dyDescent="0.2">
      <c r="C333" s="335"/>
      <c r="E333" s="78"/>
      <c r="F333" s="335"/>
      <c r="G333" s="335"/>
      <c r="H333" s="505"/>
      <c r="J333" s="335"/>
      <c r="K333" s="335"/>
      <c r="L333" s="335"/>
      <c r="M333" s="335"/>
      <c r="N333" s="335"/>
      <c r="O333" s="335"/>
      <c r="P333" s="335"/>
    </row>
    <row r="334" spans="3:16" ht="14.25" hidden="1" x14ac:dyDescent="0.2">
      <c r="C334" s="335"/>
      <c r="E334" s="78"/>
      <c r="F334" s="335"/>
      <c r="G334" s="335"/>
      <c r="H334" s="505"/>
      <c r="J334" s="335"/>
      <c r="K334" s="335"/>
      <c r="L334" s="335"/>
      <c r="M334" s="335"/>
      <c r="N334" s="335"/>
      <c r="O334" s="335"/>
      <c r="P334" s="335"/>
    </row>
    <row r="335" spans="3:16" ht="14.25" hidden="1" x14ac:dyDescent="0.2">
      <c r="C335" s="335"/>
      <c r="E335" s="78"/>
      <c r="F335" s="335"/>
      <c r="G335" s="335"/>
      <c r="H335" s="505"/>
      <c r="J335" s="335"/>
      <c r="K335" s="335"/>
      <c r="L335" s="335"/>
      <c r="M335" s="335"/>
      <c r="N335" s="335"/>
      <c r="O335" s="335"/>
      <c r="P335" s="335"/>
    </row>
    <row r="336" spans="3:16" ht="14.25" hidden="1" x14ac:dyDescent="0.2">
      <c r="C336" s="335"/>
      <c r="E336" s="78"/>
      <c r="F336" s="335"/>
      <c r="G336" s="335"/>
      <c r="H336" s="505"/>
      <c r="J336" s="335"/>
      <c r="K336" s="335"/>
      <c r="L336" s="335"/>
      <c r="M336" s="335"/>
      <c r="N336" s="335"/>
      <c r="O336" s="335"/>
      <c r="P336" s="335"/>
    </row>
    <row r="337" spans="3:16" ht="14.25" hidden="1" x14ac:dyDescent="0.2">
      <c r="C337" s="335"/>
      <c r="E337" s="78"/>
      <c r="F337" s="335"/>
      <c r="G337" s="335"/>
      <c r="H337" s="505"/>
      <c r="J337" s="335"/>
      <c r="K337" s="335"/>
      <c r="L337" s="335"/>
      <c r="M337" s="335"/>
      <c r="N337" s="335"/>
      <c r="O337" s="335"/>
      <c r="P337" s="335"/>
    </row>
    <row r="338" spans="3:16" ht="14.25" hidden="1" x14ac:dyDescent="0.2">
      <c r="C338" s="335"/>
      <c r="E338" s="78"/>
      <c r="F338" s="335"/>
      <c r="G338" s="335"/>
      <c r="H338" s="505"/>
      <c r="J338" s="335"/>
      <c r="K338" s="335"/>
      <c r="L338" s="335"/>
      <c r="M338" s="335"/>
      <c r="N338" s="335"/>
      <c r="O338" s="335"/>
      <c r="P338" s="335"/>
    </row>
    <row r="339" spans="3:16" ht="14.25" hidden="1" x14ac:dyDescent="0.2">
      <c r="C339" s="335"/>
      <c r="E339" s="78"/>
      <c r="F339" s="335"/>
      <c r="G339" s="335"/>
      <c r="H339" s="505"/>
      <c r="J339" s="335"/>
      <c r="K339" s="335"/>
      <c r="L339" s="335"/>
      <c r="M339" s="335"/>
      <c r="N339" s="335"/>
      <c r="O339" s="335"/>
      <c r="P339" s="335"/>
    </row>
    <row r="340" spans="3:16" ht="14.25" hidden="1" x14ac:dyDescent="0.2">
      <c r="C340" s="335"/>
      <c r="E340" s="78"/>
      <c r="F340" s="335"/>
      <c r="G340" s="335"/>
      <c r="H340" s="505"/>
      <c r="J340" s="335"/>
      <c r="K340" s="335"/>
      <c r="L340" s="335"/>
      <c r="M340" s="335"/>
      <c r="N340" s="335"/>
      <c r="O340" s="335"/>
      <c r="P340" s="335"/>
    </row>
    <row r="341" spans="3:16" ht="14.25" hidden="1" x14ac:dyDescent="0.2">
      <c r="C341" s="335"/>
      <c r="E341" s="78"/>
      <c r="F341" s="335"/>
      <c r="G341" s="335"/>
      <c r="H341" s="505"/>
      <c r="J341" s="335"/>
      <c r="K341" s="335"/>
      <c r="L341" s="335"/>
      <c r="M341" s="335"/>
      <c r="N341" s="335"/>
      <c r="O341" s="335"/>
      <c r="P341" s="335"/>
    </row>
    <row r="342" spans="3:16" ht="14.25" hidden="1" x14ac:dyDescent="0.2">
      <c r="C342" s="335"/>
      <c r="E342" s="78"/>
      <c r="F342" s="335"/>
      <c r="G342" s="335"/>
      <c r="H342" s="505"/>
      <c r="J342" s="335"/>
      <c r="K342" s="335"/>
      <c r="L342" s="335"/>
      <c r="M342" s="335"/>
      <c r="N342" s="335"/>
      <c r="O342" s="335"/>
      <c r="P342" s="335"/>
    </row>
    <row r="343" spans="3:16" ht="14.25" hidden="1" x14ac:dyDescent="0.2">
      <c r="C343" s="335"/>
      <c r="E343" s="78"/>
      <c r="F343" s="335"/>
      <c r="G343" s="335"/>
      <c r="H343" s="505"/>
      <c r="J343" s="335"/>
      <c r="K343" s="335"/>
      <c r="L343" s="335"/>
      <c r="M343" s="335"/>
      <c r="N343" s="335"/>
      <c r="O343" s="335"/>
      <c r="P343" s="335"/>
    </row>
    <row r="344" spans="3:16" ht="14.25" hidden="1" x14ac:dyDescent="0.2">
      <c r="C344" s="335"/>
      <c r="E344" s="78"/>
      <c r="F344" s="335"/>
      <c r="G344" s="335"/>
      <c r="H344" s="505"/>
      <c r="J344" s="335"/>
      <c r="K344" s="335"/>
      <c r="L344" s="335"/>
      <c r="M344" s="335"/>
      <c r="N344" s="335"/>
      <c r="O344" s="335"/>
      <c r="P344" s="335"/>
    </row>
    <row r="345" spans="3:16" ht="14.25" hidden="1" x14ac:dyDescent="0.2">
      <c r="C345" s="335"/>
      <c r="E345" s="78"/>
      <c r="F345" s="335"/>
      <c r="G345" s="335"/>
      <c r="H345" s="505"/>
      <c r="J345" s="335"/>
      <c r="K345" s="335"/>
      <c r="L345" s="335"/>
      <c r="M345" s="335"/>
      <c r="N345" s="335"/>
      <c r="O345" s="335"/>
      <c r="P345" s="335"/>
    </row>
    <row r="346" spans="3:16" ht="14.25" hidden="1" x14ac:dyDescent="0.2">
      <c r="C346" s="335"/>
      <c r="E346" s="78"/>
      <c r="F346" s="335"/>
      <c r="G346" s="335"/>
      <c r="H346" s="505"/>
      <c r="J346" s="335"/>
      <c r="K346" s="335"/>
      <c r="L346" s="335"/>
      <c r="M346" s="335"/>
      <c r="N346" s="335"/>
      <c r="O346" s="335"/>
      <c r="P346" s="335"/>
    </row>
    <row r="347" spans="3:16" ht="14.25" hidden="1" x14ac:dyDescent="0.2">
      <c r="C347" s="335"/>
      <c r="E347" s="78"/>
      <c r="F347" s="335"/>
      <c r="G347" s="335"/>
      <c r="H347" s="505"/>
      <c r="J347" s="335"/>
      <c r="K347" s="335"/>
      <c r="L347" s="335"/>
      <c r="M347" s="335"/>
      <c r="N347" s="335"/>
      <c r="O347" s="335"/>
      <c r="P347" s="335"/>
    </row>
    <row r="348" spans="3:16" ht="14.25" hidden="1" x14ac:dyDescent="0.2">
      <c r="C348" s="335"/>
      <c r="E348" s="78"/>
      <c r="F348" s="335"/>
      <c r="G348" s="335"/>
      <c r="H348" s="505"/>
      <c r="J348" s="335"/>
      <c r="K348" s="335"/>
      <c r="L348" s="335"/>
      <c r="M348" s="335"/>
      <c r="N348" s="335"/>
      <c r="O348" s="335"/>
      <c r="P348" s="335"/>
    </row>
    <row r="349" spans="3:16" ht="14.25" hidden="1" x14ac:dyDescent="0.2">
      <c r="C349" s="335"/>
      <c r="E349" s="78"/>
      <c r="F349" s="335"/>
      <c r="G349" s="335"/>
      <c r="H349" s="505"/>
      <c r="J349" s="335"/>
      <c r="K349" s="335"/>
      <c r="L349" s="335"/>
      <c r="M349" s="335"/>
      <c r="N349" s="335"/>
      <c r="O349" s="335"/>
      <c r="P349" s="335"/>
    </row>
    <row r="350" spans="3:16" ht="14.25" hidden="1" x14ac:dyDescent="0.2">
      <c r="C350" s="335"/>
      <c r="E350" s="78"/>
      <c r="F350" s="335"/>
      <c r="G350" s="335"/>
      <c r="H350" s="505"/>
      <c r="J350" s="335"/>
      <c r="K350" s="335"/>
      <c r="L350" s="335"/>
      <c r="M350" s="335"/>
      <c r="N350" s="335"/>
      <c r="O350" s="335"/>
      <c r="P350" s="335"/>
    </row>
    <row r="351" spans="3:16" ht="14.25" hidden="1" x14ac:dyDescent="0.2">
      <c r="C351" s="335"/>
      <c r="E351" s="78"/>
      <c r="F351" s="335"/>
      <c r="G351" s="335"/>
      <c r="H351" s="505"/>
      <c r="J351" s="335"/>
      <c r="K351" s="335"/>
      <c r="L351" s="335"/>
      <c r="M351" s="335"/>
      <c r="N351" s="335"/>
      <c r="O351" s="335"/>
      <c r="P351" s="335"/>
    </row>
    <row r="352" spans="3:16" ht="14.25" hidden="1" x14ac:dyDescent="0.2">
      <c r="C352" s="335"/>
      <c r="E352" s="78"/>
      <c r="F352" s="335"/>
      <c r="G352" s="335"/>
      <c r="H352" s="505"/>
      <c r="J352" s="335"/>
      <c r="K352" s="335"/>
      <c r="L352" s="335"/>
      <c r="M352" s="335"/>
      <c r="N352" s="335"/>
      <c r="O352" s="335"/>
      <c r="P352" s="335"/>
    </row>
    <row r="353" spans="3:16" ht="14.25" hidden="1" x14ac:dyDescent="0.2">
      <c r="C353" s="335"/>
      <c r="E353" s="78"/>
      <c r="F353" s="335"/>
      <c r="G353" s="335"/>
      <c r="H353" s="505"/>
      <c r="J353" s="335"/>
      <c r="K353" s="335"/>
      <c r="L353" s="335"/>
      <c r="M353" s="335"/>
      <c r="N353" s="335"/>
      <c r="O353" s="335"/>
      <c r="P353" s="335"/>
    </row>
    <row r="354" spans="3:16" ht="14.25" hidden="1" x14ac:dyDescent="0.2">
      <c r="C354" s="335"/>
      <c r="E354" s="78"/>
      <c r="F354" s="335"/>
      <c r="G354" s="335"/>
      <c r="H354" s="505"/>
      <c r="J354" s="335"/>
      <c r="K354" s="335"/>
      <c r="L354" s="335"/>
      <c r="M354" s="335"/>
      <c r="N354" s="335"/>
      <c r="O354" s="335"/>
      <c r="P354" s="335"/>
    </row>
    <row r="355" spans="3:16" ht="14.25" hidden="1" x14ac:dyDescent="0.2">
      <c r="C355" s="335"/>
      <c r="E355" s="78"/>
      <c r="F355" s="335"/>
      <c r="G355" s="335"/>
      <c r="H355" s="505"/>
      <c r="J355" s="335"/>
      <c r="K355" s="335"/>
      <c r="L355" s="335"/>
      <c r="M355" s="335"/>
      <c r="N355" s="335"/>
      <c r="O355" s="335"/>
      <c r="P355" s="335"/>
    </row>
    <row r="356" spans="3:16" ht="14.25" hidden="1" x14ac:dyDescent="0.2">
      <c r="C356" s="335"/>
      <c r="E356" s="78"/>
      <c r="F356" s="335"/>
      <c r="G356" s="335"/>
      <c r="H356" s="505"/>
      <c r="J356" s="335"/>
      <c r="K356" s="335"/>
      <c r="L356" s="335"/>
      <c r="M356" s="335"/>
      <c r="N356" s="335"/>
      <c r="O356" s="335"/>
      <c r="P356" s="335"/>
    </row>
    <row r="357" spans="3:16" ht="14.25" hidden="1" x14ac:dyDescent="0.2">
      <c r="C357" s="335"/>
      <c r="E357" s="78"/>
      <c r="F357" s="335"/>
      <c r="G357" s="335"/>
      <c r="H357" s="505"/>
      <c r="J357" s="335"/>
      <c r="K357" s="335"/>
      <c r="L357" s="335"/>
      <c r="M357" s="335"/>
      <c r="N357" s="335"/>
      <c r="O357" s="335"/>
      <c r="P357" s="335"/>
    </row>
    <row r="358" spans="3:16" ht="14.25" hidden="1" x14ac:dyDescent="0.2">
      <c r="C358" s="335"/>
      <c r="E358" s="78"/>
      <c r="F358" s="335"/>
      <c r="G358" s="335"/>
      <c r="H358" s="505"/>
      <c r="J358" s="335"/>
      <c r="K358" s="335"/>
      <c r="L358" s="335"/>
      <c r="M358" s="335"/>
      <c r="N358" s="335"/>
      <c r="O358" s="335"/>
      <c r="P358" s="335"/>
    </row>
    <row r="359" spans="3:16" ht="14.25" hidden="1" x14ac:dyDescent="0.2">
      <c r="C359" s="335"/>
      <c r="E359" s="78"/>
      <c r="F359" s="335"/>
      <c r="G359" s="335"/>
      <c r="H359" s="505"/>
      <c r="J359" s="335"/>
      <c r="K359" s="335"/>
      <c r="L359" s="335"/>
      <c r="M359" s="335"/>
      <c r="N359" s="335"/>
      <c r="O359" s="335"/>
      <c r="P359" s="335"/>
    </row>
    <row r="360" spans="3:16" ht="14.25" hidden="1" x14ac:dyDescent="0.2">
      <c r="C360" s="335"/>
      <c r="E360" s="78"/>
      <c r="F360" s="335"/>
      <c r="G360" s="335"/>
      <c r="H360" s="505"/>
      <c r="J360" s="335"/>
      <c r="K360" s="335"/>
      <c r="L360" s="335"/>
      <c r="M360" s="335"/>
      <c r="N360" s="335"/>
      <c r="O360" s="335"/>
      <c r="P360" s="335"/>
    </row>
    <row r="361" spans="3:16" ht="14.25" hidden="1" x14ac:dyDescent="0.2">
      <c r="C361" s="335"/>
      <c r="E361" s="78"/>
      <c r="F361" s="335"/>
      <c r="G361" s="335"/>
      <c r="H361" s="505"/>
      <c r="J361" s="335"/>
      <c r="K361" s="335"/>
      <c r="L361" s="335"/>
      <c r="M361" s="335"/>
      <c r="N361" s="335"/>
      <c r="O361" s="335"/>
      <c r="P361" s="335"/>
    </row>
    <row r="362" spans="3:16" ht="14.25" hidden="1" x14ac:dyDescent="0.2">
      <c r="C362" s="335"/>
      <c r="E362" s="78"/>
      <c r="F362" s="335"/>
      <c r="G362" s="335"/>
      <c r="H362" s="505"/>
      <c r="J362" s="335"/>
      <c r="K362" s="335"/>
      <c r="L362" s="335"/>
      <c r="M362" s="335"/>
      <c r="N362" s="335"/>
      <c r="O362" s="335"/>
      <c r="P362" s="335"/>
    </row>
    <row r="363" spans="3:16" ht="14.25" hidden="1" x14ac:dyDescent="0.2">
      <c r="C363" s="335"/>
      <c r="E363" s="78"/>
      <c r="F363" s="335"/>
      <c r="G363" s="335"/>
      <c r="H363" s="505"/>
      <c r="J363" s="335"/>
      <c r="K363" s="335"/>
      <c r="L363" s="335"/>
      <c r="M363" s="335"/>
      <c r="N363" s="335"/>
      <c r="O363" s="335"/>
      <c r="P363" s="335"/>
    </row>
    <row r="364" spans="3:16" ht="14.25" hidden="1" x14ac:dyDescent="0.2">
      <c r="C364" s="335"/>
      <c r="E364" s="78"/>
      <c r="F364" s="335"/>
      <c r="G364" s="335"/>
      <c r="H364" s="505"/>
      <c r="J364" s="335"/>
      <c r="K364" s="335"/>
      <c r="L364" s="335"/>
      <c r="M364" s="335"/>
      <c r="N364" s="335"/>
      <c r="O364" s="335"/>
      <c r="P364" s="335"/>
    </row>
    <row r="365" spans="3:16" ht="14.25" hidden="1" x14ac:dyDescent="0.2">
      <c r="C365" s="335"/>
      <c r="E365" s="78"/>
      <c r="F365" s="335"/>
      <c r="G365" s="335"/>
      <c r="H365" s="505"/>
      <c r="J365" s="335"/>
      <c r="K365" s="335"/>
      <c r="L365" s="335"/>
      <c r="M365" s="335"/>
      <c r="N365" s="335"/>
      <c r="O365" s="335"/>
      <c r="P365" s="335"/>
    </row>
    <row r="366" spans="3:16" ht="14.25" hidden="1" x14ac:dyDescent="0.2">
      <c r="C366" s="335"/>
      <c r="E366" s="78"/>
      <c r="F366" s="335"/>
      <c r="G366" s="335"/>
      <c r="H366" s="505"/>
      <c r="J366" s="335"/>
      <c r="K366" s="335"/>
      <c r="L366" s="335"/>
      <c r="M366" s="335"/>
      <c r="N366" s="335"/>
      <c r="O366" s="335"/>
      <c r="P366" s="335"/>
    </row>
    <row r="367" spans="3:16" ht="14.25" hidden="1" x14ac:dyDescent="0.2">
      <c r="C367" s="335"/>
      <c r="E367" s="78"/>
      <c r="F367" s="335"/>
      <c r="G367" s="335"/>
      <c r="H367" s="505"/>
      <c r="J367" s="335"/>
      <c r="K367" s="335"/>
      <c r="L367" s="335"/>
      <c r="M367" s="335"/>
      <c r="N367" s="335"/>
      <c r="O367" s="335"/>
      <c r="P367" s="335"/>
    </row>
    <row r="368" spans="3:16" ht="14.25" hidden="1" x14ac:dyDescent="0.2">
      <c r="C368" s="335"/>
      <c r="E368" s="78"/>
      <c r="F368" s="335"/>
      <c r="G368" s="335"/>
      <c r="H368" s="505"/>
      <c r="J368" s="335"/>
      <c r="K368" s="335"/>
      <c r="L368" s="335"/>
      <c r="M368" s="335"/>
      <c r="N368" s="335"/>
      <c r="O368" s="335"/>
      <c r="P368" s="335"/>
    </row>
    <row r="369" spans="3:16" ht="14.25" hidden="1" x14ac:dyDescent="0.2">
      <c r="C369" s="335"/>
      <c r="E369" s="78"/>
      <c r="F369" s="335"/>
      <c r="G369" s="335"/>
      <c r="H369" s="505"/>
      <c r="J369" s="335"/>
      <c r="K369" s="335"/>
      <c r="L369" s="335"/>
      <c r="M369" s="335"/>
      <c r="N369" s="335"/>
      <c r="O369" s="335"/>
      <c r="P369" s="335"/>
    </row>
    <row r="370" spans="3:16" ht="14.25" hidden="1" x14ac:dyDescent="0.2">
      <c r="C370" s="335"/>
      <c r="E370" s="78"/>
      <c r="F370" s="335"/>
      <c r="G370" s="335"/>
      <c r="H370" s="505"/>
      <c r="J370" s="335"/>
      <c r="K370" s="335"/>
      <c r="L370" s="335"/>
      <c r="M370" s="335"/>
      <c r="N370" s="335"/>
      <c r="O370" s="335"/>
      <c r="P370" s="335"/>
    </row>
    <row r="371" spans="3:16" ht="14.25" hidden="1" x14ac:dyDescent="0.2">
      <c r="C371" s="335"/>
      <c r="E371" s="78"/>
      <c r="F371" s="335"/>
      <c r="G371" s="335"/>
      <c r="H371" s="505"/>
      <c r="J371" s="335"/>
      <c r="K371" s="335"/>
      <c r="L371" s="335"/>
      <c r="M371" s="335"/>
      <c r="N371" s="335"/>
      <c r="O371" s="335"/>
      <c r="P371" s="335"/>
    </row>
    <row r="372" spans="3:16" ht="14.25" hidden="1" x14ac:dyDescent="0.2">
      <c r="C372" s="335"/>
      <c r="E372" s="78"/>
      <c r="F372" s="335"/>
      <c r="G372" s="335"/>
      <c r="H372" s="505"/>
      <c r="J372" s="335"/>
      <c r="K372" s="335"/>
      <c r="L372" s="335"/>
      <c r="M372" s="335"/>
      <c r="N372" s="335"/>
      <c r="O372" s="335"/>
      <c r="P372" s="335"/>
    </row>
    <row r="373" spans="3:16" ht="14.25" hidden="1" x14ac:dyDescent="0.2">
      <c r="C373" s="335"/>
      <c r="E373" s="78"/>
      <c r="F373" s="335"/>
      <c r="G373" s="335"/>
      <c r="H373" s="505"/>
      <c r="J373" s="335"/>
      <c r="K373" s="335"/>
      <c r="L373" s="335"/>
      <c r="M373" s="335"/>
      <c r="N373" s="335"/>
      <c r="O373" s="335"/>
      <c r="P373" s="335"/>
    </row>
    <row r="374" spans="3:16" ht="14.25" hidden="1" x14ac:dyDescent="0.2">
      <c r="C374" s="335"/>
      <c r="E374" s="78"/>
      <c r="F374" s="335"/>
      <c r="G374" s="335"/>
      <c r="H374" s="505"/>
      <c r="J374" s="335"/>
      <c r="K374" s="335"/>
      <c r="L374" s="335"/>
      <c r="M374" s="335"/>
      <c r="N374" s="335"/>
      <c r="O374" s="335"/>
      <c r="P374" s="335"/>
    </row>
    <row r="375" spans="3:16" ht="14.25" hidden="1" x14ac:dyDescent="0.2">
      <c r="C375" s="335"/>
      <c r="E375" s="78"/>
      <c r="F375" s="335"/>
      <c r="G375" s="335"/>
      <c r="H375" s="505"/>
      <c r="J375" s="335"/>
      <c r="K375" s="335"/>
      <c r="L375" s="335"/>
      <c r="M375" s="335"/>
      <c r="N375" s="335"/>
      <c r="O375" s="335"/>
      <c r="P375" s="335"/>
    </row>
    <row r="376" spans="3:16" ht="14.25" hidden="1" x14ac:dyDescent="0.2">
      <c r="C376" s="335"/>
      <c r="E376" s="78"/>
      <c r="F376" s="335"/>
      <c r="G376" s="335"/>
      <c r="H376" s="505"/>
      <c r="J376" s="335"/>
      <c r="K376" s="335"/>
      <c r="L376" s="335"/>
      <c r="M376" s="335"/>
      <c r="N376" s="335"/>
      <c r="O376" s="335"/>
      <c r="P376" s="335"/>
    </row>
    <row r="377" spans="3:16" ht="14.25" hidden="1" x14ac:dyDescent="0.2">
      <c r="C377" s="335"/>
      <c r="E377" s="78"/>
      <c r="F377" s="335"/>
      <c r="G377" s="335"/>
      <c r="H377" s="505"/>
      <c r="J377" s="335"/>
      <c r="K377" s="335"/>
      <c r="L377" s="335"/>
      <c r="M377" s="335"/>
      <c r="N377" s="335"/>
      <c r="O377" s="335"/>
      <c r="P377" s="335"/>
    </row>
    <row r="378" spans="3:16" ht="14.25" hidden="1" x14ac:dyDescent="0.2">
      <c r="C378" s="335"/>
      <c r="E378" s="78"/>
      <c r="F378" s="335"/>
      <c r="G378" s="335"/>
      <c r="H378" s="505"/>
      <c r="J378" s="335"/>
      <c r="K378" s="335"/>
      <c r="L378" s="335"/>
      <c r="M378" s="335"/>
      <c r="N378" s="335"/>
      <c r="O378" s="335"/>
      <c r="P378" s="335"/>
    </row>
    <row r="379" spans="3:16" ht="14.25" hidden="1" x14ac:dyDescent="0.2">
      <c r="C379" s="335"/>
      <c r="E379" s="78"/>
      <c r="F379" s="335"/>
      <c r="G379" s="335"/>
      <c r="H379" s="505"/>
      <c r="J379" s="335"/>
      <c r="K379" s="335"/>
      <c r="L379" s="335"/>
      <c r="M379" s="335"/>
      <c r="N379" s="335"/>
      <c r="O379" s="335"/>
      <c r="P379" s="335"/>
    </row>
    <row r="380" spans="3:16" ht="14.25" hidden="1" x14ac:dyDescent="0.2">
      <c r="C380" s="335"/>
      <c r="E380" s="78"/>
      <c r="F380" s="335"/>
      <c r="G380" s="335"/>
      <c r="H380" s="505"/>
      <c r="J380" s="335"/>
      <c r="K380" s="335"/>
      <c r="L380" s="335"/>
      <c r="M380" s="335"/>
      <c r="N380" s="335"/>
      <c r="O380" s="335"/>
      <c r="P380" s="335"/>
    </row>
    <row r="381" spans="3:16" ht="14.25" hidden="1" x14ac:dyDescent="0.2">
      <c r="C381" s="335"/>
      <c r="E381" s="78"/>
      <c r="F381" s="335"/>
      <c r="G381" s="335"/>
      <c r="H381" s="505"/>
      <c r="J381" s="335"/>
      <c r="K381" s="335"/>
      <c r="L381" s="335"/>
      <c r="M381" s="335"/>
      <c r="N381" s="335"/>
      <c r="O381" s="335"/>
      <c r="P381" s="335"/>
    </row>
    <row r="382" spans="3:16" ht="14.25" hidden="1" x14ac:dyDescent="0.2">
      <c r="C382" s="335"/>
      <c r="E382" s="78"/>
      <c r="F382" s="335"/>
      <c r="G382" s="335"/>
      <c r="H382" s="505"/>
      <c r="J382" s="335"/>
      <c r="K382" s="335"/>
      <c r="L382" s="335"/>
      <c r="M382" s="335"/>
      <c r="N382" s="335"/>
      <c r="O382" s="335"/>
      <c r="P382" s="335"/>
    </row>
    <row r="383" spans="3:16" ht="14.25" hidden="1" x14ac:dyDescent="0.2">
      <c r="C383" s="335"/>
      <c r="E383" s="78"/>
      <c r="F383" s="335"/>
      <c r="G383" s="335"/>
      <c r="H383" s="505"/>
      <c r="J383" s="335"/>
      <c r="K383" s="335"/>
      <c r="L383" s="335"/>
      <c r="M383" s="335"/>
      <c r="N383" s="335"/>
      <c r="O383" s="335"/>
      <c r="P383" s="335"/>
    </row>
    <row r="384" spans="3:16" ht="14.25" hidden="1" x14ac:dyDescent="0.2">
      <c r="C384" s="335"/>
      <c r="E384" s="78"/>
      <c r="F384" s="335"/>
      <c r="G384" s="335"/>
      <c r="H384" s="505"/>
      <c r="J384" s="335"/>
      <c r="K384" s="335"/>
      <c r="L384" s="335"/>
      <c r="M384" s="335"/>
      <c r="N384" s="335"/>
      <c r="O384" s="335"/>
      <c r="P384" s="335"/>
    </row>
    <row r="385" spans="3:16" ht="14.25" hidden="1" x14ac:dyDescent="0.2">
      <c r="C385" s="335"/>
      <c r="E385" s="78"/>
      <c r="F385" s="335"/>
      <c r="G385" s="335"/>
      <c r="H385" s="505"/>
      <c r="J385" s="335"/>
      <c r="K385" s="335"/>
      <c r="L385" s="335"/>
      <c r="M385" s="335"/>
      <c r="N385" s="335"/>
      <c r="O385" s="335"/>
      <c r="P385" s="335"/>
    </row>
    <row r="386" spans="3:16" ht="14.25" hidden="1" x14ac:dyDescent="0.2">
      <c r="C386" s="335"/>
      <c r="E386" s="78"/>
      <c r="F386" s="335"/>
      <c r="G386" s="335"/>
      <c r="H386" s="505"/>
      <c r="J386" s="335"/>
      <c r="K386" s="335"/>
      <c r="L386" s="335"/>
      <c r="M386" s="335"/>
      <c r="N386" s="335"/>
      <c r="O386" s="335"/>
      <c r="P386" s="335"/>
    </row>
    <row r="387" spans="3:16" ht="14.25" hidden="1" x14ac:dyDescent="0.2">
      <c r="C387" s="335"/>
      <c r="E387" s="78"/>
      <c r="F387" s="335"/>
      <c r="G387" s="335"/>
      <c r="H387" s="505"/>
      <c r="J387" s="335"/>
      <c r="K387" s="335"/>
      <c r="L387" s="335"/>
      <c r="M387" s="335"/>
      <c r="N387" s="335"/>
      <c r="O387" s="335"/>
      <c r="P387" s="335"/>
    </row>
    <row r="388" spans="3:16" ht="14.25" hidden="1" x14ac:dyDescent="0.2">
      <c r="C388" s="335"/>
      <c r="E388" s="78"/>
      <c r="F388" s="335"/>
      <c r="G388" s="335"/>
      <c r="H388" s="505"/>
      <c r="J388" s="335"/>
      <c r="K388" s="335"/>
      <c r="L388" s="335"/>
      <c r="M388" s="335"/>
      <c r="N388" s="335"/>
      <c r="O388" s="335"/>
      <c r="P388" s="335"/>
    </row>
    <row r="389" spans="3:16" ht="14.25" hidden="1" x14ac:dyDescent="0.2">
      <c r="C389" s="335"/>
      <c r="E389" s="78"/>
      <c r="F389" s="335"/>
      <c r="G389" s="335"/>
      <c r="H389" s="505"/>
      <c r="J389" s="335"/>
      <c r="K389" s="335"/>
      <c r="L389" s="335"/>
      <c r="M389" s="335"/>
      <c r="N389" s="335"/>
      <c r="O389" s="335"/>
      <c r="P389" s="335"/>
    </row>
    <row r="390" spans="3:16" ht="14.25" hidden="1" x14ac:dyDescent="0.2">
      <c r="C390" s="335"/>
      <c r="E390" s="78"/>
      <c r="F390" s="335"/>
      <c r="G390" s="335"/>
      <c r="H390" s="505"/>
      <c r="J390" s="335"/>
      <c r="K390" s="335"/>
      <c r="L390" s="335"/>
      <c r="M390" s="335"/>
      <c r="N390" s="335"/>
      <c r="O390" s="335"/>
      <c r="P390" s="335"/>
    </row>
    <row r="391" spans="3:16" ht="14.25" hidden="1" x14ac:dyDescent="0.2">
      <c r="C391" s="335"/>
      <c r="E391" s="78"/>
      <c r="F391" s="335"/>
      <c r="G391" s="335"/>
      <c r="H391" s="505"/>
      <c r="J391" s="335"/>
      <c r="K391" s="335"/>
      <c r="L391" s="335"/>
      <c r="M391" s="335"/>
      <c r="N391" s="335"/>
      <c r="O391" s="335"/>
      <c r="P391" s="335"/>
    </row>
    <row r="392" spans="3:16" ht="14.25" hidden="1" x14ac:dyDescent="0.2">
      <c r="C392" s="335"/>
      <c r="E392" s="78"/>
      <c r="F392" s="335"/>
      <c r="G392" s="335"/>
      <c r="H392" s="505"/>
      <c r="J392" s="335"/>
      <c r="K392" s="335"/>
      <c r="L392" s="335"/>
      <c r="M392" s="335"/>
      <c r="N392" s="335"/>
      <c r="O392" s="335"/>
      <c r="P392" s="335"/>
    </row>
    <row r="393" spans="3:16" ht="14.25" hidden="1" x14ac:dyDescent="0.2">
      <c r="C393" s="335"/>
      <c r="E393" s="78"/>
      <c r="F393" s="335"/>
      <c r="G393" s="335"/>
      <c r="H393" s="505"/>
      <c r="J393" s="335"/>
      <c r="K393" s="335"/>
      <c r="L393" s="335"/>
      <c r="M393" s="335"/>
      <c r="N393" s="335"/>
      <c r="O393" s="335"/>
      <c r="P393" s="335"/>
    </row>
    <row r="394" spans="3:16" ht="14.25" hidden="1" x14ac:dyDescent="0.2">
      <c r="C394" s="335"/>
      <c r="E394" s="78"/>
      <c r="F394" s="335"/>
      <c r="G394" s="335"/>
      <c r="H394" s="505"/>
      <c r="J394" s="335"/>
      <c r="K394" s="335"/>
      <c r="L394" s="335"/>
      <c r="M394" s="335"/>
      <c r="N394" s="335"/>
      <c r="O394" s="335"/>
      <c r="P394" s="335"/>
    </row>
    <row r="395" spans="3:16" ht="14.25" hidden="1" x14ac:dyDescent="0.2">
      <c r="C395" s="335"/>
      <c r="E395" s="78"/>
      <c r="F395" s="335"/>
      <c r="G395" s="335"/>
      <c r="H395" s="505"/>
      <c r="J395" s="335"/>
      <c r="K395" s="335"/>
      <c r="L395" s="335"/>
      <c r="M395" s="335"/>
      <c r="N395" s="335"/>
      <c r="O395" s="335"/>
      <c r="P395" s="335"/>
    </row>
    <row r="396" spans="3:16" ht="14.25" hidden="1" x14ac:dyDescent="0.2">
      <c r="C396" s="335"/>
      <c r="E396" s="78"/>
      <c r="F396" s="335"/>
      <c r="G396" s="335"/>
      <c r="H396" s="505"/>
      <c r="J396" s="335"/>
      <c r="K396" s="335"/>
      <c r="L396" s="335"/>
      <c r="M396" s="335"/>
      <c r="N396" s="335"/>
      <c r="O396" s="335"/>
      <c r="P396" s="335"/>
    </row>
    <row r="397" spans="3:16" ht="14.25" hidden="1" x14ac:dyDescent="0.2">
      <c r="C397" s="335"/>
      <c r="E397" s="78"/>
      <c r="F397" s="335"/>
      <c r="G397" s="335"/>
      <c r="H397" s="505"/>
      <c r="J397" s="335"/>
      <c r="K397" s="335"/>
      <c r="L397" s="335"/>
      <c r="M397" s="335"/>
      <c r="N397" s="335"/>
      <c r="O397" s="335"/>
      <c r="P397" s="335"/>
    </row>
    <row r="398" spans="3:16" ht="14.25" hidden="1" x14ac:dyDescent="0.2">
      <c r="C398" s="335"/>
      <c r="E398" s="78"/>
      <c r="F398" s="335"/>
      <c r="G398" s="335"/>
      <c r="H398" s="505"/>
      <c r="J398" s="335"/>
      <c r="K398" s="335"/>
      <c r="L398" s="335"/>
      <c r="M398" s="335"/>
      <c r="N398" s="335"/>
      <c r="O398" s="335"/>
      <c r="P398" s="335"/>
    </row>
    <row r="399" spans="3:16" ht="14.25" hidden="1" x14ac:dyDescent="0.2">
      <c r="C399" s="335"/>
      <c r="E399" s="78"/>
      <c r="F399" s="335"/>
      <c r="G399" s="335"/>
      <c r="H399" s="505"/>
      <c r="J399" s="335"/>
      <c r="K399" s="335"/>
      <c r="L399" s="335"/>
      <c r="M399" s="335"/>
      <c r="N399" s="335"/>
      <c r="O399" s="335"/>
      <c r="P399" s="335"/>
    </row>
    <row r="400" spans="3:16" ht="14.25" hidden="1" x14ac:dyDescent="0.2">
      <c r="C400" s="335"/>
      <c r="E400" s="78"/>
      <c r="F400" s="335"/>
      <c r="G400" s="335"/>
      <c r="H400" s="505"/>
      <c r="J400" s="335"/>
      <c r="K400" s="335"/>
      <c r="L400" s="335"/>
      <c r="M400" s="335"/>
      <c r="N400" s="335"/>
      <c r="O400" s="335"/>
      <c r="P400" s="335"/>
    </row>
    <row r="401" spans="3:16" ht="14.25" hidden="1" x14ac:dyDescent="0.2">
      <c r="C401" s="335"/>
      <c r="E401" s="78"/>
      <c r="F401" s="335"/>
      <c r="G401" s="335"/>
      <c r="H401" s="505"/>
      <c r="J401" s="335"/>
      <c r="K401" s="335"/>
      <c r="L401" s="335"/>
      <c r="M401" s="335"/>
      <c r="N401" s="335"/>
      <c r="O401" s="335"/>
      <c r="P401" s="335"/>
    </row>
    <row r="402" spans="3:16" ht="14.25" hidden="1" x14ac:dyDescent="0.2">
      <c r="C402" s="335"/>
      <c r="E402" s="78"/>
      <c r="F402" s="335"/>
      <c r="G402" s="335"/>
      <c r="H402" s="505"/>
      <c r="J402" s="335"/>
      <c r="K402" s="335"/>
      <c r="L402" s="335"/>
      <c r="M402" s="335"/>
      <c r="N402" s="335"/>
      <c r="O402" s="335"/>
      <c r="P402" s="335"/>
    </row>
    <row r="403" spans="3:16" ht="14.25" hidden="1" x14ac:dyDescent="0.2">
      <c r="C403" s="335"/>
      <c r="E403" s="78"/>
      <c r="F403" s="335"/>
      <c r="G403" s="335"/>
      <c r="H403" s="505"/>
      <c r="J403" s="335"/>
      <c r="K403" s="335"/>
      <c r="L403" s="335"/>
      <c r="M403" s="335"/>
      <c r="N403" s="335"/>
      <c r="O403" s="335"/>
      <c r="P403" s="335"/>
    </row>
    <row r="404" spans="3:16" ht="14.25" hidden="1" x14ac:dyDescent="0.2">
      <c r="C404" s="335"/>
      <c r="E404" s="78"/>
      <c r="F404" s="335"/>
      <c r="G404" s="335"/>
      <c r="H404" s="505"/>
      <c r="J404" s="335"/>
      <c r="K404" s="335"/>
      <c r="L404" s="335"/>
      <c r="M404" s="335"/>
      <c r="N404" s="335"/>
      <c r="O404" s="335"/>
      <c r="P404" s="335"/>
    </row>
    <row r="405" spans="3:16" ht="14.25" hidden="1" x14ac:dyDescent="0.2">
      <c r="C405" s="335"/>
      <c r="E405" s="78"/>
      <c r="F405" s="335"/>
      <c r="G405" s="335"/>
      <c r="H405" s="505"/>
      <c r="J405" s="335"/>
      <c r="K405" s="335"/>
      <c r="L405" s="335"/>
      <c r="M405" s="335"/>
      <c r="N405" s="335"/>
      <c r="O405" s="335"/>
      <c r="P405" s="335"/>
    </row>
    <row r="406" spans="3:16" ht="14.25" hidden="1" x14ac:dyDescent="0.2">
      <c r="C406" s="335"/>
      <c r="E406" s="78"/>
      <c r="F406" s="335"/>
      <c r="G406" s="335"/>
      <c r="H406" s="505"/>
      <c r="J406" s="335"/>
      <c r="K406" s="335"/>
      <c r="L406" s="335"/>
      <c r="M406" s="335"/>
      <c r="N406" s="335"/>
      <c r="O406" s="335"/>
      <c r="P406" s="335"/>
    </row>
    <row r="407" spans="3:16" ht="14.25" hidden="1" x14ac:dyDescent="0.2">
      <c r="C407" s="335"/>
      <c r="E407" s="78"/>
      <c r="F407" s="335"/>
      <c r="G407" s="335"/>
      <c r="H407" s="505"/>
      <c r="J407" s="335"/>
      <c r="K407" s="335"/>
      <c r="L407" s="335"/>
      <c r="M407" s="335"/>
      <c r="N407" s="335"/>
      <c r="O407" s="335"/>
      <c r="P407" s="335"/>
    </row>
    <row r="408" spans="3:16" ht="14.25" hidden="1" x14ac:dyDescent="0.2">
      <c r="C408" s="335"/>
      <c r="E408" s="78"/>
      <c r="F408" s="335"/>
      <c r="G408" s="335"/>
      <c r="H408" s="505"/>
      <c r="J408" s="335"/>
      <c r="K408" s="335"/>
      <c r="L408" s="335"/>
      <c r="M408" s="335"/>
      <c r="N408" s="335"/>
      <c r="O408" s="335"/>
      <c r="P408" s="335"/>
    </row>
    <row r="409" spans="3:16" ht="14.25" hidden="1" x14ac:dyDescent="0.2">
      <c r="C409" s="335"/>
      <c r="E409" s="78"/>
      <c r="F409" s="335"/>
      <c r="G409" s="335"/>
      <c r="H409" s="505"/>
      <c r="J409" s="335"/>
      <c r="K409" s="335"/>
      <c r="L409" s="335"/>
      <c r="M409" s="335"/>
      <c r="N409" s="335"/>
      <c r="O409" s="335"/>
      <c r="P409" s="335"/>
    </row>
    <row r="410" spans="3:16" ht="14.25" hidden="1" x14ac:dyDescent="0.2">
      <c r="C410" s="335"/>
      <c r="E410" s="78"/>
      <c r="F410" s="335"/>
      <c r="G410" s="335"/>
      <c r="H410" s="505"/>
      <c r="J410" s="335"/>
      <c r="K410" s="335"/>
      <c r="L410" s="335"/>
      <c r="M410" s="335"/>
      <c r="N410" s="335"/>
      <c r="O410" s="335"/>
      <c r="P410" s="335"/>
    </row>
    <row r="411" spans="3:16" ht="14.25" hidden="1" x14ac:dyDescent="0.2">
      <c r="C411" s="335"/>
      <c r="E411" s="78"/>
      <c r="F411" s="335"/>
      <c r="G411" s="335"/>
      <c r="H411" s="505"/>
      <c r="J411" s="335"/>
      <c r="K411" s="335"/>
      <c r="L411" s="335"/>
      <c r="M411" s="335"/>
      <c r="N411" s="335"/>
      <c r="O411" s="335"/>
      <c r="P411" s="335"/>
    </row>
    <row r="412" spans="3:16" ht="14.25" hidden="1" x14ac:dyDescent="0.2">
      <c r="C412" s="335"/>
      <c r="E412" s="78"/>
      <c r="F412" s="335"/>
      <c r="G412" s="335"/>
      <c r="H412" s="505"/>
      <c r="J412" s="335"/>
      <c r="K412" s="335"/>
      <c r="L412" s="335"/>
      <c r="M412" s="335"/>
      <c r="N412" s="335"/>
      <c r="O412" s="335"/>
      <c r="P412" s="335"/>
    </row>
    <row r="413" spans="3:16" ht="14.25" hidden="1" x14ac:dyDescent="0.2">
      <c r="C413" s="335"/>
      <c r="E413" s="78"/>
      <c r="F413" s="335"/>
      <c r="G413" s="335"/>
      <c r="H413" s="505"/>
      <c r="J413" s="335"/>
      <c r="K413" s="335"/>
      <c r="L413" s="335"/>
      <c r="M413" s="335"/>
      <c r="N413" s="335"/>
      <c r="O413" s="335"/>
      <c r="P413" s="335"/>
    </row>
    <row r="414" spans="3:16" ht="14.25" hidden="1" x14ac:dyDescent="0.2">
      <c r="C414" s="335"/>
      <c r="E414" s="78"/>
      <c r="F414" s="335"/>
      <c r="G414" s="335"/>
      <c r="H414" s="505"/>
      <c r="J414" s="335"/>
      <c r="K414" s="335"/>
      <c r="L414" s="335"/>
      <c r="M414" s="335"/>
      <c r="N414" s="335"/>
      <c r="O414" s="335"/>
      <c r="P414" s="335"/>
    </row>
    <row r="415" spans="3:16" ht="14.25" hidden="1" x14ac:dyDescent="0.2">
      <c r="C415" s="335"/>
      <c r="E415" s="78"/>
      <c r="F415" s="335"/>
      <c r="G415" s="335"/>
      <c r="H415" s="505"/>
      <c r="J415" s="335"/>
      <c r="K415" s="335"/>
      <c r="L415" s="335"/>
      <c r="M415" s="335"/>
      <c r="N415" s="335"/>
      <c r="O415" s="335"/>
      <c r="P415" s="335"/>
    </row>
    <row r="416" spans="3:16" ht="14.25" hidden="1" x14ac:dyDescent="0.2">
      <c r="C416" s="335"/>
      <c r="E416" s="78"/>
      <c r="F416" s="335"/>
      <c r="G416" s="335"/>
      <c r="H416" s="505"/>
      <c r="J416" s="335"/>
      <c r="K416" s="335"/>
      <c r="L416" s="335"/>
      <c r="M416" s="335"/>
      <c r="N416" s="335"/>
      <c r="O416" s="335"/>
      <c r="P416" s="335"/>
    </row>
    <row r="417" spans="3:16" ht="14.25" hidden="1" x14ac:dyDescent="0.2">
      <c r="C417" s="335"/>
      <c r="E417" s="78"/>
      <c r="F417" s="335"/>
      <c r="G417" s="335"/>
      <c r="H417" s="505"/>
      <c r="J417" s="335"/>
      <c r="K417" s="335"/>
      <c r="L417" s="335"/>
      <c r="M417" s="335"/>
      <c r="N417" s="335"/>
      <c r="O417" s="335"/>
      <c r="P417" s="335"/>
    </row>
    <row r="418" spans="3:16" ht="14.25" hidden="1" x14ac:dyDescent="0.2">
      <c r="C418" s="335"/>
      <c r="E418" s="78"/>
      <c r="F418" s="335"/>
      <c r="G418" s="335"/>
      <c r="H418" s="505"/>
      <c r="J418" s="335"/>
      <c r="K418" s="335"/>
      <c r="L418" s="335"/>
      <c r="M418" s="335"/>
      <c r="N418" s="335"/>
      <c r="O418" s="335"/>
      <c r="P418" s="335"/>
    </row>
    <row r="419" spans="3:16" ht="14.25" hidden="1" x14ac:dyDescent="0.2">
      <c r="C419" s="335"/>
      <c r="E419" s="78"/>
      <c r="F419" s="335"/>
      <c r="G419" s="335"/>
      <c r="H419" s="505"/>
      <c r="J419" s="335"/>
      <c r="K419" s="335"/>
      <c r="L419" s="335"/>
      <c r="M419" s="335"/>
      <c r="N419" s="335"/>
      <c r="O419" s="335"/>
      <c r="P419" s="335"/>
    </row>
    <row r="420" spans="3:16" ht="14.25" hidden="1" x14ac:dyDescent="0.2">
      <c r="C420" s="335"/>
      <c r="E420" s="78"/>
      <c r="F420" s="335"/>
      <c r="G420" s="335"/>
      <c r="H420" s="505"/>
      <c r="J420" s="335"/>
      <c r="K420" s="335"/>
      <c r="L420" s="335"/>
      <c r="M420" s="335"/>
      <c r="N420" s="335"/>
      <c r="O420" s="335"/>
      <c r="P420" s="335"/>
    </row>
    <row r="421" spans="3:16" ht="14.25" hidden="1" x14ac:dyDescent="0.2">
      <c r="C421" s="335"/>
      <c r="E421" s="78"/>
      <c r="F421" s="335"/>
      <c r="G421" s="335"/>
      <c r="H421" s="505"/>
      <c r="J421" s="335"/>
      <c r="K421" s="335"/>
      <c r="L421" s="335"/>
      <c r="M421" s="335"/>
      <c r="N421" s="335"/>
      <c r="O421" s="335"/>
      <c r="P421" s="335"/>
    </row>
    <row r="422" spans="3:16" ht="14.25" hidden="1" x14ac:dyDescent="0.2">
      <c r="C422" s="335"/>
      <c r="E422" s="78"/>
      <c r="F422" s="335"/>
      <c r="G422" s="335"/>
      <c r="H422" s="505"/>
      <c r="J422" s="335"/>
      <c r="K422" s="335"/>
      <c r="L422" s="335"/>
      <c r="M422" s="335"/>
      <c r="N422" s="335"/>
      <c r="O422" s="335"/>
      <c r="P422" s="335"/>
    </row>
    <row r="423" spans="3:16" ht="14.25" hidden="1" x14ac:dyDescent="0.2">
      <c r="C423" s="335"/>
      <c r="E423" s="78"/>
      <c r="F423" s="335"/>
      <c r="G423" s="335"/>
      <c r="H423" s="505"/>
      <c r="J423" s="335"/>
      <c r="K423" s="335"/>
      <c r="L423" s="335"/>
      <c r="M423" s="335"/>
      <c r="N423" s="335"/>
      <c r="O423" s="335"/>
      <c r="P423" s="335"/>
    </row>
    <row r="424" spans="3:16" ht="14.25" hidden="1" x14ac:dyDescent="0.2">
      <c r="C424" s="335"/>
      <c r="E424" s="78"/>
      <c r="F424" s="335"/>
      <c r="G424" s="335"/>
      <c r="H424" s="505"/>
      <c r="J424" s="335"/>
      <c r="K424" s="335"/>
      <c r="L424" s="335"/>
      <c r="M424" s="335"/>
      <c r="N424" s="335"/>
      <c r="O424" s="335"/>
      <c r="P424" s="335"/>
    </row>
    <row r="425" spans="3:16" ht="14.25" hidden="1" x14ac:dyDescent="0.2">
      <c r="C425" s="335"/>
      <c r="E425" s="78"/>
      <c r="F425" s="335"/>
      <c r="G425" s="335"/>
      <c r="H425" s="505"/>
      <c r="J425" s="335"/>
      <c r="K425" s="335"/>
      <c r="L425" s="335"/>
      <c r="M425" s="335"/>
      <c r="N425" s="335"/>
      <c r="O425" s="335"/>
      <c r="P425" s="335"/>
    </row>
    <row r="426" spans="3:16" ht="14.25" hidden="1" x14ac:dyDescent="0.2">
      <c r="C426" s="335"/>
      <c r="E426" s="78"/>
      <c r="F426" s="335"/>
      <c r="G426" s="335"/>
      <c r="H426" s="505"/>
      <c r="J426" s="335"/>
      <c r="K426" s="335"/>
      <c r="L426" s="335"/>
      <c r="M426" s="335"/>
      <c r="N426" s="335"/>
      <c r="O426" s="335"/>
      <c r="P426" s="335"/>
    </row>
    <row r="427" spans="3:16" ht="14.25" hidden="1" x14ac:dyDescent="0.2">
      <c r="C427" s="335"/>
      <c r="E427" s="78"/>
      <c r="F427" s="335"/>
      <c r="G427" s="335"/>
      <c r="H427" s="505"/>
      <c r="J427" s="335"/>
      <c r="K427" s="335"/>
      <c r="L427" s="335"/>
      <c r="M427" s="335"/>
      <c r="N427" s="335"/>
      <c r="O427" s="335"/>
      <c r="P427" s="335"/>
    </row>
    <row r="428" spans="3:16" ht="14.25" hidden="1" x14ac:dyDescent="0.2">
      <c r="C428" s="335"/>
      <c r="E428" s="78"/>
      <c r="F428" s="335"/>
      <c r="G428" s="335"/>
      <c r="H428" s="505"/>
      <c r="J428" s="335"/>
      <c r="K428" s="335"/>
      <c r="L428" s="335"/>
      <c r="M428" s="335"/>
      <c r="N428" s="335"/>
      <c r="O428" s="335"/>
      <c r="P428" s="335"/>
    </row>
    <row r="429" spans="3:16" ht="14.25" hidden="1" x14ac:dyDescent="0.2">
      <c r="C429" s="335"/>
      <c r="E429" s="78"/>
      <c r="F429" s="335"/>
      <c r="G429" s="335"/>
      <c r="H429" s="505"/>
      <c r="J429" s="335"/>
      <c r="K429" s="335"/>
      <c r="L429" s="335"/>
      <c r="M429" s="335"/>
      <c r="N429" s="335"/>
      <c r="O429" s="335"/>
      <c r="P429" s="335"/>
    </row>
    <row r="430" spans="3:16" ht="14.25" hidden="1" x14ac:dyDescent="0.2">
      <c r="C430" s="335"/>
      <c r="E430" s="78"/>
      <c r="F430" s="335"/>
      <c r="G430" s="335"/>
      <c r="H430" s="505"/>
      <c r="J430" s="335"/>
      <c r="K430" s="335"/>
      <c r="L430" s="335"/>
      <c r="M430" s="335"/>
      <c r="N430" s="335"/>
      <c r="O430" s="335"/>
      <c r="P430" s="335"/>
    </row>
    <row r="431" spans="3:16" ht="14.25" hidden="1" x14ac:dyDescent="0.2">
      <c r="C431" s="335"/>
      <c r="E431" s="78"/>
      <c r="F431" s="335"/>
      <c r="G431" s="335"/>
      <c r="H431" s="505"/>
      <c r="J431" s="335"/>
      <c r="K431" s="335"/>
      <c r="L431" s="335"/>
      <c r="M431" s="335"/>
      <c r="N431" s="335"/>
      <c r="O431" s="335"/>
      <c r="P431" s="335"/>
    </row>
    <row r="432" spans="3:16" ht="14.25" hidden="1" x14ac:dyDescent="0.2">
      <c r="C432" s="335"/>
      <c r="E432" s="78"/>
      <c r="F432" s="335"/>
      <c r="G432" s="335"/>
      <c r="H432" s="505"/>
      <c r="J432" s="335"/>
      <c r="K432" s="335"/>
      <c r="L432" s="335"/>
      <c r="M432" s="335"/>
      <c r="N432" s="335"/>
      <c r="O432" s="335"/>
      <c r="P432" s="335"/>
    </row>
    <row r="433" spans="3:16" ht="14.25" hidden="1" x14ac:dyDescent="0.2">
      <c r="C433" s="335"/>
      <c r="E433" s="78"/>
      <c r="F433" s="335"/>
      <c r="G433" s="335"/>
      <c r="H433" s="505"/>
      <c r="J433" s="335"/>
      <c r="K433" s="335"/>
      <c r="L433" s="335"/>
      <c r="M433" s="335"/>
      <c r="N433" s="335"/>
      <c r="O433" s="335"/>
      <c r="P433" s="335"/>
    </row>
    <row r="434" spans="3:16" ht="14.25" hidden="1" x14ac:dyDescent="0.2">
      <c r="C434" s="335"/>
      <c r="E434" s="78"/>
      <c r="F434" s="335"/>
      <c r="G434" s="335"/>
      <c r="H434" s="505"/>
      <c r="J434" s="335"/>
      <c r="K434" s="335"/>
      <c r="L434" s="335"/>
      <c r="M434" s="335"/>
      <c r="N434" s="335"/>
      <c r="O434" s="335"/>
      <c r="P434" s="335"/>
    </row>
    <row r="435" spans="3:16" ht="14.25" hidden="1" x14ac:dyDescent="0.2">
      <c r="C435" s="335"/>
      <c r="E435" s="78"/>
      <c r="F435" s="335"/>
      <c r="G435" s="335"/>
      <c r="H435" s="505"/>
      <c r="J435" s="335"/>
      <c r="K435" s="335"/>
      <c r="L435" s="335"/>
      <c r="M435" s="335"/>
      <c r="N435" s="335"/>
      <c r="O435" s="335"/>
      <c r="P435" s="335"/>
    </row>
    <row r="436" spans="3:16" ht="14.25" hidden="1" x14ac:dyDescent="0.2">
      <c r="C436" s="335"/>
      <c r="E436" s="78"/>
      <c r="F436" s="335"/>
      <c r="G436" s="335"/>
      <c r="H436" s="505"/>
      <c r="J436" s="335"/>
      <c r="K436" s="335"/>
      <c r="L436" s="335"/>
      <c r="M436" s="335"/>
      <c r="N436" s="335"/>
      <c r="O436" s="335"/>
      <c r="P436" s="335"/>
    </row>
    <row r="437" spans="3:16" ht="14.25" hidden="1" x14ac:dyDescent="0.2">
      <c r="C437" s="335"/>
      <c r="E437" s="78"/>
      <c r="F437" s="335"/>
      <c r="G437" s="335"/>
      <c r="H437" s="505"/>
      <c r="J437" s="335"/>
      <c r="K437" s="335"/>
      <c r="L437" s="335"/>
      <c r="M437" s="335"/>
      <c r="N437" s="335"/>
      <c r="O437" s="335"/>
      <c r="P437" s="335"/>
    </row>
    <row r="438" spans="3:16" ht="14.25" hidden="1" x14ac:dyDescent="0.2">
      <c r="C438" s="335"/>
      <c r="E438" s="78"/>
      <c r="F438" s="335"/>
      <c r="G438" s="335"/>
      <c r="H438" s="505"/>
      <c r="J438" s="335"/>
      <c r="K438" s="335"/>
      <c r="L438" s="335"/>
      <c r="M438" s="335"/>
      <c r="N438" s="335"/>
      <c r="O438" s="335"/>
      <c r="P438" s="335"/>
    </row>
    <row r="439" spans="3:16" ht="14.25" hidden="1" x14ac:dyDescent="0.2">
      <c r="C439" s="335"/>
      <c r="E439" s="78"/>
      <c r="F439" s="335"/>
      <c r="G439" s="335"/>
      <c r="H439" s="505"/>
      <c r="J439" s="335"/>
      <c r="K439" s="335"/>
      <c r="L439" s="335"/>
      <c r="M439" s="335"/>
      <c r="N439" s="335"/>
      <c r="O439" s="335"/>
      <c r="P439" s="335"/>
    </row>
    <row r="440" spans="3:16" ht="14.25" hidden="1" x14ac:dyDescent="0.2">
      <c r="C440" s="335"/>
      <c r="E440" s="78"/>
      <c r="F440" s="335"/>
      <c r="G440" s="335"/>
      <c r="H440" s="505"/>
      <c r="J440" s="335"/>
      <c r="K440" s="335"/>
      <c r="L440" s="335"/>
      <c r="M440" s="335"/>
      <c r="N440" s="335"/>
      <c r="O440" s="335"/>
      <c r="P440" s="335"/>
    </row>
    <row r="441" spans="3:16" ht="14.25" hidden="1" x14ac:dyDescent="0.2">
      <c r="C441" s="335"/>
      <c r="E441" s="78"/>
      <c r="F441" s="335"/>
      <c r="G441" s="335"/>
      <c r="H441" s="505"/>
      <c r="J441" s="335"/>
      <c r="K441" s="335"/>
      <c r="L441" s="335"/>
      <c r="M441" s="335"/>
      <c r="N441" s="335"/>
      <c r="O441" s="335"/>
      <c r="P441" s="335"/>
    </row>
    <row r="442" spans="3:16" ht="14.25" hidden="1" x14ac:dyDescent="0.2">
      <c r="C442" s="335"/>
      <c r="E442" s="78"/>
      <c r="F442" s="335"/>
      <c r="G442" s="335"/>
      <c r="H442" s="505"/>
      <c r="J442" s="335"/>
      <c r="K442" s="335"/>
      <c r="L442" s="335"/>
      <c r="M442" s="335"/>
      <c r="N442" s="335"/>
      <c r="O442" s="335"/>
      <c r="P442" s="335"/>
    </row>
    <row r="443" spans="3:16" ht="14.25" hidden="1" x14ac:dyDescent="0.2">
      <c r="C443" s="335"/>
      <c r="E443" s="78"/>
      <c r="F443" s="335"/>
      <c r="G443" s="335"/>
      <c r="H443" s="505"/>
      <c r="J443" s="335"/>
      <c r="K443" s="335"/>
      <c r="L443" s="335"/>
      <c r="M443" s="335"/>
      <c r="N443" s="335"/>
      <c r="O443" s="335"/>
      <c r="P443" s="335"/>
    </row>
    <row r="444" spans="3:16" ht="14.25" hidden="1" x14ac:dyDescent="0.2">
      <c r="C444" s="335"/>
      <c r="E444" s="78"/>
      <c r="F444" s="335"/>
      <c r="G444" s="335"/>
      <c r="H444" s="505"/>
      <c r="J444" s="335"/>
      <c r="K444" s="335"/>
      <c r="L444" s="335"/>
      <c r="M444" s="335"/>
      <c r="N444" s="335"/>
      <c r="O444" s="335"/>
      <c r="P444" s="335"/>
    </row>
    <row r="445" spans="3:16" ht="14.25" hidden="1" x14ac:dyDescent="0.2">
      <c r="C445" s="335"/>
      <c r="E445" s="78"/>
      <c r="F445" s="335"/>
      <c r="G445" s="335"/>
      <c r="H445" s="505"/>
      <c r="J445" s="335"/>
      <c r="K445" s="335"/>
      <c r="L445" s="335"/>
      <c r="M445" s="335"/>
      <c r="N445" s="335"/>
      <c r="O445" s="335"/>
      <c r="P445" s="335"/>
    </row>
    <row r="446" spans="3:16" ht="14.25" hidden="1" x14ac:dyDescent="0.2">
      <c r="C446" s="335"/>
      <c r="E446" s="78"/>
      <c r="F446" s="335"/>
      <c r="G446" s="335"/>
      <c r="H446" s="505"/>
      <c r="J446" s="335"/>
      <c r="K446" s="335"/>
      <c r="L446" s="335"/>
      <c r="M446" s="335"/>
      <c r="N446" s="335"/>
      <c r="O446" s="335"/>
      <c r="P446" s="335"/>
    </row>
    <row r="447" spans="3:16" ht="14.25" hidden="1" x14ac:dyDescent="0.2">
      <c r="C447" s="335"/>
      <c r="E447" s="78"/>
      <c r="F447" s="335"/>
      <c r="G447" s="335"/>
      <c r="H447" s="505"/>
      <c r="J447" s="335"/>
      <c r="K447" s="335"/>
      <c r="L447" s="335"/>
      <c r="M447" s="335"/>
      <c r="N447" s="335"/>
      <c r="O447" s="335"/>
      <c r="P447" s="335"/>
    </row>
    <row r="448" spans="3:16" ht="14.25" hidden="1" x14ac:dyDescent="0.2">
      <c r="C448" s="335"/>
      <c r="E448" s="78"/>
      <c r="F448" s="335"/>
      <c r="G448" s="335"/>
      <c r="H448" s="505"/>
      <c r="J448" s="335"/>
      <c r="K448" s="335"/>
      <c r="L448" s="335"/>
      <c r="M448" s="335"/>
      <c r="N448" s="335"/>
      <c r="O448" s="335"/>
      <c r="P448" s="335"/>
    </row>
    <row r="449" spans="3:16" ht="14.25" hidden="1" x14ac:dyDescent="0.2">
      <c r="C449" s="335"/>
      <c r="E449" s="78"/>
      <c r="F449" s="335"/>
      <c r="G449" s="335"/>
      <c r="H449" s="505"/>
      <c r="J449" s="335"/>
      <c r="K449" s="335"/>
      <c r="L449" s="335"/>
      <c r="M449" s="335"/>
      <c r="N449" s="335"/>
      <c r="O449" s="335"/>
      <c r="P449" s="335"/>
    </row>
    <row r="450" spans="3:16" ht="14.25" hidden="1" x14ac:dyDescent="0.2">
      <c r="C450" s="335"/>
      <c r="E450" s="78"/>
      <c r="F450" s="335"/>
      <c r="G450" s="335"/>
      <c r="H450" s="505"/>
      <c r="J450" s="335"/>
      <c r="K450" s="335"/>
      <c r="L450" s="335"/>
      <c r="M450" s="335"/>
      <c r="N450" s="335"/>
      <c r="O450" s="335"/>
      <c r="P450" s="335"/>
    </row>
    <row r="451" spans="3:16" ht="14.25" hidden="1" x14ac:dyDescent="0.2">
      <c r="C451" s="335"/>
      <c r="E451" s="78"/>
      <c r="F451" s="335"/>
      <c r="G451" s="335"/>
      <c r="H451" s="505"/>
      <c r="J451" s="335"/>
      <c r="K451" s="335"/>
      <c r="L451" s="335"/>
      <c r="M451" s="335"/>
      <c r="N451" s="335"/>
      <c r="O451" s="335"/>
      <c r="P451" s="335"/>
    </row>
    <row r="452" spans="3:16" ht="14.25" hidden="1" x14ac:dyDescent="0.2">
      <c r="C452" s="335"/>
      <c r="E452" s="78"/>
      <c r="F452" s="335"/>
      <c r="G452" s="335"/>
      <c r="H452" s="505"/>
      <c r="J452" s="335"/>
      <c r="K452" s="335"/>
      <c r="L452" s="335"/>
      <c r="M452" s="335"/>
      <c r="N452" s="335"/>
      <c r="O452" s="335"/>
      <c r="P452" s="335"/>
    </row>
    <row r="453" spans="3:16" ht="14.25" hidden="1" x14ac:dyDescent="0.2">
      <c r="C453" s="335"/>
      <c r="E453" s="78"/>
      <c r="F453" s="335"/>
      <c r="G453" s="335"/>
      <c r="H453" s="505"/>
      <c r="J453" s="335"/>
      <c r="K453" s="335"/>
      <c r="L453" s="335"/>
      <c r="M453" s="335"/>
      <c r="N453" s="335"/>
      <c r="O453" s="335"/>
      <c r="P453" s="335"/>
    </row>
    <row r="454" spans="3:16" ht="14.25" hidden="1" x14ac:dyDescent="0.2">
      <c r="C454" s="335"/>
      <c r="E454" s="78"/>
      <c r="F454" s="335"/>
      <c r="G454" s="335"/>
      <c r="H454" s="505"/>
      <c r="J454" s="335"/>
      <c r="K454" s="335"/>
      <c r="L454" s="335"/>
      <c r="M454" s="335"/>
      <c r="N454" s="335"/>
      <c r="O454" s="335"/>
      <c r="P454" s="335"/>
    </row>
    <row r="455" spans="3:16" ht="14.25" hidden="1" x14ac:dyDescent="0.2">
      <c r="C455" s="335"/>
      <c r="E455" s="78"/>
      <c r="F455" s="335"/>
      <c r="G455" s="335"/>
      <c r="H455" s="505"/>
      <c r="J455" s="335"/>
      <c r="K455" s="335"/>
      <c r="L455" s="335"/>
      <c r="M455" s="335"/>
      <c r="N455" s="335"/>
      <c r="O455" s="335"/>
      <c r="P455" s="335"/>
    </row>
    <row r="456" spans="3:16" ht="14.25" hidden="1" x14ac:dyDescent="0.2">
      <c r="C456" s="335"/>
      <c r="E456" s="78"/>
      <c r="F456" s="335"/>
      <c r="G456" s="335"/>
      <c r="H456" s="505"/>
      <c r="J456" s="335"/>
      <c r="K456" s="335"/>
      <c r="L456" s="335"/>
      <c r="M456" s="335"/>
      <c r="N456" s="335"/>
      <c r="O456" s="335"/>
      <c r="P456" s="335"/>
    </row>
    <row r="457" spans="3:16" ht="14.25" hidden="1" x14ac:dyDescent="0.2">
      <c r="C457" s="335"/>
      <c r="E457" s="78"/>
      <c r="F457" s="335"/>
      <c r="G457" s="335"/>
      <c r="H457" s="505"/>
      <c r="J457" s="335"/>
      <c r="K457" s="335"/>
      <c r="L457" s="335"/>
      <c r="M457" s="335"/>
      <c r="N457" s="335"/>
      <c r="O457" s="335"/>
      <c r="P457" s="335"/>
    </row>
    <row r="458" spans="3:16" ht="14.25" hidden="1" x14ac:dyDescent="0.2">
      <c r="C458" s="335"/>
      <c r="E458" s="78"/>
      <c r="F458" s="335"/>
      <c r="G458" s="335"/>
      <c r="H458" s="505"/>
      <c r="J458" s="335"/>
      <c r="K458" s="335"/>
      <c r="L458" s="335"/>
      <c r="M458" s="335"/>
      <c r="N458" s="335"/>
      <c r="O458" s="335"/>
      <c r="P458" s="335"/>
    </row>
    <row r="459" spans="3:16" ht="14.25" hidden="1" x14ac:dyDescent="0.2">
      <c r="C459" s="335"/>
      <c r="E459" s="78"/>
      <c r="F459" s="335"/>
      <c r="G459" s="335"/>
      <c r="H459" s="505"/>
      <c r="J459" s="335"/>
      <c r="K459" s="335"/>
      <c r="L459" s="335"/>
      <c r="M459" s="335"/>
      <c r="N459" s="335"/>
      <c r="O459" s="335"/>
      <c r="P459" s="335"/>
    </row>
    <row r="460" spans="3:16" ht="14.25" hidden="1" x14ac:dyDescent="0.2">
      <c r="C460" s="335"/>
      <c r="E460" s="78"/>
      <c r="F460" s="335"/>
      <c r="G460" s="335"/>
      <c r="H460" s="505"/>
      <c r="J460" s="335"/>
      <c r="K460" s="335"/>
      <c r="L460" s="335"/>
      <c r="M460" s="335"/>
      <c r="N460" s="335"/>
      <c r="O460" s="335"/>
      <c r="P460" s="335"/>
    </row>
    <row r="461" spans="3:16" ht="14.25" hidden="1" x14ac:dyDescent="0.2">
      <c r="C461" s="335"/>
      <c r="E461" s="78"/>
      <c r="F461" s="335"/>
      <c r="G461" s="335"/>
      <c r="H461" s="505"/>
      <c r="J461" s="335"/>
      <c r="K461" s="335"/>
      <c r="L461" s="335"/>
      <c r="M461" s="335"/>
      <c r="N461" s="335"/>
      <c r="O461" s="335"/>
      <c r="P461" s="335"/>
    </row>
    <row r="462" spans="3:16" ht="14.25" hidden="1" x14ac:dyDescent="0.2">
      <c r="C462" s="335"/>
      <c r="E462" s="78"/>
      <c r="F462" s="335"/>
      <c r="G462" s="335"/>
      <c r="H462" s="505"/>
      <c r="J462" s="335"/>
      <c r="K462" s="335"/>
      <c r="L462" s="335"/>
      <c r="M462" s="335"/>
      <c r="N462" s="335"/>
      <c r="O462" s="335"/>
      <c r="P462" s="335"/>
    </row>
    <row r="463" spans="3:16" ht="14.25" hidden="1" x14ac:dyDescent="0.2">
      <c r="C463" s="335"/>
      <c r="E463" s="78"/>
      <c r="F463" s="335"/>
      <c r="G463" s="335"/>
      <c r="H463" s="505"/>
      <c r="J463" s="335"/>
      <c r="K463" s="335"/>
      <c r="L463" s="335"/>
      <c r="M463" s="335"/>
      <c r="N463" s="335"/>
      <c r="O463" s="335"/>
      <c r="P463" s="335"/>
    </row>
    <row r="464" spans="3:16" ht="14.25" hidden="1" x14ac:dyDescent="0.2">
      <c r="C464" s="335"/>
      <c r="E464" s="78"/>
      <c r="F464" s="335"/>
      <c r="G464" s="335"/>
      <c r="H464" s="505"/>
      <c r="J464" s="335"/>
      <c r="K464" s="335"/>
      <c r="L464" s="335"/>
      <c r="M464" s="335"/>
      <c r="N464" s="335"/>
      <c r="O464" s="335"/>
      <c r="P464" s="335"/>
    </row>
    <row r="465" spans="3:16" ht="14.25" hidden="1" x14ac:dyDescent="0.2">
      <c r="C465" s="335"/>
      <c r="E465" s="78"/>
      <c r="F465" s="335"/>
      <c r="G465" s="335"/>
      <c r="H465" s="505"/>
      <c r="J465" s="335"/>
      <c r="K465" s="335"/>
      <c r="L465" s="335"/>
      <c r="M465" s="335"/>
      <c r="N465" s="335"/>
      <c r="O465" s="335"/>
      <c r="P465" s="335"/>
    </row>
    <row r="466" spans="3:16" ht="14.25" hidden="1" x14ac:dyDescent="0.2">
      <c r="C466" s="335"/>
      <c r="E466" s="78"/>
      <c r="F466" s="335"/>
      <c r="G466" s="335"/>
      <c r="H466" s="505"/>
      <c r="J466" s="335"/>
      <c r="K466" s="335"/>
      <c r="L466" s="335"/>
      <c r="M466" s="335"/>
      <c r="N466" s="335"/>
      <c r="O466" s="335"/>
      <c r="P466" s="335"/>
    </row>
    <row r="467" spans="3:16" ht="14.25" hidden="1" x14ac:dyDescent="0.2">
      <c r="C467" s="335"/>
      <c r="E467" s="78"/>
      <c r="F467" s="335"/>
      <c r="G467" s="335"/>
      <c r="H467" s="505"/>
      <c r="J467" s="335"/>
      <c r="K467" s="335"/>
      <c r="L467" s="335"/>
      <c r="M467" s="335"/>
      <c r="N467" s="335"/>
      <c r="O467" s="335"/>
      <c r="P467" s="335"/>
    </row>
    <row r="468" spans="3:16" ht="14.25" hidden="1" x14ac:dyDescent="0.2">
      <c r="C468" s="335"/>
      <c r="E468" s="78"/>
      <c r="F468" s="335"/>
      <c r="G468" s="335"/>
      <c r="H468" s="505"/>
      <c r="J468" s="335"/>
      <c r="K468" s="335"/>
      <c r="L468" s="335"/>
      <c r="M468" s="335"/>
      <c r="N468" s="335"/>
      <c r="O468" s="335"/>
      <c r="P468" s="335"/>
    </row>
    <row r="469" spans="3:16" ht="14.25" hidden="1" x14ac:dyDescent="0.2">
      <c r="C469" s="335"/>
      <c r="E469" s="78"/>
      <c r="F469" s="335"/>
      <c r="G469" s="335"/>
      <c r="H469" s="505"/>
      <c r="J469" s="335"/>
      <c r="K469" s="335"/>
      <c r="L469" s="335"/>
      <c r="M469" s="335"/>
      <c r="N469" s="335"/>
      <c r="O469" s="335"/>
      <c r="P469" s="335"/>
    </row>
    <row r="470" spans="3:16" ht="14.25" hidden="1" x14ac:dyDescent="0.2">
      <c r="C470" s="335"/>
      <c r="E470" s="78"/>
      <c r="F470" s="335"/>
      <c r="G470" s="335"/>
      <c r="H470" s="505"/>
      <c r="J470" s="335"/>
      <c r="K470" s="335"/>
      <c r="L470" s="335"/>
      <c r="M470" s="335"/>
      <c r="N470" s="335"/>
      <c r="O470" s="335"/>
      <c r="P470" s="335"/>
    </row>
    <row r="471" spans="3:16" ht="14.25" hidden="1" x14ac:dyDescent="0.2">
      <c r="C471" s="335"/>
      <c r="E471" s="78"/>
      <c r="F471" s="335"/>
      <c r="G471" s="335"/>
      <c r="H471" s="505"/>
      <c r="J471" s="335"/>
      <c r="K471" s="335"/>
      <c r="L471" s="335"/>
      <c r="M471" s="335"/>
      <c r="N471" s="335"/>
      <c r="O471" s="335"/>
      <c r="P471" s="335"/>
    </row>
    <row r="472" spans="3:16" ht="14.25" hidden="1" x14ac:dyDescent="0.2">
      <c r="C472" s="335"/>
      <c r="E472" s="78"/>
      <c r="F472" s="335"/>
      <c r="G472" s="335"/>
      <c r="H472" s="505"/>
      <c r="J472" s="335"/>
      <c r="K472" s="335"/>
      <c r="L472" s="335"/>
      <c r="M472" s="335"/>
      <c r="N472" s="335"/>
      <c r="O472" s="335"/>
      <c r="P472" s="335"/>
    </row>
    <row r="473" spans="3:16" ht="14.25" hidden="1" x14ac:dyDescent="0.2">
      <c r="C473" s="335"/>
      <c r="E473" s="78"/>
      <c r="F473" s="335"/>
      <c r="G473" s="335"/>
      <c r="H473" s="505"/>
      <c r="J473" s="335"/>
      <c r="K473" s="335"/>
      <c r="L473" s="335"/>
      <c r="M473" s="335"/>
      <c r="N473" s="335"/>
      <c r="O473" s="335"/>
      <c r="P473" s="335"/>
    </row>
    <row r="474" spans="3:16" ht="14.25" hidden="1" x14ac:dyDescent="0.2">
      <c r="C474" s="335"/>
      <c r="E474" s="78"/>
      <c r="F474" s="335"/>
      <c r="G474" s="335"/>
      <c r="H474" s="505"/>
      <c r="J474" s="335"/>
      <c r="K474" s="335"/>
      <c r="L474" s="335"/>
      <c r="M474" s="335"/>
      <c r="N474" s="335"/>
      <c r="O474" s="335"/>
      <c r="P474" s="335"/>
    </row>
    <row r="475" spans="3:16" ht="14.25" hidden="1" x14ac:dyDescent="0.2">
      <c r="C475" s="335"/>
      <c r="E475" s="78"/>
      <c r="F475" s="335"/>
      <c r="G475" s="335"/>
      <c r="H475" s="505"/>
      <c r="J475" s="335"/>
      <c r="K475" s="335"/>
      <c r="L475" s="335"/>
      <c r="M475" s="335"/>
      <c r="N475" s="335"/>
      <c r="O475" s="335"/>
      <c r="P475" s="335"/>
    </row>
    <row r="476" spans="3:16" ht="14.25" hidden="1" x14ac:dyDescent="0.2">
      <c r="C476" s="335"/>
      <c r="E476" s="78"/>
      <c r="F476" s="335"/>
      <c r="G476" s="335"/>
      <c r="H476" s="505"/>
      <c r="J476" s="335"/>
      <c r="K476" s="335"/>
      <c r="L476" s="335"/>
      <c r="M476" s="335"/>
      <c r="N476" s="335"/>
      <c r="O476" s="335"/>
      <c r="P476" s="335"/>
    </row>
    <row r="477" spans="3:16" ht="14.25" hidden="1" x14ac:dyDescent="0.2">
      <c r="C477" s="335"/>
      <c r="E477" s="78"/>
      <c r="F477" s="335"/>
      <c r="G477" s="335"/>
      <c r="H477" s="505"/>
      <c r="J477" s="335"/>
      <c r="K477" s="335"/>
      <c r="L477" s="335"/>
      <c r="M477" s="335"/>
      <c r="N477" s="335"/>
      <c r="O477" s="335"/>
      <c r="P477" s="335"/>
    </row>
    <row r="478" spans="3:16" ht="14.25" hidden="1" x14ac:dyDescent="0.2">
      <c r="C478" s="335"/>
      <c r="E478" s="78"/>
      <c r="F478" s="335"/>
      <c r="G478" s="335"/>
      <c r="H478" s="505"/>
      <c r="J478" s="335"/>
      <c r="K478" s="335"/>
      <c r="L478" s="335"/>
      <c r="M478" s="335"/>
      <c r="N478" s="335"/>
      <c r="O478" s="335"/>
      <c r="P478" s="335"/>
    </row>
    <row r="479" spans="3:16" ht="14.25" hidden="1" x14ac:dyDescent="0.2">
      <c r="C479" s="335"/>
      <c r="E479" s="78"/>
      <c r="F479" s="335"/>
      <c r="G479" s="335"/>
      <c r="H479" s="505"/>
      <c r="J479" s="335"/>
      <c r="K479" s="335"/>
      <c r="L479" s="335"/>
      <c r="M479" s="335"/>
      <c r="N479" s="335"/>
      <c r="O479" s="335"/>
      <c r="P479" s="335"/>
    </row>
    <row r="480" spans="3:16" ht="14.25" hidden="1" x14ac:dyDescent="0.2">
      <c r="C480" s="335"/>
      <c r="E480" s="78"/>
      <c r="F480" s="335"/>
      <c r="G480" s="335"/>
      <c r="H480" s="505"/>
      <c r="J480" s="335"/>
      <c r="K480" s="335"/>
      <c r="L480" s="335"/>
      <c r="M480" s="335"/>
      <c r="N480" s="335"/>
      <c r="O480" s="335"/>
      <c r="P480" s="335"/>
    </row>
    <row r="481" spans="3:16" ht="14.25" hidden="1" x14ac:dyDescent="0.2">
      <c r="C481" s="335"/>
      <c r="E481" s="78"/>
      <c r="F481" s="335"/>
      <c r="G481" s="335"/>
      <c r="H481" s="505"/>
      <c r="J481" s="335"/>
      <c r="K481" s="335"/>
      <c r="L481" s="335"/>
      <c r="M481" s="335"/>
      <c r="N481" s="335"/>
      <c r="O481" s="335"/>
      <c r="P481" s="335"/>
    </row>
    <row r="482" spans="3:16" ht="14.25" hidden="1" x14ac:dyDescent="0.2">
      <c r="C482" s="335"/>
      <c r="E482" s="78"/>
      <c r="F482" s="335"/>
      <c r="G482" s="335"/>
      <c r="H482" s="505"/>
      <c r="J482" s="335"/>
      <c r="K482" s="335"/>
      <c r="L482" s="335"/>
      <c r="M482" s="335"/>
      <c r="N482" s="335"/>
      <c r="O482" s="335"/>
      <c r="P482" s="335"/>
    </row>
    <row r="483" spans="3:16" ht="14.25" hidden="1" x14ac:dyDescent="0.2">
      <c r="C483" s="335"/>
      <c r="E483" s="78"/>
      <c r="F483" s="335"/>
      <c r="G483" s="335"/>
      <c r="H483" s="505"/>
      <c r="J483" s="335"/>
      <c r="K483" s="335"/>
      <c r="L483" s="335"/>
      <c r="M483" s="335"/>
      <c r="N483" s="335"/>
      <c r="O483" s="335"/>
      <c r="P483" s="335"/>
    </row>
    <row r="484" spans="3:16" ht="14.25" hidden="1" x14ac:dyDescent="0.2">
      <c r="C484" s="335"/>
      <c r="E484" s="78"/>
      <c r="F484" s="335"/>
      <c r="G484" s="335"/>
      <c r="H484" s="505"/>
      <c r="J484" s="335"/>
      <c r="K484" s="335"/>
      <c r="L484" s="335"/>
      <c r="M484" s="335"/>
      <c r="N484" s="335"/>
      <c r="O484" s="335"/>
      <c r="P484" s="335"/>
    </row>
    <row r="485" spans="3:16" ht="14.25" hidden="1" x14ac:dyDescent="0.2">
      <c r="C485" s="335"/>
      <c r="E485" s="78"/>
      <c r="F485" s="335"/>
      <c r="G485" s="335"/>
      <c r="H485" s="505"/>
      <c r="J485" s="335"/>
      <c r="K485" s="335"/>
      <c r="L485" s="335"/>
      <c r="M485" s="335"/>
      <c r="N485" s="335"/>
      <c r="O485" s="335"/>
      <c r="P485" s="335"/>
    </row>
    <row r="486" spans="3:16" ht="14.25" hidden="1" x14ac:dyDescent="0.2">
      <c r="C486" s="335"/>
      <c r="E486" s="78"/>
      <c r="F486" s="335"/>
      <c r="G486" s="335"/>
      <c r="H486" s="505"/>
      <c r="J486" s="335"/>
      <c r="K486" s="335"/>
      <c r="L486" s="335"/>
      <c r="M486" s="335"/>
      <c r="N486" s="335"/>
      <c r="O486" s="335"/>
      <c r="P486" s="335"/>
    </row>
    <row r="487" spans="3:16" ht="14.25" hidden="1" x14ac:dyDescent="0.2">
      <c r="C487" s="335"/>
      <c r="E487" s="78"/>
      <c r="F487" s="335"/>
      <c r="G487" s="335"/>
      <c r="H487" s="505"/>
      <c r="J487" s="335"/>
      <c r="K487" s="335"/>
      <c r="L487" s="335"/>
      <c r="M487" s="335"/>
      <c r="N487" s="335"/>
      <c r="O487" s="335"/>
      <c r="P487" s="335"/>
    </row>
    <row r="488" spans="3:16" ht="14.25" hidden="1" x14ac:dyDescent="0.2">
      <c r="C488" s="335"/>
      <c r="E488" s="78"/>
      <c r="F488" s="335"/>
      <c r="G488" s="335"/>
      <c r="H488" s="505"/>
      <c r="J488" s="335"/>
      <c r="K488" s="335"/>
      <c r="L488" s="335"/>
      <c r="M488" s="335"/>
      <c r="N488" s="335"/>
      <c r="O488" s="335"/>
      <c r="P488" s="335"/>
    </row>
    <row r="489" spans="3:16" ht="14.25" hidden="1" x14ac:dyDescent="0.2">
      <c r="C489" s="335"/>
      <c r="E489" s="78"/>
      <c r="F489" s="335"/>
      <c r="G489" s="335"/>
      <c r="H489" s="505"/>
      <c r="J489" s="335"/>
      <c r="K489" s="335"/>
      <c r="L489" s="335"/>
      <c r="M489" s="335"/>
      <c r="N489" s="335"/>
      <c r="O489" s="335"/>
      <c r="P489" s="335"/>
    </row>
    <row r="490" spans="3:16" ht="14.25" hidden="1" x14ac:dyDescent="0.2">
      <c r="C490" s="335"/>
      <c r="E490" s="78"/>
      <c r="F490" s="335"/>
      <c r="G490" s="335"/>
      <c r="H490" s="505"/>
      <c r="J490" s="335"/>
      <c r="K490" s="335"/>
      <c r="L490" s="335"/>
      <c r="M490" s="335"/>
      <c r="N490" s="335"/>
      <c r="O490" s="335"/>
      <c r="P490" s="335"/>
    </row>
    <row r="491" spans="3:16" ht="14.25" hidden="1" x14ac:dyDescent="0.2">
      <c r="C491" s="335"/>
      <c r="E491" s="78"/>
      <c r="F491" s="335"/>
      <c r="G491" s="335"/>
      <c r="H491" s="505"/>
      <c r="J491" s="335"/>
      <c r="K491" s="335"/>
      <c r="L491" s="335"/>
      <c r="M491" s="335"/>
      <c r="N491" s="335"/>
      <c r="O491" s="335"/>
      <c r="P491" s="335"/>
    </row>
    <row r="492" spans="3:16" ht="14.25" hidden="1" x14ac:dyDescent="0.2">
      <c r="C492" s="335"/>
      <c r="E492" s="78"/>
      <c r="F492" s="335"/>
      <c r="G492" s="335"/>
      <c r="H492" s="505"/>
      <c r="J492" s="335"/>
      <c r="K492" s="335"/>
      <c r="L492" s="335"/>
      <c r="M492" s="335"/>
      <c r="N492" s="335"/>
      <c r="O492" s="335"/>
      <c r="P492" s="335"/>
    </row>
    <row r="493" spans="3:16" ht="14.25" hidden="1" x14ac:dyDescent="0.2">
      <c r="C493" s="335"/>
      <c r="E493" s="78"/>
      <c r="F493" s="335"/>
      <c r="G493" s="335"/>
      <c r="H493" s="505"/>
      <c r="J493" s="335"/>
      <c r="K493" s="335"/>
      <c r="L493" s="335"/>
      <c r="M493" s="335"/>
      <c r="N493" s="335"/>
      <c r="O493" s="335"/>
      <c r="P493" s="335"/>
    </row>
    <row r="494" spans="3:16" ht="14.25" hidden="1" x14ac:dyDescent="0.2">
      <c r="C494" s="335"/>
      <c r="E494" s="78"/>
      <c r="F494" s="335"/>
      <c r="G494" s="335"/>
      <c r="H494" s="505"/>
      <c r="J494" s="335"/>
      <c r="K494" s="335"/>
      <c r="L494" s="335"/>
      <c r="M494" s="335"/>
      <c r="N494" s="335"/>
      <c r="O494" s="335"/>
      <c r="P494" s="335"/>
    </row>
    <row r="495" spans="3:16" ht="14.25" hidden="1" x14ac:dyDescent="0.2">
      <c r="C495" s="335"/>
      <c r="E495" s="78"/>
      <c r="F495" s="335"/>
      <c r="G495" s="335"/>
      <c r="H495" s="505"/>
      <c r="J495" s="335"/>
      <c r="K495" s="335"/>
      <c r="L495" s="335"/>
      <c r="M495" s="335"/>
      <c r="N495" s="335"/>
      <c r="O495" s="335"/>
      <c r="P495" s="335"/>
    </row>
    <row r="496" spans="3:16" ht="14.25" hidden="1" x14ac:dyDescent="0.2">
      <c r="C496" s="335"/>
      <c r="E496" s="78"/>
      <c r="F496" s="335"/>
      <c r="G496" s="335"/>
      <c r="H496" s="505"/>
      <c r="J496" s="335"/>
      <c r="K496" s="335"/>
      <c r="L496" s="335"/>
      <c r="M496" s="335"/>
      <c r="N496" s="335"/>
      <c r="O496" s="335"/>
      <c r="P496" s="335"/>
    </row>
    <row r="497" spans="3:16" ht="14.25" hidden="1" x14ac:dyDescent="0.2">
      <c r="C497" s="335"/>
      <c r="E497" s="78"/>
      <c r="F497" s="335"/>
      <c r="G497" s="335"/>
      <c r="H497" s="505"/>
      <c r="J497" s="335"/>
      <c r="K497" s="335"/>
      <c r="L497" s="335"/>
      <c r="M497" s="335"/>
      <c r="N497" s="335"/>
      <c r="O497" s="335"/>
      <c r="P497" s="335"/>
    </row>
    <row r="498" spans="3:16" ht="14.25" hidden="1" x14ac:dyDescent="0.2">
      <c r="C498" s="335"/>
      <c r="E498" s="78"/>
      <c r="F498" s="335"/>
      <c r="G498" s="335"/>
      <c r="H498" s="505"/>
      <c r="J498" s="335"/>
      <c r="K498" s="335"/>
      <c r="L498" s="335"/>
      <c r="M498" s="335"/>
      <c r="N498" s="335"/>
      <c r="O498" s="335"/>
      <c r="P498" s="335"/>
    </row>
    <row r="499" spans="3:16" ht="14.25" hidden="1" x14ac:dyDescent="0.2">
      <c r="C499" s="335"/>
      <c r="E499" s="78"/>
      <c r="F499" s="335"/>
      <c r="G499" s="335"/>
      <c r="H499" s="505"/>
      <c r="J499" s="335"/>
      <c r="K499" s="335"/>
      <c r="L499" s="335"/>
      <c r="M499" s="335"/>
      <c r="N499" s="335"/>
      <c r="O499" s="335"/>
      <c r="P499" s="335"/>
    </row>
    <row r="500" spans="3:16" ht="14.25" hidden="1" x14ac:dyDescent="0.2">
      <c r="C500" s="335"/>
      <c r="E500" s="78"/>
      <c r="F500" s="335"/>
      <c r="G500" s="335"/>
      <c r="H500" s="505"/>
      <c r="J500" s="335"/>
      <c r="K500" s="335"/>
      <c r="L500" s="335"/>
      <c r="M500" s="335"/>
      <c r="N500" s="335"/>
      <c r="O500" s="335"/>
      <c r="P500" s="335"/>
    </row>
    <row r="501" spans="3:16" ht="14.25" hidden="1" x14ac:dyDescent="0.2">
      <c r="C501" s="335"/>
      <c r="E501" s="78"/>
      <c r="F501" s="335"/>
      <c r="G501" s="335"/>
      <c r="H501" s="505"/>
      <c r="J501" s="335"/>
      <c r="K501" s="335"/>
      <c r="L501" s="335"/>
      <c r="M501" s="335"/>
      <c r="N501" s="335"/>
      <c r="O501" s="335"/>
      <c r="P501" s="335"/>
    </row>
    <row r="502" spans="3:16" ht="14.25" hidden="1" x14ac:dyDescent="0.2">
      <c r="C502" s="335"/>
      <c r="E502" s="78"/>
      <c r="F502" s="335"/>
      <c r="G502" s="335"/>
      <c r="H502" s="505"/>
      <c r="J502" s="335"/>
      <c r="K502" s="335"/>
      <c r="L502" s="335"/>
      <c r="M502" s="335"/>
      <c r="N502" s="335"/>
      <c r="O502" s="335"/>
      <c r="P502" s="335"/>
    </row>
    <row r="503" spans="3:16" ht="14.25" hidden="1" x14ac:dyDescent="0.2">
      <c r="C503" s="335"/>
      <c r="E503" s="78"/>
      <c r="F503" s="335"/>
      <c r="G503" s="335"/>
      <c r="H503" s="505"/>
      <c r="J503" s="335"/>
      <c r="K503" s="335"/>
      <c r="L503" s="335"/>
      <c r="M503" s="335"/>
      <c r="N503" s="335"/>
      <c r="O503" s="335"/>
      <c r="P503" s="335"/>
    </row>
    <row r="504" spans="3:16" ht="14.25" hidden="1" x14ac:dyDescent="0.2">
      <c r="C504" s="335"/>
      <c r="E504" s="78"/>
      <c r="F504" s="335"/>
      <c r="G504" s="335"/>
      <c r="H504" s="505"/>
      <c r="J504" s="335"/>
      <c r="K504" s="335"/>
      <c r="L504" s="335"/>
      <c r="M504" s="335"/>
      <c r="N504" s="335"/>
      <c r="O504" s="335"/>
      <c r="P504" s="335"/>
    </row>
    <row r="505" spans="3:16" ht="14.25" hidden="1" x14ac:dyDescent="0.2">
      <c r="C505" s="335"/>
      <c r="E505" s="78"/>
      <c r="F505" s="335"/>
      <c r="G505" s="335"/>
      <c r="H505" s="505"/>
      <c r="J505" s="335"/>
      <c r="K505" s="335"/>
      <c r="L505" s="335"/>
      <c r="M505" s="335"/>
      <c r="N505" s="335"/>
      <c r="O505" s="335"/>
      <c r="P505" s="335"/>
    </row>
    <row r="506" spans="3:16" ht="14.25" hidden="1" x14ac:dyDescent="0.2">
      <c r="C506" s="335"/>
      <c r="E506" s="78"/>
      <c r="F506" s="335"/>
      <c r="G506" s="335"/>
      <c r="H506" s="505"/>
      <c r="J506" s="335"/>
      <c r="K506" s="335"/>
      <c r="L506" s="335"/>
      <c r="M506" s="335"/>
      <c r="N506" s="335"/>
      <c r="O506" s="335"/>
      <c r="P506" s="335"/>
    </row>
    <row r="507" spans="3:16" ht="14.25" hidden="1" x14ac:dyDescent="0.2">
      <c r="C507" s="335"/>
      <c r="E507" s="78"/>
      <c r="F507" s="335"/>
      <c r="G507" s="335"/>
      <c r="H507" s="505"/>
      <c r="J507" s="335"/>
      <c r="K507" s="335"/>
      <c r="L507" s="335"/>
      <c r="M507" s="335"/>
      <c r="N507" s="335"/>
      <c r="O507" s="335"/>
      <c r="P507" s="335"/>
    </row>
    <row r="508" spans="3:16" ht="14.25" hidden="1" x14ac:dyDescent="0.2">
      <c r="C508" s="335"/>
      <c r="E508" s="78"/>
      <c r="F508" s="335"/>
      <c r="G508" s="335"/>
      <c r="H508" s="505"/>
      <c r="J508" s="335"/>
      <c r="K508" s="335"/>
      <c r="L508" s="335"/>
      <c r="M508" s="335"/>
      <c r="N508" s="335"/>
      <c r="O508" s="335"/>
      <c r="P508" s="335"/>
    </row>
    <row r="509" spans="3:16" ht="14.25" hidden="1" x14ac:dyDescent="0.2">
      <c r="C509" s="335"/>
      <c r="E509" s="78"/>
      <c r="F509" s="335"/>
      <c r="G509" s="335"/>
      <c r="H509" s="505"/>
      <c r="J509" s="335"/>
      <c r="K509" s="335"/>
      <c r="L509" s="335"/>
      <c r="M509" s="335"/>
      <c r="N509" s="335"/>
      <c r="O509" s="335"/>
      <c r="P509" s="335"/>
    </row>
    <row r="510" spans="3:16" ht="14.25" hidden="1" x14ac:dyDescent="0.2">
      <c r="C510" s="335"/>
      <c r="E510" s="78"/>
      <c r="F510" s="335"/>
      <c r="G510" s="335"/>
      <c r="H510" s="505"/>
      <c r="J510" s="335"/>
      <c r="K510" s="335"/>
      <c r="L510" s="335"/>
      <c r="M510" s="335"/>
      <c r="N510" s="335"/>
      <c r="O510" s="335"/>
      <c r="P510" s="335"/>
    </row>
    <row r="511" spans="3:16" ht="14.25" hidden="1" x14ac:dyDescent="0.2">
      <c r="C511" s="335"/>
      <c r="E511" s="78"/>
      <c r="F511" s="335"/>
      <c r="G511" s="335"/>
      <c r="H511" s="505"/>
      <c r="J511" s="335"/>
      <c r="K511" s="335"/>
      <c r="L511" s="335"/>
      <c r="M511" s="335"/>
      <c r="N511" s="335"/>
      <c r="O511" s="335"/>
      <c r="P511" s="335"/>
    </row>
    <row r="512" spans="3:16" ht="14.25" hidden="1" x14ac:dyDescent="0.2">
      <c r="C512" s="335"/>
      <c r="E512" s="78"/>
      <c r="F512" s="335"/>
      <c r="G512" s="335"/>
      <c r="H512" s="505"/>
      <c r="J512" s="335"/>
      <c r="K512" s="335"/>
      <c r="L512" s="335"/>
      <c r="M512" s="335"/>
      <c r="N512" s="335"/>
      <c r="O512" s="335"/>
      <c r="P512" s="335"/>
    </row>
    <row r="513" spans="3:16" ht="14.25" hidden="1" x14ac:dyDescent="0.2">
      <c r="C513" s="335"/>
      <c r="E513" s="78"/>
      <c r="F513" s="335"/>
      <c r="G513" s="335"/>
      <c r="H513" s="505"/>
      <c r="J513" s="335"/>
      <c r="K513" s="335"/>
      <c r="L513" s="335"/>
      <c r="M513" s="335"/>
      <c r="N513" s="335"/>
      <c r="O513" s="335"/>
      <c r="P513" s="335"/>
    </row>
    <row r="514" spans="3:16" ht="14.25" hidden="1" x14ac:dyDescent="0.2">
      <c r="C514" s="335"/>
      <c r="E514" s="78"/>
      <c r="F514" s="335"/>
      <c r="G514" s="335"/>
      <c r="H514" s="505"/>
      <c r="J514" s="335"/>
      <c r="K514" s="335"/>
      <c r="L514" s="335"/>
      <c r="M514" s="335"/>
      <c r="N514" s="335"/>
      <c r="O514" s="335"/>
      <c r="P514" s="335"/>
    </row>
    <row r="515" spans="3:16" ht="14.25" hidden="1" x14ac:dyDescent="0.2">
      <c r="C515" s="335"/>
      <c r="E515" s="78"/>
      <c r="F515" s="335"/>
      <c r="G515" s="335"/>
      <c r="H515" s="505"/>
      <c r="J515" s="335"/>
      <c r="K515" s="335"/>
      <c r="L515" s="335"/>
      <c r="M515" s="335"/>
      <c r="N515" s="335"/>
      <c r="O515" s="335"/>
      <c r="P515" s="335"/>
    </row>
    <row r="516" spans="3:16" ht="14.25" hidden="1" x14ac:dyDescent="0.2">
      <c r="C516" s="335"/>
      <c r="E516" s="78"/>
      <c r="F516" s="335"/>
      <c r="G516" s="335"/>
      <c r="H516" s="505"/>
      <c r="J516" s="335"/>
      <c r="K516" s="335"/>
      <c r="L516" s="335"/>
      <c r="M516" s="335"/>
      <c r="N516" s="335"/>
      <c r="O516" s="335"/>
      <c r="P516" s="335"/>
    </row>
    <row r="517" spans="3:16" ht="14.25" hidden="1" x14ac:dyDescent="0.2">
      <c r="C517" s="335"/>
      <c r="E517" s="78"/>
      <c r="F517" s="335"/>
      <c r="G517" s="335"/>
      <c r="H517" s="505"/>
      <c r="J517" s="335"/>
      <c r="K517" s="335"/>
      <c r="L517" s="335"/>
      <c r="M517" s="335"/>
      <c r="N517" s="335"/>
      <c r="O517" s="335"/>
      <c r="P517" s="335"/>
    </row>
    <row r="518" spans="3:16" ht="14.25" hidden="1" x14ac:dyDescent="0.2">
      <c r="C518" s="335"/>
      <c r="E518" s="78"/>
      <c r="F518" s="335"/>
      <c r="G518" s="335"/>
      <c r="H518" s="505"/>
      <c r="J518" s="335"/>
      <c r="K518" s="335"/>
      <c r="L518" s="335"/>
      <c r="M518" s="335"/>
      <c r="N518" s="335"/>
      <c r="O518" s="335"/>
      <c r="P518" s="335"/>
    </row>
    <row r="519" spans="3:16" ht="14.25" hidden="1" x14ac:dyDescent="0.2">
      <c r="C519" s="335"/>
      <c r="E519" s="78"/>
      <c r="F519" s="335"/>
      <c r="G519" s="335"/>
      <c r="H519" s="505"/>
      <c r="J519" s="335"/>
      <c r="K519" s="335"/>
      <c r="L519" s="335"/>
      <c r="M519" s="335"/>
      <c r="N519" s="335"/>
      <c r="O519" s="335"/>
      <c r="P519" s="335"/>
    </row>
    <row r="520" spans="3:16" ht="14.25" hidden="1" x14ac:dyDescent="0.2">
      <c r="C520" s="335"/>
      <c r="E520" s="78"/>
      <c r="F520" s="335"/>
      <c r="G520" s="335"/>
      <c r="H520" s="505"/>
      <c r="J520" s="335"/>
      <c r="K520" s="335"/>
      <c r="L520" s="335"/>
      <c r="M520" s="335"/>
      <c r="N520" s="335"/>
      <c r="O520" s="335"/>
      <c r="P520" s="335"/>
    </row>
    <row r="521" spans="3:16" ht="14.25" hidden="1" x14ac:dyDescent="0.2">
      <c r="C521" s="335"/>
      <c r="E521" s="78"/>
      <c r="F521" s="335"/>
      <c r="G521" s="335"/>
      <c r="H521" s="505"/>
      <c r="J521" s="335"/>
      <c r="K521" s="335"/>
      <c r="L521" s="335"/>
      <c r="M521" s="335"/>
      <c r="N521" s="335"/>
      <c r="O521" s="335"/>
      <c r="P521" s="335"/>
    </row>
    <row r="522" spans="3:16" ht="14.25" hidden="1" x14ac:dyDescent="0.2">
      <c r="C522" s="335"/>
      <c r="E522" s="78"/>
      <c r="F522" s="335"/>
      <c r="G522" s="335"/>
      <c r="H522" s="505"/>
      <c r="J522" s="335"/>
      <c r="K522" s="335"/>
      <c r="L522" s="335"/>
      <c r="M522" s="335"/>
      <c r="N522" s="335"/>
      <c r="O522" s="335"/>
      <c r="P522" s="335"/>
    </row>
    <row r="523" spans="3:16" ht="14.25" hidden="1" x14ac:dyDescent="0.2">
      <c r="C523" s="335"/>
      <c r="E523" s="78"/>
      <c r="F523" s="335"/>
      <c r="G523" s="335"/>
      <c r="H523" s="505"/>
      <c r="J523" s="335"/>
      <c r="K523" s="335"/>
      <c r="L523" s="335"/>
      <c r="M523" s="335"/>
      <c r="N523" s="335"/>
      <c r="O523" s="335"/>
      <c r="P523" s="335"/>
    </row>
    <row r="524" spans="3:16" ht="14.25" hidden="1" x14ac:dyDescent="0.2">
      <c r="C524" s="335"/>
      <c r="E524" s="78"/>
      <c r="F524" s="335"/>
      <c r="G524" s="335"/>
      <c r="H524" s="505"/>
      <c r="J524" s="335"/>
      <c r="K524" s="335"/>
      <c r="L524" s="335"/>
      <c r="M524" s="335"/>
      <c r="N524" s="335"/>
      <c r="O524" s="335"/>
      <c r="P524" s="335"/>
    </row>
    <row r="525" spans="3:16" ht="14.25" hidden="1" x14ac:dyDescent="0.2">
      <c r="C525" s="335"/>
      <c r="E525" s="78"/>
      <c r="F525" s="335"/>
      <c r="G525" s="335"/>
      <c r="H525" s="505"/>
      <c r="J525" s="335"/>
      <c r="K525" s="335"/>
      <c r="L525" s="335"/>
      <c r="M525" s="335"/>
      <c r="N525" s="335"/>
      <c r="O525" s="335"/>
      <c r="P525" s="335"/>
    </row>
    <row r="526" spans="3:16" ht="14.25" hidden="1" x14ac:dyDescent="0.2">
      <c r="C526" s="335"/>
      <c r="E526" s="78"/>
      <c r="F526" s="335"/>
      <c r="G526" s="335"/>
      <c r="H526" s="505"/>
      <c r="J526" s="335"/>
      <c r="K526" s="335"/>
      <c r="L526" s="335"/>
      <c r="M526" s="335"/>
      <c r="N526" s="335"/>
      <c r="O526" s="335"/>
      <c r="P526" s="335"/>
    </row>
    <row r="527" spans="3:16" ht="14.25" hidden="1" x14ac:dyDescent="0.2">
      <c r="C527" s="335"/>
      <c r="E527" s="78"/>
      <c r="F527" s="335"/>
      <c r="G527" s="335"/>
      <c r="H527" s="505"/>
      <c r="J527" s="335"/>
      <c r="K527" s="335"/>
      <c r="L527" s="335"/>
      <c r="M527" s="335"/>
      <c r="N527" s="335"/>
      <c r="O527" s="335"/>
      <c r="P527" s="335"/>
    </row>
    <row r="528" spans="3:16" ht="14.25" hidden="1" x14ac:dyDescent="0.2">
      <c r="C528" s="335"/>
      <c r="E528" s="78"/>
      <c r="F528" s="335"/>
      <c r="G528" s="335"/>
      <c r="H528" s="505"/>
      <c r="J528" s="335"/>
      <c r="K528" s="335"/>
      <c r="L528" s="335"/>
      <c r="M528" s="335"/>
      <c r="N528" s="335"/>
      <c r="O528" s="335"/>
      <c r="P528" s="335"/>
    </row>
    <row r="529" spans="3:16" ht="14.25" hidden="1" x14ac:dyDescent="0.2">
      <c r="C529" s="335"/>
      <c r="E529" s="78"/>
      <c r="F529" s="335"/>
      <c r="G529" s="335"/>
      <c r="H529" s="505"/>
      <c r="J529" s="335"/>
      <c r="K529" s="335"/>
      <c r="L529" s="335"/>
      <c r="M529" s="335"/>
      <c r="N529" s="335"/>
      <c r="O529" s="335"/>
      <c r="P529" s="335"/>
    </row>
    <row r="530" spans="3:16" ht="14.25" hidden="1" x14ac:dyDescent="0.2">
      <c r="C530" s="335"/>
      <c r="E530" s="78"/>
      <c r="F530" s="335"/>
      <c r="G530" s="335"/>
      <c r="H530" s="505"/>
      <c r="J530" s="335"/>
      <c r="K530" s="335"/>
      <c r="L530" s="335"/>
      <c r="M530" s="335"/>
      <c r="N530" s="335"/>
      <c r="O530" s="335"/>
      <c r="P530" s="335"/>
    </row>
    <row r="531" spans="3:16" ht="14.25" hidden="1" x14ac:dyDescent="0.2">
      <c r="C531" s="335"/>
      <c r="E531" s="78"/>
      <c r="F531" s="335"/>
      <c r="G531" s="335"/>
      <c r="H531" s="505"/>
      <c r="J531" s="335"/>
      <c r="K531" s="335"/>
      <c r="L531" s="335"/>
      <c r="M531" s="335"/>
      <c r="N531" s="335"/>
      <c r="O531" s="335"/>
      <c r="P531" s="335"/>
    </row>
    <row r="532" spans="3:16" ht="14.25" hidden="1" x14ac:dyDescent="0.2">
      <c r="C532" s="335"/>
      <c r="E532" s="78"/>
      <c r="F532" s="335"/>
      <c r="G532" s="335"/>
      <c r="H532" s="505"/>
      <c r="J532" s="335"/>
      <c r="K532" s="335"/>
      <c r="L532" s="335"/>
      <c r="M532" s="335"/>
      <c r="N532" s="335"/>
      <c r="O532" s="335"/>
      <c r="P532" s="335"/>
    </row>
    <row r="533" spans="3:16" ht="14.25" hidden="1" x14ac:dyDescent="0.2">
      <c r="C533" s="335"/>
      <c r="E533" s="78"/>
      <c r="F533" s="335"/>
      <c r="G533" s="335"/>
      <c r="H533" s="505"/>
      <c r="J533" s="335"/>
      <c r="K533" s="335"/>
      <c r="L533" s="335"/>
      <c r="M533" s="335"/>
      <c r="N533" s="335"/>
      <c r="O533" s="335"/>
      <c r="P533" s="335"/>
    </row>
    <row r="534" spans="3:16" ht="14.25" hidden="1" x14ac:dyDescent="0.2">
      <c r="C534" s="335"/>
      <c r="E534" s="78"/>
      <c r="F534" s="335"/>
      <c r="G534" s="335"/>
      <c r="H534" s="505"/>
      <c r="J534" s="335"/>
      <c r="K534" s="335"/>
      <c r="L534" s="335"/>
      <c r="M534" s="335"/>
      <c r="N534" s="335"/>
      <c r="O534" s="335"/>
      <c r="P534" s="335"/>
    </row>
    <row r="535" spans="3:16" ht="14.25" hidden="1" x14ac:dyDescent="0.2">
      <c r="C535" s="335"/>
      <c r="E535" s="78"/>
      <c r="F535" s="335"/>
      <c r="G535" s="335"/>
      <c r="H535" s="505"/>
      <c r="J535" s="335"/>
      <c r="K535" s="335"/>
      <c r="L535" s="335"/>
      <c r="M535" s="335"/>
      <c r="N535" s="335"/>
      <c r="O535" s="335"/>
      <c r="P535" s="335"/>
    </row>
    <row r="536" spans="3:16" ht="14.25" hidden="1" x14ac:dyDescent="0.2">
      <c r="C536" s="335"/>
      <c r="E536" s="78"/>
      <c r="F536" s="335"/>
      <c r="G536" s="335"/>
      <c r="H536" s="505"/>
      <c r="J536" s="335"/>
      <c r="K536" s="335"/>
      <c r="L536" s="335"/>
      <c r="M536" s="335"/>
      <c r="N536" s="335"/>
      <c r="O536" s="335"/>
      <c r="P536" s="335"/>
    </row>
    <row r="537" spans="3:16" ht="14.25" hidden="1" x14ac:dyDescent="0.2">
      <c r="C537" s="335"/>
      <c r="E537" s="78"/>
      <c r="F537" s="335"/>
      <c r="G537" s="335"/>
      <c r="H537" s="505"/>
      <c r="J537" s="335"/>
      <c r="K537" s="335"/>
      <c r="L537" s="335"/>
      <c r="M537" s="335"/>
      <c r="N537" s="335"/>
      <c r="O537" s="335"/>
      <c r="P537" s="335"/>
    </row>
    <row r="538" spans="3:16" ht="14.25" hidden="1" x14ac:dyDescent="0.2">
      <c r="C538" s="335"/>
      <c r="E538" s="78"/>
      <c r="F538" s="335"/>
      <c r="G538" s="335"/>
      <c r="H538" s="505"/>
      <c r="J538" s="335"/>
      <c r="K538" s="335"/>
      <c r="L538" s="335"/>
      <c r="M538" s="335"/>
      <c r="N538" s="335"/>
      <c r="O538" s="335"/>
      <c r="P538" s="335"/>
    </row>
    <row r="539" spans="3:16" ht="14.25" hidden="1" x14ac:dyDescent="0.2">
      <c r="C539" s="335"/>
      <c r="E539" s="78"/>
      <c r="F539" s="335"/>
      <c r="G539" s="335"/>
      <c r="H539" s="505"/>
      <c r="J539" s="335"/>
      <c r="K539" s="335"/>
      <c r="L539" s="335"/>
      <c r="M539" s="335"/>
      <c r="N539" s="335"/>
      <c r="O539" s="335"/>
      <c r="P539" s="335"/>
    </row>
    <row r="540" spans="3:16" ht="14.25" hidden="1" x14ac:dyDescent="0.2">
      <c r="C540" s="335"/>
      <c r="E540" s="78"/>
      <c r="F540" s="335"/>
      <c r="G540" s="335"/>
      <c r="H540" s="505"/>
      <c r="J540" s="335"/>
      <c r="K540" s="335"/>
      <c r="L540" s="335"/>
      <c r="M540" s="335"/>
      <c r="N540" s="335"/>
      <c r="O540" s="335"/>
      <c r="P540" s="335"/>
    </row>
    <row r="541" spans="3:16" ht="14.25" hidden="1" x14ac:dyDescent="0.2">
      <c r="C541" s="335"/>
      <c r="E541" s="78"/>
      <c r="F541" s="335"/>
      <c r="G541" s="335"/>
      <c r="H541" s="505"/>
      <c r="J541" s="335"/>
      <c r="K541" s="335"/>
      <c r="L541" s="335"/>
      <c r="M541" s="335"/>
      <c r="N541" s="335"/>
      <c r="O541" s="335"/>
      <c r="P541" s="335"/>
    </row>
    <row r="542" spans="3:16" ht="14.25" hidden="1" x14ac:dyDescent="0.2">
      <c r="C542" s="335"/>
      <c r="E542" s="78"/>
      <c r="F542" s="335"/>
      <c r="G542" s="335"/>
      <c r="H542" s="505"/>
      <c r="J542" s="335"/>
      <c r="K542" s="335"/>
      <c r="L542" s="335"/>
      <c r="M542" s="335"/>
      <c r="N542" s="335"/>
      <c r="O542" s="335"/>
      <c r="P542" s="335"/>
    </row>
    <row r="543" spans="3:16" ht="14.25" hidden="1" x14ac:dyDescent="0.2">
      <c r="C543" s="335"/>
      <c r="E543" s="78"/>
      <c r="F543" s="335"/>
      <c r="G543" s="335"/>
      <c r="H543" s="505"/>
      <c r="J543" s="335"/>
      <c r="K543" s="335"/>
      <c r="L543" s="335"/>
      <c r="M543" s="335"/>
      <c r="N543" s="335"/>
      <c r="O543" s="335"/>
      <c r="P543" s="335"/>
    </row>
    <row r="544" spans="3:16" ht="14.25" hidden="1" x14ac:dyDescent="0.2">
      <c r="C544" s="335"/>
      <c r="E544" s="78"/>
      <c r="F544" s="335"/>
      <c r="G544" s="335"/>
      <c r="H544" s="505"/>
      <c r="J544" s="335"/>
      <c r="K544" s="335"/>
      <c r="L544" s="335"/>
      <c r="M544" s="335"/>
      <c r="N544" s="335"/>
      <c r="O544" s="335"/>
      <c r="P544" s="335"/>
    </row>
    <row r="545" spans="3:16" ht="14.25" hidden="1" x14ac:dyDescent="0.2">
      <c r="C545" s="335"/>
      <c r="E545" s="78"/>
      <c r="F545" s="335"/>
      <c r="G545" s="335"/>
      <c r="H545" s="505"/>
      <c r="J545" s="335"/>
      <c r="K545" s="335"/>
      <c r="L545" s="335"/>
      <c r="M545" s="335"/>
      <c r="N545" s="335"/>
      <c r="O545" s="335"/>
      <c r="P545" s="335"/>
    </row>
    <row r="546" spans="3:16" ht="14.25" hidden="1" x14ac:dyDescent="0.2">
      <c r="C546" s="335"/>
      <c r="E546" s="78"/>
      <c r="F546" s="335"/>
      <c r="G546" s="335"/>
      <c r="H546" s="505"/>
      <c r="J546" s="335"/>
      <c r="K546" s="335"/>
      <c r="L546" s="335"/>
      <c r="M546" s="335"/>
      <c r="N546" s="335"/>
      <c r="O546" s="335"/>
      <c r="P546" s="335"/>
    </row>
    <row r="547" spans="3:16" ht="14.25" hidden="1" x14ac:dyDescent="0.2">
      <c r="C547" s="335"/>
      <c r="E547" s="78"/>
      <c r="F547" s="335"/>
      <c r="G547" s="335"/>
      <c r="H547" s="505"/>
      <c r="J547" s="335"/>
      <c r="K547" s="335"/>
      <c r="L547" s="335"/>
      <c r="M547" s="335"/>
      <c r="N547" s="335"/>
      <c r="O547" s="335"/>
      <c r="P547" s="335"/>
    </row>
    <row r="548" spans="3:16" ht="14.25" hidden="1" x14ac:dyDescent="0.2">
      <c r="C548" s="335"/>
      <c r="E548" s="78"/>
      <c r="F548" s="335"/>
      <c r="G548" s="335"/>
      <c r="H548" s="505"/>
      <c r="J548" s="335"/>
      <c r="K548" s="335"/>
      <c r="L548" s="335"/>
      <c r="M548" s="335"/>
      <c r="N548" s="335"/>
      <c r="O548" s="335"/>
      <c r="P548" s="335"/>
    </row>
    <row r="549" spans="3:16" ht="14.25" hidden="1" x14ac:dyDescent="0.2">
      <c r="C549" s="335"/>
      <c r="E549" s="78"/>
      <c r="F549" s="335"/>
      <c r="G549" s="335"/>
      <c r="H549" s="505"/>
      <c r="J549" s="335"/>
      <c r="K549" s="335"/>
      <c r="L549" s="335"/>
      <c r="M549" s="335"/>
      <c r="N549" s="335"/>
      <c r="O549" s="335"/>
      <c r="P549" s="335"/>
    </row>
    <row r="550" spans="3:16" ht="14.25" hidden="1" x14ac:dyDescent="0.2">
      <c r="C550" s="335"/>
      <c r="E550" s="78"/>
      <c r="F550" s="335"/>
      <c r="G550" s="335"/>
      <c r="H550" s="505"/>
      <c r="J550" s="335"/>
      <c r="K550" s="335"/>
      <c r="L550" s="335"/>
      <c r="M550" s="335"/>
      <c r="N550" s="335"/>
      <c r="O550" s="335"/>
      <c r="P550" s="335"/>
    </row>
    <row r="551" spans="3:16" ht="14.25" hidden="1" x14ac:dyDescent="0.2">
      <c r="C551" s="335"/>
      <c r="E551" s="78"/>
      <c r="F551" s="335"/>
      <c r="G551" s="335"/>
      <c r="H551" s="505"/>
      <c r="J551" s="335"/>
      <c r="K551" s="335"/>
      <c r="L551" s="335"/>
      <c r="M551" s="335"/>
      <c r="N551" s="335"/>
      <c r="O551" s="335"/>
      <c r="P551" s="335"/>
    </row>
    <row r="552" spans="3:16" ht="14.25" hidden="1" x14ac:dyDescent="0.2">
      <c r="C552" s="335"/>
      <c r="E552" s="78"/>
      <c r="F552" s="335"/>
      <c r="G552" s="335"/>
      <c r="H552" s="505"/>
      <c r="J552" s="335"/>
      <c r="K552" s="335"/>
      <c r="L552" s="335"/>
      <c r="M552" s="335"/>
      <c r="N552" s="335"/>
      <c r="O552" s="335"/>
      <c r="P552" s="335"/>
    </row>
    <row r="553" spans="3:16" ht="14.25" hidden="1" x14ac:dyDescent="0.2">
      <c r="C553" s="335"/>
      <c r="E553" s="78"/>
      <c r="F553" s="335"/>
      <c r="G553" s="335"/>
      <c r="H553" s="505"/>
      <c r="J553" s="335"/>
      <c r="K553" s="335"/>
      <c r="L553" s="335"/>
      <c r="M553" s="335"/>
      <c r="N553" s="335"/>
      <c r="O553" s="335"/>
      <c r="P553" s="335"/>
    </row>
    <row r="554" spans="3:16" ht="14.25" hidden="1" x14ac:dyDescent="0.2">
      <c r="C554" s="335"/>
      <c r="E554" s="78"/>
      <c r="F554" s="335"/>
      <c r="G554" s="335"/>
      <c r="H554" s="505"/>
      <c r="J554" s="335"/>
      <c r="K554" s="335"/>
      <c r="L554" s="335"/>
      <c r="M554" s="335"/>
      <c r="N554" s="335"/>
      <c r="O554" s="335"/>
      <c r="P554" s="335"/>
    </row>
    <row r="555" spans="3:16" ht="14.25" hidden="1" x14ac:dyDescent="0.2">
      <c r="C555" s="335"/>
      <c r="E555" s="78"/>
      <c r="F555" s="335"/>
      <c r="G555" s="335"/>
      <c r="H555" s="505"/>
      <c r="J555" s="335"/>
      <c r="K555" s="335"/>
      <c r="L555" s="335"/>
      <c r="M555" s="335"/>
      <c r="N555" s="335"/>
      <c r="O555" s="335"/>
      <c r="P555" s="335"/>
    </row>
    <row r="556" spans="3:16" ht="14.25" hidden="1" x14ac:dyDescent="0.2">
      <c r="C556" s="335"/>
      <c r="E556" s="78"/>
      <c r="F556" s="335"/>
      <c r="G556" s="335"/>
      <c r="H556" s="505"/>
      <c r="J556" s="335"/>
      <c r="K556" s="335"/>
      <c r="L556" s="335"/>
      <c r="M556" s="335"/>
      <c r="N556" s="335"/>
      <c r="O556" s="335"/>
      <c r="P556" s="335"/>
    </row>
    <row r="557" spans="3:16" ht="14.25" hidden="1" x14ac:dyDescent="0.2">
      <c r="C557" s="335"/>
      <c r="E557" s="78"/>
      <c r="F557" s="335"/>
      <c r="G557" s="335"/>
      <c r="H557" s="505"/>
      <c r="J557" s="335"/>
      <c r="K557" s="335"/>
      <c r="L557" s="335"/>
      <c r="M557" s="335"/>
      <c r="N557" s="335"/>
      <c r="O557" s="335"/>
      <c r="P557" s="335"/>
    </row>
    <row r="558" spans="3:16" ht="14.25" hidden="1" x14ac:dyDescent="0.2">
      <c r="C558" s="335"/>
      <c r="E558" s="78"/>
      <c r="F558" s="335"/>
      <c r="G558" s="335"/>
      <c r="H558" s="505"/>
      <c r="J558" s="335"/>
      <c r="K558" s="335"/>
      <c r="L558" s="335"/>
      <c r="M558" s="335"/>
      <c r="N558" s="335"/>
      <c r="O558" s="335"/>
      <c r="P558" s="335"/>
    </row>
    <row r="559" spans="3:16" ht="14.25" hidden="1" x14ac:dyDescent="0.2">
      <c r="C559" s="335"/>
      <c r="E559" s="78"/>
      <c r="F559" s="335"/>
      <c r="G559" s="335"/>
      <c r="H559" s="505"/>
      <c r="J559" s="335"/>
      <c r="K559" s="335"/>
      <c r="L559" s="335"/>
      <c r="M559" s="335"/>
      <c r="N559" s="335"/>
      <c r="O559" s="335"/>
      <c r="P559" s="335"/>
    </row>
    <row r="560" spans="3:16" ht="14.25" hidden="1" x14ac:dyDescent="0.2">
      <c r="C560" s="335"/>
      <c r="E560" s="78"/>
      <c r="F560" s="335"/>
      <c r="G560" s="335"/>
      <c r="H560" s="505"/>
      <c r="J560" s="335"/>
      <c r="K560" s="335"/>
      <c r="L560" s="335"/>
      <c r="M560" s="335"/>
      <c r="N560" s="335"/>
      <c r="O560" s="335"/>
      <c r="P560" s="335"/>
    </row>
    <row r="561" spans="3:16" ht="14.25" hidden="1" x14ac:dyDescent="0.2">
      <c r="C561" s="335"/>
      <c r="E561" s="78"/>
      <c r="F561" s="335"/>
      <c r="G561" s="335"/>
      <c r="H561" s="505"/>
      <c r="J561" s="335"/>
      <c r="K561" s="335"/>
      <c r="L561" s="335"/>
      <c r="M561" s="335"/>
      <c r="N561" s="335"/>
      <c r="O561" s="335"/>
      <c r="P561" s="335"/>
    </row>
    <row r="562" spans="3:16" ht="14.25" hidden="1" x14ac:dyDescent="0.2">
      <c r="C562" s="335"/>
      <c r="E562" s="78"/>
      <c r="F562" s="335"/>
      <c r="G562" s="335"/>
      <c r="H562" s="505"/>
      <c r="J562" s="335"/>
      <c r="K562" s="335"/>
      <c r="L562" s="335"/>
      <c r="M562" s="335"/>
      <c r="N562" s="335"/>
      <c r="O562" s="335"/>
      <c r="P562" s="335"/>
    </row>
    <row r="563" spans="3:16" ht="14.25" hidden="1" x14ac:dyDescent="0.2">
      <c r="C563" s="335"/>
      <c r="E563" s="78"/>
      <c r="F563" s="335"/>
      <c r="G563" s="335"/>
      <c r="H563" s="505"/>
      <c r="J563" s="335"/>
      <c r="K563" s="335"/>
      <c r="L563" s="335"/>
      <c r="M563" s="335"/>
      <c r="N563" s="335"/>
      <c r="O563" s="335"/>
      <c r="P563" s="335"/>
    </row>
    <row r="564" spans="3:16" ht="14.25" hidden="1" x14ac:dyDescent="0.2">
      <c r="C564" s="335"/>
      <c r="E564" s="78"/>
      <c r="F564" s="335"/>
      <c r="G564" s="335"/>
      <c r="H564" s="505"/>
      <c r="J564" s="335"/>
      <c r="K564" s="335"/>
      <c r="L564" s="335"/>
      <c r="M564" s="335"/>
      <c r="N564" s="335"/>
      <c r="O564" s="335"/>
      <c r="P564" s="335"/>
    </row>
    <row r="565" spans="3:16" ht="14.25" hidden="1" x14ac:dyDescent="0.2">
      <c r="C565" s="335"/>
      <c r="E565" s="78"/>
      <c r="F565" s="335"/>
      <c r="G565" s="335"/>
      <c r="H565" s="505"/>
      <c r="J565" s="335"/>
      <c r="K565" s="335"/>
      <c r="L565" s="335"/>
      <c r="M565" s="335"/>
      <c r="N565" s="335"/>
      <c r="O565" s="335"/>
      <c r="P565" s="335"/>
    </row>
    <row r="566" spans="3:16" ht="14.25" hidden="1" x14ac:dyDescent="0.2">
      <c r="C566" s="335"/>
      <c r="E566" s="78"/>
      <c r="F566" s="335"/>
      <c r="G566" s="335"/>
      <c r="H566" s="505"/>
      <c r="J566" s="335"/>
      <c r="K566" s="335"/>
      <c r="L566" s="335"/>
      <c r="M566" s="335"/>
      <c r="N566" s="335"/>
      <c r="O566" s="335"/>
      <c r="P566" s="335"/>
    </row>
    <row r="567" spans="3:16" ht="14.25" hidden="1" x14ac:dyDescent="0.2">
      <c r="C567" s="335"/>
      <c r="E567" s="78"/>
      <c r="F567" s="335"/>
      <c r="G567" s="335"/>
      <c r="H567" s="505"/>
      <c r="J567" s="335"/>
      <c r="K567" s="335"/>
      <c r="L567" s="335"/>
      <c r="M567" s="335"/>
      <c r="N567" s="335"/>
      <c r="O567" s="335"/>
      <c r="P567" s="335"/>
    </row>
    <row r="568" spans="3:16" ht="14.25" hidden="1" x14ac:dyDescent="0.2">
      <c r="C568" s="335"/>
      <c r="E568" s="78"/>
      <c r="F568" s="335"/>
      <c r="G568" s="335"/>
      <c r="H568" s="505"/>
      <c r="J568" s="335"/>
      <c r="K568" s="335"/>
      <c r="L568" s="335"/>
      <c r="M568" s="335"/>
      <c r="N568" s="335"/>
      <c r="O568" s="335"/>
      <c r="P568" s="335"/>
    </row>
    <row r="569" spans="3:16" ht="14.25" hidden="1" x14ac:dyDescent="0.2">
      <c r="C569" s="335"/>
      <c r="E569" s="78"/>
      <c r="F569" s="335"/>
      <c r="G569" s="335"/>
      <c r="H569" s="505"/>
      <c r="J569" s="335"/>
      <c r="K569" s="335"/>
      <c r="L569" s="335"/>
      <c r="M569" s="335"/>
      <c r="N569" s="335"/>
      <c r="O569" s="335"/>
      <c r="P569" s="335"/>
    </row>
    <row r="570" spans="3:16" ht="14.25" hidden="1" x14ac:dyDescent="0.2">
      <c r="C570" s="335"/>
      <c r="E570" s="78"/>
      <c r="F570" s="335"/>
      <c r="G570" s="335"/>
      <c r="H570" s="505"/>
      <c r="J570" s="335"/>
      <c r="K570" s="335"/>
      <c r="L570" s="335"/>
      <c r="M570" s="335"/>
      <c r="N570" s="335"/>
      <c r="O570" s="335"/>
      <c r="P570" s="335"/>
    </row>
    <row r="571" spans="3:16" ht="14.25" hidden="1" x14ac:dyDescent="0.2">
      <c r="C571" s="335"/>
      <c r="E571" s="78"/>
      <c r="F571" s="335"/>
      <c r="G571" s="335"/>
      <c r="H571" s="505"/>
      <c r="J571" s="335"/>
      <c r="K571" s="335"/>
      <c r="L571" s="335"/>
      <c r="M571" s="335"/>
      <c r="N571" s="335"/>
      <c r="O571" s="335"/>
      <c r="P571" s="335"/>
    </row>
    <row r="572" spans="3:16" ht="14.25" hidden="1" x14ac:dyDescent="0.2">
      <c r="C572" s="335"/>
      <c r="E572" s="78"/>
      <c r="F572" s="335"/>
      <c r="G572" s="335"/>
      <c r="H572" s="505"/>
      <c r="J572" s="335"/>
      <c r="K572" s="335"/>
      <c r="L572" s="335"/>
      <c r="M572" s="335"/>
      <c r="N572" s="335"/>
      <c r="O572" s="335"/>
      <c r="P572" s="335"/>
    </row>
    <row r="573" spans="3:16" ht="14.25" hidden="1" x14ac:dyDescent="0.2">
      <c r="C573" s="335"/>
      <c r="E573" s="78"/>
      <c r="F573" s="335"/>
      <c r="G573" s="335"/>
      <c r="H573" s="505"/>
      <c r="J573" s="335"/>
      <c r="K573" s="335"/>
      <c r="L573" s="335"/>
      <c r="M573" s="335"/>
      <c r="N573" s="335"/>
      <c r="O573" s="335"/>
      <c r="P573" s="335"/>
    </row>
    <row r="574" spans="3:16" ht="14.25" hidden="1" x14ac:dyDescent="0.2">
      <c r="C574" s="335"/>
      <c r="E574" s="78"/>
      <c r="F574" s="335"/>
      <c r="G574" s="335"/>
      <c r="H574" s="505"/>
      <c r="J574" s="335"/>
      <c r="K574" s="335"/>
      <c r="L574" s="335"/>
      <c r="M574" s="335"/>
      <c r="N574" s="335"/>
      <c r="O574" s="335"/>
      <c r="P574" s="335"/>
    </row>
    <row r="575" spans="3:16" ht="14.25" hidden="1" x14ac:dyDescent="0.2">
      <c r="C575" s="335"/>
      <c r="E575" s="78"/>
      <c r="F575" s="335"/>
      <c r="G575" s="335"/>
      <c r="H575" s="505"/>
      <c r="J575" s="335"/>
      <c r="K575" s="335"/>
      <c r="L575" s="335"/>
      <c r="M575" s="335"/>
      <c r="N575" s="335"/>
      <c r="O575" s="335"/>
      <c r="P575" s="335"/>
    </row>
    <row r="576" spans="3:16" ht="14.25" hidden="1" x14ac:dyDescent="0.2">
      <c r="C576" s="335"/>
      <c r="E576" s="78"/>
      <c r="F576" s="335"/>
      <c r="G576" s="335"/>
      <c r="H576" s="505"/>
      <c r="J576" s="335"/>
      <c r="K576" s="335"/>
      <c r="L576" s="335"/>
      <c r="M576" s="335"/>
      <c r="N576" s="335"/>
      <c r="O576" s="335"/>
      <c r="P576" s="335"/>
    </row>
    <row r="577" spans="3:16" ht="14.25" hidden="1" x14ac:dyDescent="0.2">
      <c r="C577" s="335"/>
      <c r="E577" s="78"/>
      <c r="F577" s="335"/>
      <c r="G577" s="335"/>
      <c r="H577" s="505"/>
      <c r="J577" s="335"/>
      <c r="K577" s="335"/>
      <c r="L577" s="335"/>
      <c r="M577" s="335"/>
      <c r="N577" s="335"/>
      <c r="O577" s="335"/>
      <c r="P577" s="335"/>
    </row>
    <row r="578" spans="3:16" ht="14.25" hidden="1" x14ac:dyDescent="0.2">
      <c r="C578" s="335"/>
      <c r="E578" s="78"/>
      <c r="F578" s="335"/>
      <c r="G578" s="335"/>
      <c r="H578" s="505"/>
      <c r="J578" s="335"/>
      <c r="K578" s="335"/>
      <c r="L578" s="335"/>
      <c r="M578" s="335"/>
      <c r="N578" s="335"/>
      <c r="O578" s="335"/>
      <c r="P578" s="335"/>
    </row>
    <row r="579" spans="3:16" ht="14.25" hidden="1" x14ac:dyDescent="0.2">
      <c r="C579" s="335"/>
      <c r="E579" s="78"/>
      <c r="F579" s="335"/>
      <c r="G579" s="335"/>
      <c r="H579" s="505"/>
      <c r="J579" s="335"/>
      <c r="K579" s="335"/>
      <c r="L579" s="335"/>
      <c r="M579" s="335"/>
      <c r="N579" s="335"/>
      <c r="O579" s="335"/>
      <c r="P579" s="335"/>
    </row>
    <row r="580" spans="3:16" ht="14.25" hidden="1" x14ac:dyDescent="0.2">
      <c r="C580" s="335"/>
      <c r="E580" s="78"/>
      <c r="F580" s="335"/>
      <c r="G580" s="335"/>
      <c r="H580" s="505"/>
      <c r="J580" s="335"/>
      <c r="K580" s="335"/>
      <c r="L580" s="335"/>
      <c r="M580" s="335"/>
      <c r="N580" s="335"/>
      <c r="O580" s="335"/>
      <c r="P580" s="335"/>
    </row>
    <row r="581" spans="3:16" ht="14.25" hidden="1" x14ac:dyDescent="0.2">
      <c r="C581" s="335"/>
      <c r="E581" s="78"/>
      <c r="F581" s="335"/>
      <c r="G581" s="335"/>
      <c r="H581" s="505"/>
      <c r="J581" s="335"/>
      <c r="K581" s="335"/>
      <c r="L581" s="335"/>
      <c r="M581" s="335"/>
      <c r="N581" s="335"/>
      <c r="O581" s="335"/>
      <c r="P581" s="335"/>
    </row>
    <row r="582" spans="3:16" ht="14.25" hidden="1" x14ac:dyDescent="0.2">
      <c r="C582" s="335"/>
      <c r="E582" s="78"/>
      <c r="F582" s="335"/>
      <c r="G582" s="335"/>
      <c r="H582" s="505"/>
      <c r="J582" s="335"/>
      <c r="K582" s="335"/>
      <c r="L582" s="335"/>
      <c r="M582" s="335"/>
      <c r="N582" s="335"/>
      <c r="O582" s="335"/>
      <c r="P582" s="335"/>
    </row>
    <row r="583" spans="3:16" ht="14.25" hidden="1" x14ac:dyDescent="0.2">
      <c r="C583" s="335"/>
      <c r="E583" s="78"/>
      <c r="F583" s="335"/>
      <c r="G583" s="335"/>
      <c r="H583" s="505"/>
      <c r="J583" s="335"/>
      <c r="K583" s="335"/>
      <c r="L583" s="335"/>
      <c r="M583" s="335"/>
      <c r="N583" s="335"/>
      <c r="O583" s="335"/>
      <c r="P583" s="335"/>
    </row>
    <row r="584" spans="3:16" ht="14.25" hidden="1" x14ac:dyDescent="0.2">
      <c r="C584" s="335"/>
      <c r="E584" s="78"/>
      <c r="F584" s="335"/>
      <c r="G584" s="335"/>
      <c r="H584" s="505"/>
      <c r="J584" s="335"/>
      <c r="K584" s="335"/>
      <c r="L584" s="335"/>
      <c r="M584" s="335"/>
      <c r="N584" s="335"/>
      <c r="O584" s="335"/>
      <c r="P584" s="335"/>
    </row>
    <row r="585" spans="3:16" ht="14.25" hidden="1" x14ac:dyDescent="0.2">
      <c r="C585" s="335"/>
      <c r="E585" s="78"/>
      <c r="F585" s="335"/>
      <c r="G585" s="335"/>
      <c r="H585" s="505"/>
      <c r="J585" s="335"/>
      <c r="K585" s="335"/>
      <c r="L585" s="335"/>
      <c r="M585" s="335"/>
      <c r="N585" s="335"/>
      <c r="O585" s="335"/>
      <c r="P585" s="335"/>
    </row>
    <row r="586" spans="3:16" ht="14.25" hidden="1" x14ac:dyDescent="0.2">
      <c r="C586" s="335"/>
      <c r="E586" s="78"/>
      <c r="F586" s="335"/>
      <c r="G586" s="335"/>
      <c r="H586" s="505"/>
      <c r="J586" s="335"/>
      <c r="K586" s="335"/>
      <c r="L586" s="335"/>
      <c r="M586" s="335"/>
      <c r="N586" s="335"/>
      <c r="O586" s="335"/>
      <c r="P586" s="335"/>
    </row>
    <row r="587" spans="3:16" ht="14.25" hidden="1" x14ac:dyDescent="0.2">
      <c r="C587" s="335"/>
      <c r="E587" s="78"/>
      <c r="F587" s="335"/>
      <c r="G587" s="335"/>
      <c r="H587" s="505"/>
      <c r="J587" s="335"/>
      <c r="K587" s="335"/>
      <c r="L587" s="335"/>
      <c r="M587" s="335"/>
      <c r="N587" s="335"/>
      <c r="O587" s="335"/>
      <c r="P587" s="335"/>
    </row>
    <row r="588" spans="3:16" ht="14.25" hidden="1" x14ac:dyDescent="0.2">
      <c r="C588" s="335"/>
      <c r="E588" s="78"/>
      <c r="F588" s="335"/>
      <c r="G588" s="335"/>
      <c r="H588" s="505"/>
      <c r="J588" s="335"/>
      <c r="K588" s="335"/>
      <c r="L588" s="335"/>
      <c r="M588" s="335"/>
      <c r="N588" s="335"/>
      <c r="O588" s="335"/>
      <c r="P588" s="335"/>
    </row>
    <row r="589" spans="3:16" ht="14.25" hidden="1" x14ac:dyDescent="0.2">
      <c r="C589" s="335"/>
      <c r="E589" s="78"/>
      <c r="F589" s="335"/>
      <c r="G589" s="335"/>
      <c r="H589" s="505"/>
      <c r="J589" s="335"/>
      <c r="K589" s="335"/>
      <c r="L589" s="335"/>
      <c r="M589" s="335"/>
      <c r="N589" s="335"/>
      <c r="O589" s="335"/>
      <c r="P589" s="335"/>
    </row>
    <row r="590" spans="3:16" ht="14.25" hidden="1" x14ac:dyDescent="0.2">
      <c r="C590" s="335"/>
      <c r="E590" s="78"/>
      <c r="F590" s="335"/>
      <c r="G590" s="335"/>
      <c r="H590" s="505"/>
      <c r="J590" s="335"/>
      <c r="K590" s="335"/>
      <c r="L590" s="335"/>
      <c r="M590" s="335"/>
      <c r="N590" s="335"/>
      <c r="O590" s="335"/>
      <c r="P590" s="335"/>
    </row>
    <row r="591" spans="3:16" ht="14.25" hidden="1" x14ac:dyDescent="0.2">
      <c r="C591" s="335"/>
      <c r="E591" s="78"/>
      <c r="F591" s="335"/>
      <c r="G591" s="335"/>
      <c r="H591" s="505"/>
      <c r="J591" s="335"/>
      <c r="K591" s="335"/>
      <c r="L591" s="335"/>
      <c r="M591" s="335"/>
      <c r="N591" s="335"/>
      <c r="O591" s="335"/>
      <c r="P591" s="335"/>
    </row>
    <row r="592" spans="3:16" ht="14.25" hidden="1" x14ac:dyDescent="0.2">
      <c r="C592" s="335"/>
      <c r="E592" s="78"/>
      <c r="F592" s="335"/>
      <c r="G592" s="335"/>
      <c r="H592" s="505"/>
      <c r="J592" s="335"/>
      <c r="K592" s="335"/>
      <c r="L592" s="335"/>
      <c r="M592" s="335"/>
      <c r="N592" s="335"/>
      <c r="O592" s="335"/>
      <c r="P592" s="335"/>
    </row>
    <row r="593" spans="3:16" ht="14.25" hidden="1" x14ac:dyDescent="0.2">
      <c r="C593" s="335"/>
      <c r="E593" s="78"/>
      <c r="F593" s="335"/>
      <c r="G593" s="335"/>
      <c r="H593" s="505"/>
      <c r="J593" s="335"/>
      <c r="K593" s="335"/>
      <c r="L593" s="335"/>
      <c r="M593" s="335"/>
      <c r="N593" s="335"/>
      <c r="O593" s="335"/>
      <c r="P593" s="335"/>
    </row>
    <row r="594" spans="3:16" ht="14.25" hidden="1" x14ac:dyDescent="0.2">
      <c r="C594" s="335"/>
      <c r="E594" s="78"/>
      <c r="F594" s="335"/>
      <c r="G594" s="335"/>
      <c r="H594" s="505"/>
      <c r="J594" s="335"/>
      <c r="K594" s="335"/>
      <c r="L594" s="335"/>
      <c r="M594" s="335"/>
      <c r="N594" s="335"/>
      <c r="O594" s="335"/>
      <c r="P594" s="335"/>
    </row>
    <row r="595" spans="3:16" ht="14.25" hidden="1" x14ac:dyDescent="0.2">
      <c r="C595" s="335"/>
      <c r="E595" s="78"/>
      <c r="F595" s="335"/>
      <c r="G595" s="335"/>
      <c r="H595" s="505"/>
      <c r="J595" s="335"/>
      <c r="K595" s="335"/>
      <c r="L595" s="335"/>
      <c r="M595" s="335"/>
      <c r="N595" s="335"/>
      <c r="O595" s="335"/>
      <c r="P595" s="335"/>
    </row>
    <row r="596" spans="3:16" ht="14.25" hidden="1" x14ac:dyDescent="0.2">
      <c r="C596" s="335"/>
      <c r="E596" s="78"/>
      <c r="F596" s="335"/>
      <c r="G596" s="335"/>
      <c r="H596" s="505"/>
      <c r="J596" s="335"/>
      <c r="K596" s="335"/>
      <c r="L596" s="335"/>
      <c r="M596" s="335"/>
      <c r="N596" s="335"/>
      <c r="O596" s="335"/>
      <c r="P596" s="335"/>
    </row>
    <row r="597" spans="3:16" ht="14.25" hidden="1" x14ac:dyDescent="0.2">
      <c r="C597" s="335"/>
      <c r="E597" s="78"/>
      <c r="F597" s="335"/>
      <c r="G597" s="335"/>
      <c r="H597" s="505"/>
      <c r="J597" s="335"/>
      <c r="K597" s="335"/>
      <c r="L597" s="335"/>
      <c r="M597" s="335"/>
      <c r="N597" s="335"/>
      <c r="O597" s="335"/>
      <c r="P597" s="335"/>
    </row>
    <row r="598" spans="3:16" ht="14.25" hidden="1" x14ac:dyDescent="0.2">
      <c r="C598" s="335"/>
      <c r="E598" s="78"/>
      <c r="F598" s="335"/>
      <c r="G598" s="335"/>
      <c r="H598" s="505"/>
      <c r="J598" s="335"/>
      <c r="K598" s="335"/>
      <c r="L598" s="335"/>
      <c r="M598" s="335"/>
      <c r="N598" s="335"/>
      <c r="O598" s="335"/>
      <c r="P598" s="335"/>
    </row>
    <row r="599" spans="3:16" ht="14.25" hidden="1" x14ac:dyDescent="0.2">
      <c r="C599" s="335"/>
      <c r="E599" s="78"/>
      <c r="F599" s="335"/>
      <c r="G599" s="335"/>
      <c r="H599" s="505"/>
      <c r="J599" s="335"/>
      <c r="K599" s="335"/>
      <c r="L599" s="335"/>
      <c r="M599" s="335"/>
      <c r="N599" s="335"/>
      <c r="O599" s="335"/>
      <c r="P599" s="335"/>
    </row>
    <row r="600" spans="3:16" ht="14.25" hidden="1" x14ac:dyDescent="0.2">
      <c r="C600" s="335"/>
      <c r="E600" s="78"/>
      <c r="F600" s="335"/>
      <c r="G600" s="335"/>
      <c r="H600" s="505"/>
      <c r="J600" s="335"/>
      <c r="K600" s="335"/>
      <c r="L600" s="335"/>
      <c r="M600" s="335"/>
      <c r="N600" s="335"/>
      <c r="O600" s="335"/>
      <c r="P600" s="335"/>
    </row>
    <row r="601" spans="3:16" ht="14.25" hidden="1" x14ac:dyDescent="0.2">
      <c r="C601" s="335"/>
      <c r="E601" s="78"/>
      <c r="F601" s="335"/>
      <c r="G601" s="335"/>
      <c r="H601" s="505"/>
      <c r="J601" s="335"/>
      <c r="K601" s="335"/>
      <c r="L601" s="335"/>
      <c r="M601" s="335"/>
      <c r="N601" s="335"/>
      <c r="O601" s="335"/>
      <c r="P601" s="335"/>
    </row>
    <row r="602" spans="3:16" ht="14.25" hidden="1" x14ac:dyDescent="0.2">
      <c r="C602" s="335"/>
      <c r="E602" s="78"/>
      <c r="F602" s="335"/>
      <c r="G602" s="335"/>
      <c r="H602" s="505"/>
      <c r="J602" s="335"/>
      <c r="K602" s="335"/>
      <c r="L602" s="335"/>
      <c r="M602" s="335"/>
      <c r="N602" s="335"/>
      <c r="O602" s="335"/>
      <c r="P602" s="335"/>
    </row>
    <row r="603" spans="3:16" ht="14.25" hidden="1" x14ac:dyDescent="0.2">
      <c r="C603" s="335"/>
      <c r="E603" s="78"/>
      <c r="F603" s="335"/>
      <c r="G603" s="335"/>
      <c r="H603" s="505"/>
      <c r="J603" s="335"/>
      <c r="K603" s="335"/>
      <c r="L603" s="335"/>
      <c r="M603" s="335"/>
      <c r="N603" s="335"/>
      <c r="O603" s="335"/>
      <c r="P603" s="335"/>
    </row>
    <row r="604" spans="3:16" ht="14.25" hidden="1" x14ac:dyDescent="0.2">
      <c r="C604" s="335"/>
      <c r="E604" s="78"/>
      <c r="F604" s="335"/>
      <c r="G604" s="335"/>
      <c r="H604" s="505"/>
      <c r="J604" s="335"/>
      <c r="K604" s="335"/>
      <c r="L604" s="335"/>
      <c r="M604" s="335"/>
      <c r="N604" s="335"/>
      <c r="O604" s="335"/>
      <c r="P604" s="335"/>
    </row>
    <row r="605" spans="3:16" ht="14.25" hidden="1" x14ac:dyDescent="0.2">
      <c r="C605" s="335"/>
      <c r="E605" s="78"/>
      <c r="F605" s="335"/>
      <c r="G605" s="335"/>
      <c r="H605" s="505"/>
      <c r="J605" s="335"/>
      <c r="K605" s="335"/>
      <c r="L605" s="335"/>
      <c r="M605" s="335"/>
      <c r="N605" s="335"/>
      <c r="O605" s="335"/>
      <c r="P605" s="335"/>
    </row>
    <row r="606" spans="3:16" ht="14.25" hidden="1" x14ac:dyDescent="0.2">
      <c r="C606" s="335"/>
      <c r="E606" s="78"/>
      <c r="F606" s="335"/>
      <c r="G606" s="335"/>
      <c r="H606" s="505"/>
      <c r="J606" s="335"/>
      <c r="K606" s="335"/>
      <c r="L606" s="335"/>
      <c r="M606" s="335"/>
      <c r="N606" s="335"/>
      <c r="O606" s="335"/>
      <c r="P606" s="335"/>
    </row>
    <row r="607" spans="3:16" ht="14.25" hidden="1" x14ac:dyDescent="0.2">
      <c r="C607" s="335"/>
      <c r="E607" s="78"/>
      <c r="F607" s="335"/>
      <c r="G607" s="335"/>
      <c r="H607" s="505"/>
      <c r="J607" s="335"/>
      <c r="K607" s="335"/>
      <c r="L607" s="335"/>
      <c r="M607" s="335"/>
      <c r="N607" s="335"/>
      <c r="O607" s="335"/>
      <c r="P607" s="335"/>
    </row>
    <row r="608" spans="3:16" ht="14.25" hidden="1" x14ac:dyDescent="0.2">
      <c r="C608" s="335"/>
      <c r="E608" s="78"/>
      <c r="F608" s="335"/>
      <c r="G608" s="335"/>
      <c r="H608" s="505"/>
      <c r="J608" s="335"/>
      <c r="K608" s="335"/>
      <c r="L608" s="335"/>
      <c r="M608" s="335"/>
      <c r="N608" s="335"/>
      <c r="O608" s="335"/>
      <c r="P608" s="335"/>
    </row>
    <row r="609" spans="3:16" ht="14.25" hidden="1" x14ac:dyDescent="0.2">
      <c r="C609" s="335"/>
      <c r="E609" s="78"/>
      <c r="F609" s="335"/>
      <c r="G609" s="335"/>
      <c r="H609" s="505"/>
      <c r="J609" s="335"/>
      <c r="K609" s="335"/>
      <c r="L609" s="335"/>
      <c r="M609" s="335"/>
      <c r="N609" s="335"/>
      <c r="O609" s="335"/>
      <c r="P609" s="335"/>
    </row>
    <row r="610" spans="3:16" ht="14.25" hidden="1" x14ac:dyDescent="0.2">
      <c r="C610" s="335"/>
      <c r="E610" s="78"/>
      <c r="F610" s="335"/>
      <c r="G610" s="335"/>
      <c r="H610" s="505"/>
      <c r="J610" s="335"/>
      <c r="K610" s="335"/>
      <c r="L610" s="335"/>
      <c r="M610" s="335"/>
      <c r="N610" s="335"/>
      <c r="O610" s="335"/>
      <c r="P610" s="335"/>
    </row>
    <row r="611" spans="3:16" ht="14.25" hidden="1" x14ac:dyDescent="0.2">
      <c r="C611" s="335"/>
      <c r="E611" s="78"/>
      <c r="F611" s="335"/>
      <c r="G611" s="335"/>
      <c r="H611" s="505"/>
      <c r="J611" s="335"/>
      <c r="K611" s="335"/>
      <c r="L611" s="335"/>
      <c r="M611" s="335"/>
      <c r="N611" s="335"/>
      <c r="O611" s="335"/>
      <c r="P611" s="335"/>
    </row>
    <row r="612" spans="3:16" ht="14.25" hidden="1" x14ac:dyDescent="0.2">
      <c r="C612" s="335"/>
      <c r="E612" s="78"/>
      <c r="F612" s="335"/>
      <c r="G612" s="335"/>
      <c r="H612" s="505"/>
      <c r="J612" s="335"/>
      <c r="K612" s="335"/>
      <c r="L612" s="335"/>
      <c r="M612" s="335"/>
      <c r="N612" s="335"/>
      <c r="O612" s="335"/>
      <c r="P612" s="335"/>
    </row>
    <row r="613" spans="3:16" ht="14.25" hidden="1" x14ac:dyDescent="0.2">
      <c r="C613" s="335"/>
      <c r="E613" s="78"/>
      <c r="F613" s="335"/>
      <c r="G613" s="335"/>
      <c r="H613" s="505"/>
      <c r="J613" s="335"/>
      <c r="K613" s="335"/>
      <c r="L613" s="335"/>
      <c r="M613" s="335"/>
      <c r="N613" s="335"/>
      <c r="O613" s="335"/>
      <c r="P613" s="335"/>
    </row>
    <row r="614" spans="3:16" ht="14.25" hidden="1" x14ac:dyDescent="0.2">
      <c r="C614" s="335"/>
      <c r="E614" s="78"/>
      <c r="F614" s="335"/>
      <c r="G614" s="335"/>
      <c r="H614" s="505"/>
      <c r="J614" s="335"/>
      <c r="K614" s="335"/>
      <c r="L614" s="335"/>
      <c r="M614" s="335"/>
      <c r="N614" s="335"/>
      <c r="O614" s="335"/>
      <c r="P614" s="335"/>
    </row>
    <row r="615" spans="3:16" ht="14.25" hidden="1" x14ac:dyDescent="0.2">
      <c r="C615" s="335"/>
      <c r="E615" s="78"/>
      <c r="F615" s="335"/>
      <c r="G615" s="335"/>
      <c r="H615" s="505"/>
      <c r="J615" s="335"/>
      <c r="K615" s="335"/>
      <c r="L615" s="335"/>
      <c r="M615" s="335"/>
      <c r="N615" s="335"/>
      <c r="O615" s="335"/>
      <c r="P615" s="335"/>
    </row>
    <row r="616" spans="3:16" ht="14.25" hidden="1" x14ac:dyDescent="0.2">
      <c r="C616" s="335"/>
      <c r="E616" s="78"/>
      <c r="F616" s="335"/>
      <c r="G616" s="335"/>
      <c r="H616" s="505"/>
      <c r="J616" s="335"/>
      <c r="K616" s="335"/>
      <c r="L616" s="335"/>
      <c r="M616" s="335"/>
      <c r="N616" s="335"/>
      <c r="O616" s="335"/>
      <c r="P616" s="335"/>
    </row>
    <row r="617" spans="3:16" ht="14.25" hidden="1" x14ac:dyDescent="0.2">
      <c r="C617" s="335"/>
      <c r="E617" s="78"/>
      <c r="F617" s="335"/>
      <c r="G617" s="335"/>
      <c r="H617" s="505"/>
      <c r="J617" s="335"/>
      <c r="K617" s="335"/>
      <c r="L617" s="335"/>
      <c r="M617" s="335"/>
      <c r="N617" s="335"/>
      <c r="O617" s="335"/>
      <c r="P617" s="335"/>
    </row>
    <row r="618" spans="3:16" ht="14.25" hidden="1" x14ac:dyDescent="0.2">
      <c r="C618" s="335"/>
      <c r="E618" s="78"/>
      <c r="F618" s="335"/>
      <c r="G618" s="335"/>
      <c r="H618" s="505"/>
      <c r="J618" s="335"/>
      <c r="K618" s="335"/>
      <c r="L618" s="335"/>
      <c r="M618" s="335"/>
      <c r="N618" s="335"/>
      <c r="O618" s="335"/>
      <c r="P618" s="335"/>
    </row>
    <row r="619" spans="3:16" ht="14.25" hidden="1" x14ac:dyDescent="0.2">
      <c r="C619" s="335"/>
      <c r="E619" s="78"/>
      <c r="F619" s="335"/>
      <c r="G619" s="335"/>
      <c r="H619" s="505"/>
      <c r="J619" s="335"/>
      <c r="K619" s="335"/>
      <c r="L619" s="335"/>
      <c r="M619" s="335"/>
      <c r="N619" s="335"/>
      <c r="O619" s="335"/>
      <c r="P619" s="335"/>
    </row>
    <row r="620" spans="3:16" ht="14.25" hidden="1" x14ac:dyDescent="0.2">
      <c r="C620" s="335"/>
      <c r="E620" s="78"/>
      <c r="F620" s="335"/>
      <c r="G620" s="335"/>
      <c r="H620" s="505"/>
      <c r="J620" s="335"/>
      <c r="K620" s="335"/>
      <c r="L620" s="335"/>
      <c r="M620" s="335"/>
      <c r="N620" s="335"/>
      <c r="O620" s="335"/>
      <c r="P620" s="335"/>
    </row>
    <row r="621" spans="3:16" ht="14.25" hidden="1" x14ac:dyDescent="0.2">
      <c r="C621" s="335"/>
      <c r="E621" s="78"/>
      <c r="F621" s="335"/>
      <c r="G621" s="335"/>
      <c r="H621" s="505"/>
      <c r="J621" s="335"/>
      <c r="K621" s="335"/>
      <c r="L621" s="335"/>
      <c r="M621" s="335"/>
      <c r="N621" s="335"/>
      <c r="O621" s="335"/>
      <c r="P621" s="335"/>
    </row>
    <row r="622" spans="3:16" ht="14.25" hidden="1" x14ac:dyDescent="0.2">
      <c r="C622" s="335"/>
      <c r="E622" s="78"/>
      <c r="F622" s="335"/>
      <c r="G622" s="335"/>
      <c r="H622" s="505"/>
      <c r="J622" s="335"/>
      <c r="K622" s="335"/>
      <c r="L622" s="335"/>
      <c r="M622" s="335"/>
      <c r="N622" s="335"/>
      <c r="O622" s="335"/>
      <c r="P622" s="335"/>
    </row>
    <row r="623" spans="3:16" ht="14.25" hidden="1" x14ac:dyDescent="0.2">
      <c r="C623" s="335"/>
      <c r="E623" s="78"/>
      <c r="F623" s="335"/>
      <c r="G623" s="335"/>
      <c r="H623" s="505"/>
      <c r="J623" s="335"/>
      <c r="K623" s="335"/>
      <c r="L623" s="335"/>
      <c r="M623" s="335"/>
      <c r="N623" s="335"/>
      <c r="O623" s="335"/>
      <c r="P623" s="335"/>
    </row>
    <row r="624" spans="3:16" ht="14.25" hidden="1" x14ac:dyDescent="0.2">
      <c r="C624" s="335"/>
      <c r="E624" s="78"/>
      <c r="F624" s="335"/>
      <c r="G624" s="335"/>
      <c r="H624" s="505"/>
      <c r="J624" s="335"/>
      <c r="K624" s="335"/>
      <c r="L624" s="335"/>
      <c r="M624" s="335"/>
      <c r="N624" s="335"/>
      <c r="O624" s="335"/>
      <c r="P624" s="335"/>
    </row>
    <row r="625" spans="3:16" ht="14.25" hidden="1" x14ac:dyDescent="0.2">
      <c r="C625" s="335"/>
      <c r="E625" s="78"/>
      <c r="F625" s="335"/>
      <c r="G625" s="335"/>
      <c r="H625" s="505"/>
      <c r="J625" s="335"/>
      <c r="K625" s="335"/>
      <c r="L625" s="335"/>
      <c r="M625" s="335"/>
      <c r="N625" s="335"/>
      <c r="O625" s="335"/>
      <c r="P625" s="335"/>
    </row>
    <row r="626" spans="3:16" ht="14.25" hidden="1" x14ac:dyDescent="0.2">
      <c r="C626" s="335"/>
      <c r="E626" s="78"/>
      <c r="F626" s="335"/>
      <c r="G626" s="335"/>
      <c r="H626" s="505"/>
      <c r="J626" s="335"/>
      <c r="K626" s="335"/>
      <c r="L626" s="335"/>
      <c r="M626" s="335"/>
      <c r="N626" s="335"/>
      <c r="O626" s="335"/>
      <c r="P626" s="335"/>
    </row>
    <row r="627" spans="3:16" ht="14.25" hidden="1" x14ac:dyDescent="0.2">
      <c r="C627" s="335"/>
      <c r="E627" s="78"/>
      <c r="F627" s="335"/>
      <c r="G627" s="335"/>
      <c r="H627" s="505"/>
      <c r="J627" s="335"/>
      <c r="K627" s="335"/>
      <c r="L627" s="335"/>
      <c r="M627" s="335"/>
      <c r="N627" s="335"/>
      <c r="O627" s="335"/>
      <c r="P627" s="335"/>
    </row>
    <row r="628" spans="3:16" ht="14.25" hidden="1" x14ac:dyDescent="0.2">
      <c r="C628" s="335"/>
      <c r="E628" s="78"/>
      <c r="F628" s="335"/>
      <c r="G628" s="335"/>
      <c r="H628" s="505"/>
      <c r="J628" s="335"/>
      <c r="K628" s="335"/>
      <c r="L628" s="335"/>
      <c r="M628" s="335"/>
      <c r="N628" s="335"/>
      <c r="O628" s="335"/>
      <c r="P628" s="335"/>
    </row>
    <row r="629" spans="3:16" ht="14.25" hidden="1" x14ac:dyDescent="0.2">
      <c r="C629" s="335"/>
      <c r="E629" s="78"/>
      <c r="F629" s="335"/>
      <c r="G629" s="335"/>
      <c r="H629" s="505"/>
      <c r="J629" s="335"/>
      <c r="K629" s="335"/>
      <c r="L629" s="335"/>
      <c r="M629" s="335"/>
      <c r="N629" s="335"/>
      <c r="O629" s="335"/>
      <c r="P629" s="335"/>
    </row>
    <row r="630" spans="3:16" ht="14.25" hidden="1" x14ac:dyDescent="0.2">
      <c r="C630" s="335"/>
      <c r="E630" s="78"/>
      <c r="F630" s="335"/>
      <c r="G630" s="335"/>
      <c r="H630" s="505"/>
      <c r="J630" s="335"/>
      <c r="K630" s="335"/>
      <c r="L630" s="335"/>
      <c r="M630" s="335"/>
      <c r="N630" s="335"/>
      <c r="O630" s="335"/>
      <c r="P630" s="335"/>
    </row>
    <row r="631" spans="3:16" ht="14.25" hidden="1" x14ac:dyDescent="0.2">
      <c r="C631" s="335"/>
      <c r="E631" s="78"/>
      <c r="F631" s="335"/>
      <c r="G631" s="335"/>
      <c r="H631" s="505"/>
      <c r="J631" s="335"/>
      <c r="K631" s="335"/>
      <c r="L631" s="335"/>
      <c r="M631" s="335"/>
      <c r="N631" s="335"/>
      <c r="O631" s="335"/>
      <c r="P631" s="335"/>
    </row>
    <row r="632" spans="3:16" ht="14.25" hidden="1" x14ac:dyDescent="0.2">
      <c r="C632" s="335"/>
      <c r="E632" s="78"/>
      <c r="F632" s="335"/>
      <c r="G632" s="335"/>
      <c r="H632" s="505"/>
      <c r="J632" s="335"/>
      <c r="K632" s="335"/>
      <c r="L632" s="335"/>
      <c r="M632" s="335"/>
      <c r="N632" s="335"/>
      <c r="O632" s="335"/>
      <c r="P632" s="335"/>
    </row>
    <row r="633" spans="3:16" ht="14.25" hidden="1" x14ac:dyDescent="0.2">
      <c r="C633" s="335"/>
      <c r="E633" s="78"/>
      <c r="F633" s="335"/>
      <c r="G633" s="335"/>
      <c r="H633" s="505"/>
      <c r="J633" s="335"/>
      <c r="K633" s="335"/>
      <c r="L633" s="335"/>
      <c r="M633" s="335"/>
      <c r="N633" s="335"/>
      <c r="O633" s="335"/>
      <c r="P633" s="335"/>
    </row>
    <row r="634" spans="3:16" ht="14.25" hidden="1" x14ac:dyDescent="0.2">
      <c r="C634" s="335"/>
      <c r="E634" s="78"/>
      <c r="F634" s="335"/>
      <c r="G634" s="335"/>
      <c r="H634" s="505"/>
      <c r="J634" s="335"/>
      <c r="K634" s="335"/>
      <c r="L634" s="335"/>
      <c r="M634" s="335"/>
      <c r="N634" s="335"/>
      <c r="O634" s="335"/>
      <c r="P634" s="335"/>
    </row>
    <row r="635" spans="3:16" ht="14.25" hidden="1" x14ac:dyDescent="0.2">
      <c r="C635" s="335"/>
      <c r="E635" s="78"/>
      <c r="F635" s="335"/>
      <c r="G635" s="335"/>
      <c r="H635" s="505"/>
      <c r="J635" s="335"/>
      <c r="K635" s="335"/>
      <c r="L635" s="335"/>
      <c r="M635" s="335"/>
      <c r="N635" s="335"/>
      <c r="O635" s="335"/>
      <c r="P635" s="335"/>
    </row>
    <row r="636" spans="3:16" ht="14.25" hidden="1" x14ac:dyDescent="0.2">
      <c r="C636" s="335"/>
      <c r="E636" s="78"/>
      <c r="F636" s="335"/>
      <c r="G636" s="335"/>
      <c r="H636" s="505"/>
      <c r="J636" s="335"/>
      <c r="K636" s="335"/>
      <c r="L636" s="335"/>
      <c r="M636" s="335"/>
      <c r="N636" s="335"/>
      <c r="O636" s="335"/>
      <c r="P636" s="335"/>
    </row>
    <row r="637" spans="3:16" ht="14.25" hidden="1" x14ac:dyDescent="0.2">
      <c r="C637" s="335"/>
      <c r="E637" s="78"/>
      <c r="F637" s="335"/>
      <c r="G637" s="335"/>
      <c r="H637" s="505"/>
      <c r="J637" s="335"/>
      <c r="K637" s="335"/>
      <c r="L637" s="335"/>
      <c r="M637" s="335"/>
      <c r="N637" s="335"/>
      <c r="O637" s="335"/>
      <c r="P637" s="335"/>
    </row>
    <row r="638" spans="3:16" ht="14.25" hidden="1" x14ac:dyDescent="0.2">
      <c r="C638" s="335"/>
      <c r="E638" s="78"/>
      <c r="F638" s="335"/>
      <c r="G638" s="335"/>
      <c r="H638" s="505"/>
      <c r="J638" s="335"/>
      <c r="K638" s="335"/>
      <c r="L638" s="335"/>
      <c r="M638" s="335"/>
      <c r="N638" s="335"/>
      <c r="O638" s="335"/>
      <c r="P638" s="335"/>
    </row>
    <row r="639" spans="3:16" ht="14.25" hidden="1" x14ac:dyDescent="0.2">
      <c r="C639" s="335"/>
      <c r="E639" s="78"/>
      <c r="F639" s="335"/>
      <c r="G639" s="335"/>
      <c r="H639" s="505"/>
      <c r="J639" s="335"/>
      <c r="K639" s="335"/>
      <c r="L639" s="335"/>
      <c r="M639" s="335"/>
      <c r="N639" s="335"/>
      <c r="O639" s="335"/>
      <c r="P639" s="335"/>
    </row>
    <row r="640" spans="3:16" ht="14.25" hidden="1" x14ac:dyDescent="0.2">
      <c r="C640" s="335"/>
      <c r="E640" s="78"/>
      <c r="F640" s="335"/>
      <c r="G640" s="335"/>
      <c r="H640" s="505"/>
      <c r="J640" s="335"/>
      <c r="K640" s="335"/>
      <c r="L640" s="335"/>
      <c r="M640" s="335"/>
      <c r="N640" s="335"/>
      <c r="O640" s="335"/>
      <c r="P640" s="335"/>
    </row>
    <row r="641" spans="3:16" ht="14.25" hidden="1" x14ac:dyDescent="0.2">
      <c r="C641" s="335"/>
      <c r="E641" s="78"/>
      <c r="F641" s="335"/>
      <c r="G641" s="335"/>
      <c r="H641" s="505"/>
      <c r="J641" s="335"/>
      <c r="K641" s="335"/>
      <c r="L641" s="335"/>
      <c r="M641" s="335"/>
      <c r="N641" s="335"/>
      <c r="O641" s="335"/>
      <c r="P641" s="335"/>
    </row>
    <row r="642" spans="3:16" ht="14.25" hidden="1" x14ac:dyDescent="0.2">
      <c r="C642" s="335"/>
      <c r="E642" s="78"/>
      <c r="F642" s="335"/>
      <c r="G642" s="335"/>
      <c r="H642" s="505"/>
      <c r="J642" s="335"/>
      <c r="K642" s="335"/>
      <c r="L642" s="335"/>
      <c r="M642" s="335"/>
      <c r="N642" s="335"/>
      <c r="O642" s="335"/>
      <c r="P642" s="335"/>
    </row>
    <row r="643" spans="3:16" ht="14.25" hidden="1" x14ac:dyDescent="0.2">
      <c r="C643" s="335"/>
      <c r="E643" s="78"/>
      <c r="F643" s="335"/>
      <c r="G643" s="335"/>
      <c r="H643" s="505"/>
      <c r="J643" s="335"/>
      <c r="K643" s="335"/>
      <c r="L643" s="335"/>
      <c r="M643" s="335"/>
      <c r="N643" s="335"/>
      <c r="O643" s="335"/>
      <c r="P643" s="335"/>
    </row>
    <row r="644" spans="3:16" ht="14.25" hidden="1" x14ac:dyDescent="0.2">
      <c r="C644" s="335"/>
      <c r="E644" s="78"/>
      <c r="F644" s="335"/>
      <c r="G644" s="335"/>
      <c r="H644" s="505"/>
      <c r="J644" s="335"/>
      <c r="K644" s="335"/>
      <c r="L644" s="335"/>
      <c r="M644" s="335"/>
      <c r="N644" s="335"/>
      <c r="O644" s="335"/>
      <c r="P644" s="335"/>
    </row>
    <row r="645" spans="3:16" ht="14.25" hidden="1" x14ac:dyDescent="0.2">
      <c r="C645" s="335"/>
      <c r="E645" s="78"/>
      <c r="F645" s="335"/>
      <c r="G645" s="335"/>
      <c r="H645" s="505"/>
      <c r="J645" s="335"/>
      <c r="K645" s="335"/>
      <c r="L645" s="335"/>
      <c r="M645" s="335"/>
      <c r="N645" s="335"/>
      <c r="O645" s="335"/>
      <c r="P645" s="335"/>
    </row>
    <row r="646" spans="3:16" ht="14.25" hidden="1" x14ac:dyDescent="0.2">
      <c r="C646" s="335"/>
      <c r="E646" s="78"/>
      <c r="F646" s="335"/>
      <c r="G646" s="335"/>
      <c r="H646" s="505"/>
      <c r="J646" s="335"/>
      <c r="K646" s="335"/>
      <c r="L646" s="335"/>
      <c r="M646" s="335"/>
      <c r="N646" s="335"/>
      <c r="O646" s="335"/>
      <c r="P646" s="335"/>
    </row>
    <row r="647" spans="3:16" ht="14.25" hidden="1" x14ac:dyDescent="0.2">
      <c r="C647" s="335"/>
      <c r="E647" s="78"/>
      <c r="F647" s="335"/>
      <c r="G647" s="335"/>
      <c r="H647" s="505"/>
      <c r="J647" s="335"/>
      <c r="K647" s="335"/>
      <c r="L647" s="335"/>
      <c r="M647" s="335"/>
      <c r="N647" s="335"/>
      <c r="O647" s="335"/>
      <c r="P647" s="335"/>
    </row>
    <row r="648" spans="3:16" ht="14.25" hidden="1" x14ac:dyDescent="0.2">
      <c r="C648" s="335"/>
      <c r="E648" s="78"/>
      <c r="F648" s="335"/>
      <c r="G648" s="335"/>
      <c r="H648" s="505"/>
      <c r="J648" s="335"/>
      <c r="K648" s="335"/>
      <c r="L648" s="335"/>
      <c r="M648" s="335"/>
      <c r="N648" s="335"/>
      <c r="O648" s="335"/>
      <c r="P648" s="335"/>
    </row>
    <row r="649" spans="3:16" ht="14.25" hidden="1" x14ac:dyDescent="0.2">
      <c r="C649" s="335"/>
      <c r="E649" s="78"/>
      <c r="F649" s="335"/>
      <c r="G649" s="335"/>
      <c r="H649" s="505"/>
      <c r="J649" s="335"/>
      <c r="K649" s="335"/>
      <c r="L649" s="335"/>
      <c r="M649" s="335"/>
      <c r="N649" s="335"/>
      <c r="O649" s="335"/>
      <c r="P649" s="335"/>
    </row>
    <row r="650" spans="3:16" ht="14.25" hidden="1" x14ac:dyDescent="0.2">
      <c r="C650" s="335"/>
      <c r="E650" s="78"/>
      <c r="F650" s="335"/>
      <c r="G650" s="335"/>
      <c r="H650" s="505"/>
      <c r="J650" s="335"/>
      <c r="K650" s="335"/>
      <c r="L650" s="335"/>
      <c r="M650" s="335"/>
      <c r="N650" s="335"/>
      <c r="O650" s="335"/>
      <c r="P650" s="335"/>
    </row>
    <row r="651" spans="3:16" ht="14.25" hidden="1" x14ac:dyDescent="0.2">
      <c r="C651" s="335"/>
      <c r="E651" s="78"/>
      <c r="F651" s="335"/>
      <c r="G651" s="335"/>
      <c r="H651" s="505"/>
      <c r="J651" s="335"/>
      <c r="K651" s="335"/>
      <c r="L651" s="335"/>
      <c r="M651" s="335"/>
      <c r="N651" s="335"/>
      <c r="O651" s="335"/>
      <c r="P651" s="335"/>
    </row>
    <row r="652" spans="3:16" ht="14.25" hidden="1" x14ac:dyDescent="0.2">
      <c r="C652" s="335"/>
      <c r="E652" s="78"/>
      <c r="F652" s="335"/>
      <c r="G652" s="335"/>
      <c r="H652" s="505"/>
      <c r="J652" s="335"/>
      <c r="K652" s="335"/>
      <c r="L652" s="335"/>
      <c r="M652" s="335"/>
      <c r="N652" s="335"/>
      <c r="O652" s="335"/>
      <c r="P652" s="335"/>
    </row>
    <row r="653" spans="3:16" ht="14.25" hidden="1" x14ac:dyDescent="0.2">
      <c r="C653" s="335"/>
      <c r="E653" s="78"/>
      <c r="F653" s="335"/>
      <c r="G653" s="335"/>
      <c r="H653" s="505"/>
      <c r="J653" s="335"/>
      <c r="K653" s="335"/>
      <c r="L653" s="335"/>
      <c r="M653" s="335"/>
      <c r="N653" s="335"/>
      <c r="O653" s="335"/>
      <c r="P653" s="335"/>
    </row>
    <row r="654" spans="3:16" ht="14.25" hidden="1" x14ac:dyDescent="0.2">
      <c r="C654" s="335"/>
      <c r="E654" s="78"/>
      <c r="F654" s="335"/>
      <c r="G654" s="335"/>
      <c r="H654" s="505"/>
      <c r="J654" s="335"/>
      <c r="K654" s="335"/>
      <c r="L654" s="335"/>
      <c r="M654" s="335"/>
      <c r="N654" s="335"/>
      <c r="O654" s="335"/>
      <c r="P654" s="335"/>
    </row>
    <row r="655" spans="3:16" ht="14.25" hidden="1" x14ac:dyDescent="0.2">
      <c r="C655" s="335"/>
      <c r="E655" s="78"/>
      <c r="F655" s="335"/>
      <c r="G655" s="335"/>
      <c r="H655" s="505"/>
      <c r="J655" s="335"/>
      <c r="K655" s="335"/>
      <c r="L655" s="335"/>
      <c r="M655" s="335"/>
      <c r="N655" s="335"/>
      <c r="O655" s="335"/>
      <c r="P655" s="335"/>
    </row>
    <row r="656" spans="3:16" ht="14.25" hidden="1" x14ac:dyDescent="0.2">
      <c r="C656" s="335"/>
      <c r="E656" s="78"/>
      <c r="F656" s="335"/>
      <c r="G656" s="335"/>
      <c r="H656" s="505"/>
      <c r="J656" s="335"/>
      <c r="K656" s="335"/>
      <c r="L656" s="335"/>
      <c r="M656" s="335"/>
      <c r="N656" s="335"/>
      <c r="O656" s="335"/>
      <c r="P656" s="335"/>
    </row>
    <row r="657" spans="3:16" ht="14.25" hidden="1" x14ac:dyDescent="0.2">
      <c r="C657" s="335"/>
      <c r="E657" s="78"/>
      <c r="F657" s="335"/>
      <c r="G657" s="335"/>
      <c r="H657" s="505"/>
      <c r="J657" s="335"/>
      <c r="K657" s="335"/>
      <c r="L657" s="335"/>
      <c r="M657" s="335"/>
      <c r="N657" s="335"/>
      <c r="O657" s="335"/>
      <c r="P657" s="335"/>
    </row>
    <row r="658" spans="3:16" ht="14.25" hidden="1" x14ac:dyDescent="0.2">
      <c r="C658" s="335"/>
      <c r="E658" s="78"/>
      <c r="F658" s="335"/>
      <c r="G658" s="335"/>
      <c r="H658" s="505"/>
      <c r="J658" s="335"/>
      <c r="K658" s="335"/>
      <c r="L658" s="335"/>
      <c r="M658" s="335"/>
      <c r="N658" s="335"/>
      <c r="O658" s="335"/>
      <c r="P658" s="335"/>
    </row>
    <row r="659" spans="3:16" ht="14.25" hidden="1" x14ac:dyDescent="0.2">
      <c r="C659" s="335"/>
      <c r="E659" s="78"/>
      <c r="F659" s="335"/>
      <c r="G659" s="335"/>
      <c r="H659" s="505"/>
      <c r="J659" s="335"/>
      <c r="K659" s="335"/>
      <c r="L659" s="335"/>
      <c r="M659" s="335"/>
      <c r="N659" s="335"/>
      <c r="O659" s="335"/>
      <c r="P659" s="335"/>
    </row>
    <row r="660" spans="3:16" ht="14.25" hidden="1" x14ac:dyDescent="0.2">
      <c r="C660" s="335"/>
      <c r="E660" s="78"/>
      <c r="F660" s="335"/>
      <c r="G660" s="335"/>
      <c r="H660" s="505"/>
      <c r="J660" s="335"/>
      <c r="K660" s="335"/>
      <c r="L660" s="335"/>
      <c r="M660" s="335"/>
      <c r="N660" s="335"/>
      <c r="O660" s="335"/>
      <c r="P660" s="335"/>
    </row>
    <row r="661" spans="3:16" ht="14.25" hidden="1" x14ac:dyDescent="0.2">
      <c r="C661" s="335"/>
      <c r="E661" s="78"/>
      <c r="F661" s="335"/>
      <c r="G661" s="335"/>
      <c r="H661" s="505"/>
      <c r="J661" s="335"/>
      <c r="K661" s="335"/>
      <c r="L661" s="335"/>
      <c r="M661" s="335"/>
      <c r="N661" s="335"/>
      <c r="O661" s="335"/>
      <c r="P661" s="335"/>
    </row>
    <row r="662" spans="3:16" ht="14.25" hidden="1" x14ac:dyDescent="0.2">
      <c r="C662" s="335"/>
      <c r="E662" s="78"/>
      <c r="F662" s="335"/>
      <c r="G662" s="335"/>
      <c r="H662" s="505"/>
      <c r="J662" s="335"/>
      <c r="K662" s="335"/>
      <c r="L662" s="335"/>
      <c r="M662" s="335"/>
      <c r="N662" s="335"/>
      <c r="O662" s="335"/>
      <c r="P662" s="335"/>
    </row>
    <row r="663" spans="3:16" ht="14.25" hidden="1" x14ac:dyDescent="0.2">
      <c r="C663" s="335"/>
      <c r="E663" s="78"/>
      <c r="F663" s="335"/>
      <c r="G663" s="335"/>
      <c r="H663" s="505"/>
      <c r="J663" s="335"/>
      <c r="K663" s="335"/>
      <c r="L663" s="335"/>
      <c r="M663" s="335"/>
      <c r="N663" s="335"/>
      <c r="O663" s="335"/>
      <c r="P663" s="335"/>
    </row>
    <row r="664" spans="3:16" ht="14.25" hidden="1" x14ac:dyDescent="0.2">
      <c r="C664" s="335"/>
      <c r="E664" s="78"/>
      <c r="F664" s="335"/>
      <c r="G664" s="335"/>
      <c r="H664" s="505"/>
      <c r="J664" s="335"/>
      <c r="K664" s="335"/>
      <c r="L664" s="335"/>
      <c r="M664" s="335"/>
      <c r="N664" s="335"/>
      <c r="O664" s="335"/>
      <c r="P664" s="335"/>
    </row>
    <row r="665" spans="3:16" ht="14.25" hidden="1" x14ac:dyDescent="0.2">
      <c r="C665" s="335"/>
      <c r="E665" s="78"/>
      <c r="F665" s="335"/>
      <c r="G665" s="335"/>
      <c r="H665" s="505"/>
      <c r="J665" s="335"/>
      <c r="K665" s="335"/>
      <c r="L665" s="335"/>
      <c r="M665" s="335"/>
      <c r="N665" s="335"/>
      <c r="O665" s="335"/>
      <c r="P665" s="335"/>
    </row>
    <row r="666" spans="3:16" ht="14.25" hidden="1" x14ac:dyDescent="0.2">
      <c r="C666" s="335"/>
      <c r="E666" s="78"/>
      <c r="F666" s="335"/>
      <c r="G666" s="335"/>
      <c r="H666" s="505"/>
      <c r="J666" s="335"/>
      <c r="K666" s="335"/>
      <c r="L666" s="335"/>
      <c r="M666" s="335"/>
      <c r="N666" s="335"/>
      <c r="O666" s="335"/>
      <c r="P666" s="335"/>
    </row>
    <row r="667" spans="3:16" ht="14.25" hidden="1" x14ac:dyDescent="0.2">
      <c r="C667" s="335"/>
      <c r="E667" s="78"/>
      <c r="F667" s="335"/>
      <c r="G667" s="335"/>
      <c r="H667" s="505"/>
      <c r="J667" s="335"/>
      <c r="K667" s="335"/>
      <c r="L667" s="335"/>
      <c r="M667" s="335"/>
      <c r="N667" s="335"/>
      <c r="O667" s="335"/>
      <c r="P667" s="335"/>
    </row>
    <row r="668" spans="3:16" ht="14.25" hidden="1" x14ac:dyDescent="0.2">
      <c r="C668" s="335"/>
      <c r="E668" s="78"/>
      <c r="F668" s="335"/>
      <c r="G668" s="335"/>
      <c r="H668" s="505"/>
      <c r="J668" s="335"/>
      <c r="K668" s="335"/>
      <c r="L668" s="335"/>
      <c r="M668" s="335"/>
      <c r="N668" s="335"/>
      <c r="O668" s="335"/>
      <c r="P668" s="335"/>
    </row>
    <row r="669" spans="3:16" ht="14.25" hidden="1" x14ac:dyDescent="0.2">
      <c r="C669" s="335"/>
      <c r="E669" s="78"/>
      <c r="F669" s="335"/>
      <c r="G669" s="335"/>
      <c r="H669" s="505"/>
      <c r="J669" s="335"/>
      <c r="K669" s="335"/>
      <c r="L669" s="335"/>
      <c r="M669" s="335"/>
      <c r="N669" s="335"/>
      <c r="O669" s="335"/>
      <c r="P669" s="335"/>
    </row>
    <row r="670" spans="3:16" ht="14.25" hidden="1" x14ac:dyDescent="0.2">
      <c r="C670" s="335"/>
      <c r="E670" s="78"/>
      <c r="F670" s="335"/>
      <c r="G670" s="335"/>
      <c r="H670" s="505"/>
      <c r="J670" s="335"/>
      <c r="K670" s="335"/>
      <c r="L670" s="335"/>
      <c r="M670" s="335"/>
      <c r="N670" s="335"/>
      <c r="O670" s="335"/>
      <c r="P670" s="335"/>
    </row>
    <row r="671" spans="3:16" ht="14.25" hidden="1" x14ac:dyDescent="0.2">
      <c r="C671" s="335"/>
      <c r="E671" s="78"/>
      <c r="F671" s="335"/>
      <c r="G671" s="335"/>
      <c r="H671" s="505"/>
      <c r="J671" s="335"/>
      <c r="K671" s="335"/>
      <c r="L671" s="335"/>
      <c r="M671" s="335"/>
      <c r="N671" s="335"/>
      <c r="O671" s="335"/>
      <c r="P671" s="335"/>
    </row>
    <row r="672" spans="3:16" ht="14.25" hidden="1" x14ac:dyDescent="0.2">
      <c r="C672" s="335"/>
      <c r="E672" s="78"/>
      <c r="F672" s="335"/>
      <c r="G672" s="335"/>
      <c r="H672" s="505"/>
      <c r="J672" s="335"/>
      <c r="K672" s="335"/>
      <c r="L672" s="335"/>
      <c r="M672" s="335"/>
      <c r="N672" s="335"/>
      <c r="O672" s="335"/>
      <c r="P672" s="335"/>
    </row>
    <row r="673" spans="3:16" ht="14.25" hidden="1" x14ac:dyDescent="0.2">
      <c r="C673" s="335"/>
      <c r="E673" s="78"/>
      <c r="F673" s="335"/>
      <c r="G673" s="335"/>
      <c r="H673" s="505"/>
      <c r="J673" s="335"/>
      <c r="K673" s="335"/>
      <c r="L673" s="335"/>
      <c r="M673" s="335"/>
      <c r="N673" s="335"/>
      <c r="O673" s="335"/>
      <c r="P673" s="335"/>
    </row>
    <row r="674" spans="3:16" ht="14.25" hidden="1" x14ac:dyDescent="0.2">
      <c r="C674" s="335"/>
      <c r="E674" s="78"/>
      <c r="F674" s="335"/>
      <c r="G674" s="335"/>
      <c r="H674" s="505"/>
      <c r="J674" s="335"/>
      <c r="K674" s="335"/>
      <c r="L674" s="335"/>
      <c r="M674" s="335"/>
      <c r="N674" s="335"/>
      <c r="O674" s="335"/>
      <c r="P674" s="335"/>
    </row>
    <row r="675" spans="3:16" ht="14.25" hidden="1" x14ac:dyDescent="0.2">
      <c r="C675" s="335"/>
      <c r="E675" s="78"/>
      <c r="F675" s="335"/>
      <c r="G675" s="335"/>
      <c r="H675" s="505"/>
      <c r="J675" s="335"/>
      <c r="K675" s="335"/>
      <c r="L675" s="335"/>
      <c r="M675" s="335"/>
      <c r="N675" s="335"/>
      <c r="O675" s="335"/>
      <c r="P675" s="335"/>
    </row>
    <row r="676" spans="3:16" ht="14.25" hidden="1" x14ac:dyDescent="0.2">
      <c r="C676" s="335"/>
      <c r="E676" s="78"/>
      <c r="F676" s="335"/>
      <c r="G676" s="335"/>
      <c r="H676" s="505"/>
      <c r="J676" s="335"/>
      <c r="K676" s="335"/>
      <c r="L676" s="335"/>
      <c r="M676" s="335"/>
      <c r="N676" s="335"/>
      <c r="O676" s="335"/>
      <c r="P676" s="335"/>
    </row>
    <row r="677" spans="3:16" ht="14.25" hidden="1" x14ac:dyDescent="0.2">
      <c r="C677" s="335"/>
      <c r="E677" s="78"/>
      <c r="F677" s="335"/>
      <c r="G677" s="335"/>
      <c r="H677" s="505"/>
      <c r="J677" s="335"/>
      <c r="K677" s="335"/>
      <c r="L677" s="335"/>
      <c r="M677" s="335"/>
      <c r="N677" s="335"/>
      <c r="O677" s="335"/>
      <c r="P677" s="335"/>
    </row>
    <row r="678" spans="3:16" ht="14.25" hidden="1" x14ac:dyDescent="0.2">
      <c r="C678" s="335"/>
      <c r="E678" s="78"/>
      <c r="F678" s="335"/>
      <c r="G678" s="335"/>
      <c r="H678" s="505"/>
      <c r="J678" s="335"/>
      <c r="K678" s="335"/>
      <c r="L678" s="335"/>
      <c r="M678" s="335"/>
      <c r="N678" s="335"/>
      <c r="O678" s="335"/>
      <c r="P678" s="335"/>
    </row>
    <row r="679" spans="3:16" ht="14.25" hidden="1" x14ac:dyDescent="0.2">
      <c r="C679" s="335"/>
      <c r="E679" s="78"/>
      <c r="F679" s="335"/>
      <c r="G679" s="335"/>
      <c r="H679" s="505"/>
      <c r="J679" s="335"/>
      <c r="K679" s="335"/>
      <c r="L679" s="335"/>
      <c r="M679" s="335"/>
      <c r="N679" s="335"/>
      <c r="O679" s="335"/>
      <c r="P679" s="335"/>
    </row>
    <row r="680" spans="3:16" ht="14.25" hidden="1" x14ac:dyDescent="0.2">
      <c r="C680" s="335"/>
      <c r="E680" s="78"/>
      <c r="F680" s="335"/>
      <c r="G680" s="335"/>
      <c r="H680" s="505"/>
      <c r="J680" s="335"/>
      <c r="K680" s="335"/>
      <c r="L680" s="335"/>
      <c r="M680" s="335"/>
      <c r="N680" s="335"/>
      <c r="O680" s="335"/>
      <c r="P680" s="335"/>
    </row>
    <row r="681" spans="3:16" ht="14.25" hidden="1" x14ac:dyDescent="0.2">
      <c r="C681" s="335"/>
      <c r="E681" s="78"/>
      <c r="F681" s="335"/>
      <c r="G681" s="335"/>
      <c r="H681" s="505"/>
      <c r="J681" s="335"/>
      <c r="K681" s="335"/>
      <c r="L681" s="335"/>
      <c r="M681" s="335"/>
      <c r="N681" s="335"/>
      <c r="O681" s="335"/>
      <c r="P681" s="335"/>
    </row>
    <row r="682" spans="3:16" ht="14.25" hidden="1" x14ac:dyDescent="0.2">
      <c r="C682" s="335"/>
      <c r="E682" s="78"/>
      <c r="F682" s="335"/>
      <c r="G682" s="335"/>
      <c r="H682" s="505"/>
      <c r="J682" s="335"/>
      <c r="K682" s="335"/>
      <c r="L682" s="335"/>
      <c r="M682" s="335"/>
      <c r="N682" s="335"/>
      <c r="O682" s="335"/>
      <c r="P682" s="335"/>
    </row>
    <row r="683" spans="3:16" ht="14.25" hidden="1" x14ac:dyDescent="0.2">
      <c r="C683" s="335"/>
      <c r="E683" s="78"/>
      <c r="F683" s="335"/>
      <c r="G683" s="335"/>
      <c r="H683" s="505"/>
      <c r="J683" s="335"/>
      <c r="K683" s="335"/>
      <c r="L683" s="335"/>
      <c r="M683" s="335"/>
      <c r="N683" s="335"/>
      <c r="O683" s="335"/>
      <c r="P683" s="335"/>
    </row>
    <row r="684" spans="3:16" ht="14.25" hidden="1" x14ac:dyDescent="0.2">
      <c r="C684" s="335"/>
      <c r="E684" s="78"/>
      <c r="F684" s="335"/>
      <c r="G684" s="335"/>
      <c r="H684" s="505"/>
      <c r="J684" s="335"/>
      <c r="K684" s="335"/>
      <c r="L684" s="335"/>
      <c r="M684" s="335"/>
      <c r="N684" s="335"/>
      <c r="O684" s="335"/>
      <c r="P684" s="335"/>
    </row>
    <row r="685" spans="3:16" ht="14.25" hidden="1" x14ac:dyDescent="0.2">
      <c r="C685" s="335"/>
      <c r="E685" s="78"/>
      <c r="F685" s="335"/>
      <c r="G685" s="335"/>
      <c r="H685" s="505"/>
      <c r="J685" s="335"/>
      <c r="K685" s="335"/>
      <c r="L685" s="335"/>
      <c r="M685" s="335"/>
      <c r="N685" s="335"/>
      <c r="O685" s="335"/>
      <c r="P685" s="335"/>
    </row>
    <row r="686" spans="3:16" ht="14.25" hidden="1" x14ac:dyDescent="0.2">
      <c r="C686" s="335"/>
      <c r="E686" s="78"/>
      <c r="F686" s="335"/>
      <c r="G686" s="335"/>
      <c r="H686" s="505"/>
      <c r="J686" s="335"/>
      <c r="K686" s="335"/>
      <c r="L686" s="335"/>
      <c r="M686" s="335"/>
      <c r="N686" s="335"/>
      <c r="O686" s="335"/>
      <c r="P686" s="335"/>
    </row>
    <row r="687" spans="3:16" ht="14.25" hidden="1" x14ac:dyDescent="0.2">
      <c r="C687" s="335"/>
      <c r="E687" s="78"/>
      <c r="F687" s="335"/>
      <c r="G687" s="335"/>
      <c r="H687" s="505"/>
      <c r="J687" s="335"/>
      <c r="K687" s="335"/>
      <c r="L687" s="335"/>
      <c r="M687" s="335"/>
      <c r="N687" s="335"/>
      <c r="O687" s="335"/>
      <c r="P687" s="335"/>
    </row>
    <row r="688" spans="3:16" ht="14.25" hidden="1" x14ac:dyDescent="0.2">
      <c r="C688" s="335"/>
      <c r="E688" s="78"/>
      <c r="F688" s="335"/>
      <c r="G688" s="335"/>
      <c r="H688" s="505"/>
      <c r="J688" s="335"/>
      <c r="K688" s="335"/>
      <c r="L688" s="335"/>
      <c r="M688" s="335"/>
      <c r="N688" s="335"/>
      <c r="O688" s="335"/>
      <c r="P688" s="335"/>
    </row>
    <row r="689" spans="3:16" ht="14.25" hidden="1" x14ac:dyDescent="0.2">
      <c r="C689" s="335"/>
      <c r="E689" s="78"/>
      <c r="F689" s="335"/>
      <c r="G689" s="335"/>
      <c r="H689" s="505"/>
      <c r="J689" s="335"/>
      <c r="K689" s="335"/>
      <c r="L689" s="335"/>
      <c r="M689" s="335"/>
      <c r="N689" s="335"/>
      <c r="O689" s="335"/>
      <c r="P689" s="335"/>
    </row>
    <row r="690" spans="3:16" ht="14.25" hidden="1" x14ac:dyDescent="0.2">
      <c r="C690" s="335"/>
      <c r="E690" s="78"/>
      <c r="F690" s="335"/>
      <c r="G690" s="335"/>
      <c r="H690" s="505"/>
      <c r="J690" s="335"/>
      <c r="K690" s="335"/>
      <c r="L690" s="335"/>
      <c r="M690" s="335"/>
      <c r="N690" s="335"/>
      <c r="O690" s="335"/>
      <c r="P690" s="335"/>
    </row>
    <row r="691" spans="3:16" ht="14.25" hidden="1" x14ac:dyDescent="0.2">
      <c r="C691" s="335"/>
      <c r="E691" s="78"/>
      <c r="F691" s="335"/>
      <c r="G691" s="335"/>
      <c r="H691" s="505"/>
      <c r="J691" s="335"/>
      <c r="K691" s="335"/>
      <c r="L691" s="335"/>
      <c r="M691" s="335"/>
      <c r="N691" s="335"/>
      <c r="O691" s="335"/>
      <c r="P691" s="335"/>
    </row>
    <row r="692" spans="3:16" ht="14.25" hidden="1" x14ac:dyDescent="0.2">
      <c r="C692" s="335"/>
      <c r="E692" s="78"/>
      <c r="F692" s="335"/>
      <c r="G692" s="335"/>
      <c r="H692" s="505"/>
      <c r="J692" s="335"/>
      <c r="K692" s="335"/>
      <c r="L692" s="335"/>
      <c r="M692" s="335"/>
      <c r="N692" s="335"/>
      <c r="O692" s="335"/>
      <c r="P692" s="335"/>
    </row>
    <row r="693" spans="3:16" ht="14.25" hidden="1" x14ac:dyDescent="0.2">
      <c r="C693" s="335"/>
      <c r="E693" s="78"/>
      <c r="F693" s="335"/>
      <c r="G693" s="335"/>
      <c r="H693" s="505"/>
      <c r="J693" s="335"/>
      <c r="K693" s="335"/>
      <c r="L693" s="335"/>
      <c r="M693" s="335"/>
      <c r="N693" s="335"/>
      <c r="O693" s="335"/>
      <c r="P693" s="335"/>
    </row>
    <row r="694" spans="3:16" ht="14.25" hidden="1" x14ac:dyDescent="0.2">
      <c r="C694" s="335"/>
      <c r="E694" s="78"/>
      <c r="F694" s="335"/>
      <c r="G694" s="335"/>
      <c r="H694" s="505"/>
      <c r="J694" s="335"/>
      <c r="K694" s="335"/>
      <c r="L694" s="335"/>
      <c r="M694" s="335"/>
      <c r="N694" s="335"/>
      <c r="O694" s="335"/>
      <c r="P694" s="335"/>
    </row>
    <row r="695" spans="3:16" ht="14.25" hidden="1" x14ac:dyDescent="0.2">
      <c r="C695" s="335"/>
      <c r="E695" s="78"/>
      <c r="F695" s="335"/>
      <c r="G695" s="335"/>
      <c r="H695" s="505"/>
      <c r="J695" s="335"/>
      <c r="K695" s="335"/>
      <c r="L695" s="335"/>
      <c r="M695" s="335"/>
      <c r="N695" s="335"/>
      <c r="O695" s="335"/>
      <c r="P695" s="335"/>
    </row>
    <row r="696" spans="3:16" ht="14.25" hidden="1" x14ac:dyDescent="0.2">
      <c r="C696" s="335"/>
      <c r="E696" s="78"/>
      <c r="F696" s="335"/>
      <c r="G696" s="335"/>
      <c r="H696" s="505"/>
      <c r="J696" s="335"/>
      <c r="K696" s="335"/>
      <c r="L696" s="335"/>
      <c r="M696" s="335"/>
      <c r="N696" s="335"/>
      <c r="O696" s="335"/>
      <c r="P696" s="335"/>
    </row>
    <row r="697" spans="3:16" ht="14.25" hidden="1" x14ac:dyDescent="0.2">
      <c r="C697" s="335"/>
      <c r="E697" s="78"/>
      <c r="F697" s="335"/>
      <c r="G697" s="335"/>
      <c r="H697" s="505"/>
      <c r="J697" s="335"/>
      <c r="K697" s="335"/>
      <c r="L697" s="335"/>
      <c r="M697" s="335"/>
      <c r="N697" s="335"/>
      <c r="O697" s="335"/>
      <c r="P697" s="335"/>
    </row>
    <row r="698" spans="3:16" ht="14.25" hidden="1" x14ac:dyDescent="0.2">
      <c r="C698" s="335"/>
      <c r="E698" s="78"/>
      <c r="F698" s="335"/>
      <c r="G698" s="335"/>
      <c r="H698" s="505"/>
      <c r="J698" s="335"/>
      <c r="K698" s="335"/>
      <c r="L698" s="335"/>
      <c r="M698" s="335"/>
      <c r="N698" s="335"/>
      <c r="O698" s="335"/>
      <c r="P698" s="335"/>
    </row>
    <row r="699" spans="3:16" ht="14.25" hidden="1" x14ac:dyDescent="0.2">
      <c r="C699" s="335"/>
      <c r="E699" s="78"/>
      <c r="F699" s="335"/>
      <c r="G699" s="335"/>
      <c r="H699" s="505"/>
      <c r="J699" s="335"/>
      <c r="K699" s="335"/>
      <c r="L699" s="335"/>
      <c r="M699" s="335"/>
      <c r="N699" s="335"/>
      <c r="O699" s="335"/>
      <c r="P699" s="335"/>
    </row>
    <row r="700" spans="3:16" ht="14.25" hidden="1" x14ac:dyDescent="0.2">
      <c r="C700" s="335"/>
      <c r="E700" s="78"/>
      <c r="F700" s="335"/>
      <c r="G700" s="335"/>
      <c r="H700" s="505"/>
      <c r="J700" s="335"/>
      <c r="K700" s="335"/>
      <c r="L700" s="335"/>
      <c r="M700" s="335"/>
      <c r="N700" s="335"/>
      <c r="O700" s="335"/>
      <c r="P700" s="335"/>
    </row>
    <row r="701" spans="3:16" ht="14.25" hidden="1" x14ac:dyDescent="0.2">
      <c r="C701" s="335"/>
      <c r="E701" s="78"/>
      <c r="F701" s="335"/>
      <c r="G701" s="335"/>
      <c r="H701" s="505"/>
      <c r="J701" s="335"/>
      <c r="K701" s="335"/>
      <c r="L701" s="335"/>
      <c r="M701" s="335"/>
      <c r="N701" s="335"/>
      <c r="O701" s="335"/>
      <c r="P701" s="335"/>
    </row>
    <row r="702" spans="3:16" ht="14.25" hidden="1" x14ac:dyDescent="0.2">
      <c r="C702" s="335"/>
      <c r="E702" s="78"/>
      <c r="F702" s="335"/>
      <c r="G702" s="335"/>
      <c r="H702" s="505"/>
      <c r="J702" s="335"/>
      <c r="K702" s="335"/>
      <c r="L702" s="335"/>
      <c r="M702" s="335"/>
      <c r="N702" s="335"/>
      <c r="O702" s="335"/>
      <c r="P702" s="335"/>
    </row>
    <row r="703" spans="3:16" ht="14.25" hidden="1" x14ac:dyDescent="0.2">
      <c r="C703" s="335"/>
      <c r="E703" s="78"/>
      <c r="F703" s="335"/>
      <c r="G703" s="335"/>
      <c r="H703" s="505"/>
      <c r="J703" s="335"/>
      <c r="K703" s="335"/>
      <c r="L703" s="335"/>
      <c r="M703" s="335"/>
      <c r="N703" s="335"/>
      <c r="O703" s="335"/>
      <c r="P703" s="335"/>
    </row>
    <row r="704" spans="3:16" ht="14.25" hidden="1" x14ac:dyDescent="0.2">
      <c r="C704" s="335"/>
      <c r="E704" s="78"/>
      <c r="F704" s="335"/>
      <c r="G704" s="335"/>
      <c r="H704" s="505"/>
      <c r="J704" s="335"/>
      <c r="K704" s="335"/>
      <c r="L704" s="335"/>
      <c r="M704" s="335"/>
      <c r="N704" s="335"/>
      <c r="O704" s="335"/>
      <c r="P704" s="335"/>
    </row>
    <row r="705" spans="3:16" ht="14.25" hidden="1" x14ac:dyDescent="0.2">
      <c r="C705" s="335"/>
      <c r="E705" s="78"/>
      <c r="F705" s="335"/>
      <c r="G705" s="335"/>
      <c r="H705" s="505"/>
      <c r="J705" s="335"/>
      <c r="K705" s="335"/>
      <c r="L705" s="335"/>
      <c r="M705" s="335"/>
      <c r="N705" s="335"/>
      <c r="O705" s="335"/>
      <c r="P705" s="335"/>
    </row>
    <row r="706" spans="3:16" ht="14.25" hidden="1" x14ac:dyDescent="0.2">
      <c r="C706" s="335"/>
      <c r="E706" s="78"/>
      <c r="F706" s="335"/>
      <c r="G706" s="335"/>
      <c r="H706" s="505"/>
      <c r="J706" s="335"/>
      <c r="K706" s="335"/>
      <c r="L706" s="335"/>
      <c r="M706" s="335"/>
      <c r="N706" s="335"/>
      <c r="O706" s="335"/>
      <c r="P706" s="335"/>
    </row>
    <row r="707" spans="3:16" ht="14.25" hidden="1" x14ac:dyDescent="0.2">
      <c r="C707" s="335"/>
      <c r="E707" s="78"/>
      <c r="F707" s="335"/>
      <c r="G707" s="335"/>
      <c r="H707" s="505"/>
      <c r="J707" s="335"/>
      <c r="K707" s="335"/>
      <c r="L707" s="335"/>
      <c r="M707" s="335"/>
      <c r="N707" s="335"/>
      <c r="O707" s="335"/>
      <c r="P707" s="335"/>
    </row>
    <row r="708" spans="3:16" ht="14.25" hidden="1" x14ac:dyDescent="0.2">
      <c r="C708" s="335"/>
      <c r="E708" s="78"/>
      <c r="F708" s="335"/>
      <c r="G708" s="335"/>
      <c r="H708" s="505"/>
      <c r="J708" s="335"/>
      <c r="K708" s="335"/>
      <c r="L708" s="335"/>
      <c r="M708" s="335"/>
      <c r="N708" s="335"/>
      <c r="O708" s="335"/>
      <c r="P708" s="335"/>
    </row>
    <row r="709" spans="3:16" ht="14.25" hidden="1" x14ac:dyDescent="0.2">
      <c r="C709" s="335"/>
      <c r="E709" s="78"/>
      <c r="F709" s="335"/>
      <c r="G709" s="335"/>
      <c r="H709" s="505"/>
      <c r="J709" s="335"/>
      <c r="K709" s="335"/>
      <c r="L709" s="335"/>
      <c r="M709" s="335"/>
      <c r="N709" s="335"/>
      <c r="O709" s="335"/>
      <c r="P709" s="335"/>
    </row>
    <row r="710" spans="3:16" ht="14.25" hidden="1" x14ac:dyDescent="0.2">
      <c r="C710" s="335"/>
      <c r="E710" s="78"/>
      <c r="F710" s="335"/>
      <c r="G710" s="335"/>
      <c r="H710" s="505"/>
      <c r="J710" s="335"/>
      <c r="K710" s="335"/>
      <c r="L710" s="335"/>
      <c r="M710" s="335"/>
      <c r="N710" s="335"/>
      <c r="O710" s="335"/>
      <c r="P710" s="335"/>
    </row>
    <row r="711" spans="3:16" ht="14.25" hidden="1" x14ac:dyDescent="0.2">
      <c r="C711" s="335"/>
      <c r="E711" s="78"/>
      <c r="F711" s="335"/>
      <c r="G711" s="335"/>
      <c r="H711" s="505"/>
      <c r="J711" s="335"/>
      <c r="K711" s="335"/>
      <c r="L711" s="335"/>
      <c r="M711" s="335"/>
      <c r="N711" s="335"/>
      <c r="O711" s="335"/>
      <c r="P711" s="335"/>
    </row>
    <row r="712" spans="3:16" ht="14.25" hidden="1" x14ac:dyDescent="0.2">
      <c r="C712" s="335"/>
      <c r="E712" s="78"/>
      <c r="F712" s="335"/>
      <c r="G712" s="335"/>
      <c r="H712" s="505"/>
      <c r="J712" s="335"/>
      <c r="K712" s="335"/>
      <c r="L712" s="335"/>
      <c r="M712" s="335"/>
      <c r="N712" s="335"/>
      <c r="O712" s="335"/>
      <c r="P712" s="335"/>
    </row>
    <row r="713" spans="3:16" ht="14.25" hidden="1" x14ac:dyDescent="0.2">
      <c r="C713" s="335"/>
      <c r="E713" s="78"/>
      <c r="F713" s="335"/>
      <c r="G713" s="335"/>
      <c r="H713" s="505"/>
      <c r="J713" s="335"/>
      <c r="K713" s="335"/>
      <c r="L713" s="335"/>
      <c r="M713" s="335"/>
      <c r="N713" s="335"/>
      <c r="O713" s="335"/>
      <c r="P713" s="335"/>
    </row>
    <row r="714" spans="3:16" ht="14.25" hidden="1" x14ac:dyDescent="0.2">
      <c r="C714" s="335"/>
      <c r="E714" s="78"/>
      <c r="F714" s="335"/>
      <c r="G714" s="335"/>
      <c r="H714" s="505"/>
      <c r="J714" s="335"/>
      <c r="K714" s="335"/>
      <c r="L714" s="335"/>
      <c r="M714" s="335"/>
      <c r="N714" s="335"/>
      <c r="O714" s="335"/>
      <c r="P714" s="335"/>
    </row>
    <row r="715" spans="3:16" ht="14.25" hidden="1" x14ac:dyDescent="0.2">
      <c r="C715" s="335"/>
      <c r="E715" s="78"/>
      <c r="F715" s="335"/>
      <c r="G715" s="335"/>
      <c r="H715" s="505"/>
      <c r="J715" s="335"/>
      <c r="K715" s="335"/>
      <c r="L715" s="335"/>
      <c r="M715" s="335"/>
      <c r="N715" s="335"/>
      <c r="O715" s="335"/>
      <c r="P715" s="335"/>
    </row>
    <row r="716" spans="3:16" ht="14.25" hidden="1" x14ac:dyDescent="0.2">
      <c r="C716" s="335"/>
      <c r="E716" s="78"/>
      <c r="F716" s="335"/>
      <c r="G716" s="335"/>
      <c r="H716" s="505"/>
      <c r="J716" s="335"/>
      <c r="K716" s="335"/>
      <c r="L716" s="335"/>
      <c r="M716" s="335"/>
      <c r="N716" s="335"/>
      <c r="O716" s="335"/>
      <c r="P716" s="335"/>
    </row>
    <row r="717" spans="3:16" ht="14.25" hidden="1" x14ac:dyDescent="0.2">
      <c r="C717" s="335"/>
      <c r="E717" s="78"/>
      <c r="F717" s="335"/>
      <c r="G717" s="335"/>
      <c r="H717" s="505"/>
      <c r="J717" s="335"/>
      <c r="K717" s="335"/>
      <c r="L717" s="335"/>
      <c r="M717" s="335"/>
      <c r="N717" s="335"/>
      <c r="O717" s="335"/>
      <c r="P717" s="335"/>
    </row>
    <row r="718" spans="3:16" ht="14.25" hidden="1" x14ac:dyDescent="0.2">
      <c r="C718" s="335"/>
      <c r="E718" s="78"/>
      <c r="F718" s="335"/>
      <c r="G718" s="335"/>
      <c r="H718" s="505"/>
      <c r="J718" s="335"/>
      <c r="K718" s="335"/>
      <c r="L718" s="335"/>
      <c r="M718" s="335"/>
      <c r="N718" s="335"/>
      <c r="O718" s="335"/>
      <c r="P718" s="335"/>
    </row>
    <row r="719" spans="3:16" ht="14.25" hidden="1" x14ac:dyDescent="0.2">
      <c r="C719" s="335"/>
      <c r="E719" s="78"/>
      <c r="F719" s="335"/>
      <c r="G719" s="335"/>
      <c r="H719" s="505"/>
      <c r="J719" s="335"/>
      <c r="K719" s="335"/>
      <c r="L719" s="335"/>
      <c r="M719" s="335"/>
      <c r="N719" s="335"/>
      <c r="O719" s="335"/>
      <c r="P719" s="335"/>
    </row>
    <row r="720" spans="3:16" ht="14.25" hidden="1" x14ac:dyDescent="0.2">
      <c r="C720" s="335"/>
      <c r="E720" s="78"/>
      <c r="F720" s="335"/>
      <c r="G720" s="335"/>
      <c r="H720" s="505"/>
      <c r="J720" s="335"/>
      <c r="K720" s="335"/>
      <c r="L720" s="335"/>
      <c r="M720" s="335"/>
      <c r="N720" s="335"/>
      <c r="O720" s="335"/>
      <c r="P720" s="335"/>
    </row>
    <row r="721" spans="3:16" ht="14.25" hidden="1" x14ac:dyDescent="0.2">
      <c r="C721" s="335"/>
      <c r="E721" s="78"/>
      <c r="F721" s="335"/>
      <c r="G721" s="335"/>
      <c r="H721" s="505"/>
      <c r="J721" s="335"/>
      <c r="K721" s="335"/>
      <c r="L721" s="335"/>
      <c r="M721" s="335"/>
      <c r="N721" s="335"/>
      <c r="O721" s="335"/>
      <c r="P721" s="335"/>
    </row>
    <row r="722" spans="3:16" ht="14.25" hidden="1" x14ac:dyDescent="0.2">
      <c r="C722" s="335"/>
      <c r="E722" s="78"/>
      <c r="F722" s="335"/>
      <c r="G722" s="335"/>
      <c r="H722" s="505"/>
      <c r="J722" s="335"/>
      <c r="K722" s="335"/>
      <c r="L722" s="335"/>
      <c r="M722" s="335"/>
      <c r="N722" s="335"/>
      <c r="O722" s="335"/>
      <c r="P722" s="335"/>
    </row>
    <row r="723" spans="3:16" ht="14.25" hidden="1" x14ac:dyDescent="0.2">
      <c r="C723" s="335"/>
      <c r="E723" s="78"/>
      <c r="F723" s="335"/>
      <c r="G723" s="335"/>
      <c r="H723" s="505"/>
      <c r="J723" s="335"/>
      <c r="K723" s="335"/>
      <c r="L723" s="335"/>
      <c r="M723" s="335"/>
      <c r="N723" s="335"/>
      <c r="O723" s="335"/>
      <c r="P723" s="335"/>
    </row>
    <row r="724" spans="3:16" ht="14.25" hidden="1" x14ac:dyDescent="0.2">
      <c r="C724" s="335"/>
      <c r="E724" s="78"/>
      <c r="F724" s="335"/>
      <c r="G724" s="335"/>
      <c r="H724" s="505"/>
      <c r="J724" s="335"/>
      <c r="K724" s="335"/>
      <c r="L724" s="335"/>
      <c r="M724" s="335"/>
      <c r="N724" s="335"/>
      <c r="O724" s="335"/>
      <c r="P724" s="335"/>
    </row>
    <row r="725" spans="3:16" ht="14.25" hidden="1" x14ac:dyDescent="0.2">
      <c r="C725" s="335"/>
      <c r="E725" s="78"/>
      <c r="F725" s="335"/>
      <c r="G725" s="335"/>
      <c r="H725" s="505"/>
      <c r="J725" s="335"/>
      <c r="K725" s="335"/>
      <c r="L725" s="335"/>
      <c r="M725" s="335"/>
      <c r="N725" s="335"/>
      <c r="O725" s="335"/>
      <c r="P725" s="335"/>
    </row>
    <row r="726" spans="3:16" ht="14.25" hidden="1" x14ac:dyDescent="0.2">
      <c r="C726" s="335"/>
      <c r="E726" s="78"/>
      <c r="F726" s="335"/>
      <c r="G726" s="335"/>
      <c r="H726" s="505"/>
      <c r="J726" s="335"/>
      <c r="K726" s="335"/>
      <c r="L726" s="335"/>
      <c r="M726" s="335"/>
      <c r="N726" s="335"/>
      <c r="O726" s="335"/>
      <c r="P726" s="335"/>
    </row>
    <row r="727" spans="3:16" ht="14.25" hidden="1" x14ac:dyDescent="0.2">
      <c r="C727" s="335"/>
      <c r="E727" s="78"/>
      <c r="F727" s="335"/>
      <c r="G727" s="335"/>
      <c r="H727" s="505"/>
      <c r="J727" s="335"/>
      <c r="K727" s="335"/>
      <c r="L727" s="335"/>
      <c r="M727" s="335"/>
      <c r="N727" s="335"/>
      <c r="O727" s="335"/>
      <c r="P727" s="335"/>
    </row>
    <row r="728" spans="3:16" ht="14.25" hidden="1" x14ac:dyDescent="0.2">
      <c r="C728" s="335"/>
      <c r="E728" s="78"/>
      <c r="F728" s="335"/>
      <c r="G728" s="335"/>
      <c r="H728" s="505"/>
      <c r="J728" s="335"/>
      <c r="K728" s="335"/>
      <c r="L728" s="335"/>
      <c r="M728" s="335"/>
      <c r="N728" s="335"/>
      <c r="O728" s="335"/>
      <c r="P728" s="335"/>
    </row>
    <row r="729" spans="3:16" ht="14.25" hidden="1" x14ac:dyDescent="0.2">
      <c r="C729" s="335"/>
      <c r="E729" s="78"/>
      <c r="F729" s="335"/>
      <c r="G729" s="335"/>
      <c r="H729" s="505"/>
      <c r="J729" s="335"/>
      <c r="K729" s="335"/>
      <c r="L729" s="335"/>
      <c r="M729" s="335"/>
      <c r="N729" s="335"/>
      <c r="O729" s="335"/>
      <c r="P729" s="335"/>
    </row>
    <row r="730" spans="3:16" ht="14.25" hidden="1" x14ac:dyDescent="0.2">
      <c r="C730" s="335"/>
      <c r="E730" s="78"/>
      <c r="F730" s="335"/>
      <c r="G730" s="335"/>
      <c r="H730" s="505"/>
      <c r="J730" s="335"/>
      <c r="K730" s="335"/>
      <c r="L730" s="335"/>
      <c r="M730" s="335"/>
      <c r="N730" s="335"/>
      <c r="O730" s="335"/>
      <c r="P730" s="335"/>
    </row>
    <row r="731" spans="3:16" ht="14.25" hidden="1" x14ac:dyDescent="0.2">
      <c r="C731" s="335"/>
      <c r="E731" s="78"/>
      <c r="F731" s="335"/>
      <c r="G731" s="335"/>
      <c r="H731" s="505"/>
      <c r="J731" s="335"/>
      <c r="K731" s="335"/>
      <c r="L731" s="335"/>
      <c r="M731" s="335"/>
      <c r="N731" s="335"/>
      <c r="O731" s="335"/>
      <c r="P731" s="335"/>
    </row>
    <row r="732" spans="3:16" ht="14.25" hidden="1" x14ac:dyDescent="0.2">
      <c r="C732" s="335"/>
      <c r="E732" s="78"/>
      <c r="F732" s="335"/>
      <c r="G732" s="335"/>
      <c r="H732" s="505"/>
      <c r="J732" s="335"/>
      <c r="K732" s="335"/>
      <c r="L732" s="335"/>
      <c r="M732" s="335"/>
      <c r="N732" s="335"/>
      <c r="O732" s="335"/>
      <c r="P732" s="335"/>
    </row>
    <row r="733" spans="3:16" ht="14.25" hidden="1" x14ac:dyDescent="0.2">
      <c r="C733" s="335"/>
      <c r="E733" s="78"/>
      <c r="F733" s="335"/>
      <c r="G733" s="335"/>
      <c r="H733" s="505"/>
      <c r="J733" s="335"/>
      <c r="K733" s="335"/>
      <c r="L733" s="335"/>
      <c r="M733" s="335"/>
      <c r="N733" s="335"/>
      <c r="O733" s="335"/>
      <c r="P733" s="335"/>
    </row>
    <row r="734" spans="3:16" ht="14.25" hidden="1" x14ac:dyDescent="0.2">
      <c r="C734" s="335"/>
      <c r="E734" s="78"/>
      <c r="F734" s="335"/>
      <c r="G734" s="335"/>
      <c r="H734" s="505"/>
      <c r="J734" s="335"/>
      <c r="K734" s="335"/>
      <c r="L734" s="335"/>
      <c r="M734" s="335"/>
      <c r="N734" s="335"/>
      <c r="O734" s="335"/>
      <c r="P734" s="335"/>
    </row>
    <row r="735" spans="3:16" ht="14.25" hidden="1" x14ac:dyDescent="0.2">
      <c r="C735" s="335"/>
      <c r="E735" s="78"/>
      <c r="F735" s="335"/>
      <c r="G735" s="335"/>
      <c r="H735" s="505"/>
      <c r="J735" s="335"/>
      <c r="K735" s="335"/>
      <c r="L735" s="335"/>
      <c r="M735" s="335"/>
      <c r="N735" s="335"/>
      <c r="O735" s="335"/>
      <c r="P735" s="335"/>
    </row>
    <row r="736" spans="3:16" ht="14.25" hidden="1" x14ac:dyDescent="0.2">
      <c r="C736" s="335"/>
      <c r="E736" s="78"/>
      <c r="F736" s="335"/>
      <c r="G736" s="335"/>
      <c r="H736" s="505"/>
      <c r="J736" s="335"/>
      <c r="K736" s="335"/>
      <c r="L736" s="335"/>
      <c r="M736" s="335"/>
      <c r="N736" s="335"/>
      <c r="O736" s="335"/>
      <c r="P736" s="335"/>
    </row>
    <row r="737" spans="3:16" ht="14.25" hidden="1" x14ac:dyDescent="0.2">
      <c r="C737" s="335"/>
      <c r="E737" s="78"/>
      <c r="F737" s="335"/>
      <c r="G737" s="335"/>
      <c r="H737" s="505"/>
      <c r="J737" s="335"/>
      <c r="K737" s="335"/>
      <c r="L737" s="335"/>
      <c r="M737" s="335"/>
      <c r="N737" s="335"/>
      <c r="O737" s="335"/>
      <c r="P737" s="335"/>
    </row>
    <row r="738" spans="3:16" ht="14.25" hidden="1" x14ac:dyDescent="0.2">
      <c r="C738" s="335"/>
      <c r="E738" s="78"/>
      <c r="F738" s="335"/>
      <c r="G738" s="335"/>
      <c r="H738" s="505"/>
      <c r="J738" s="335"/>
      <c r="K738" s="335"/>
      <c r="L738" s="335"/>
      <c r="M738" s="335"/>
      <c r="N738" s="335"/>
      <c r="O738" s="335"/>
      <c r="P738" s="335"/>
    </row>
    <row r="739" spans="3:16" ht="14.25" hidden="1" x14ac:dyDescent="0.2">
      <c r="C739" s="335"/>
      <c r="E739" s="78"/>
      <c r="F739" s="335"/>
      <c r="G739" s="335"/>
      <c r="H739" s="505"/>
      <c r="J739" s="335"/>
      <c r="K739" s="335"/>
      <c r="L739" s="335"/>
      <c r="M739" s="335"/>
      <c r="N739" s="335"/>
      <c r="O739" s="335"/>
      <c r="P739" s="335"/>
    </row>
    <row r="740" spans="3:16" ht="14.25" hidden="1" x14ac:dyDescent="0.2">
      <c r="C740" s="335"/>
      <c r="E740" s="78"/>
      <c r="F740" s="335"/>
      <c r="G740" s="335"/>
      <c r="H740" s="505"/>
      <c r="J740" s="335"/>
      <c r="K740" s="335"/>
      <c r="L740" s="335"/>
      <c r="M740" s="335"/>
      <c r="N740" s="335"/>
      <c r="O740" s="335"/>
      <c r="P740" s="335"/>
    </row>
    <row r="741" spans="3:16" ht="14.25" hidden="1" x14ac:dyDescent="0.2">
      <c r="C741" s="335"/>
      <c r="E741" s="78"/>
      <c r="F741" s="335"/>
      <c r="G741" s="335"/>
      <c r="H741" s="505"/>
      <c r="J741" s="335"/>
      <c r="K741" s="335"/>
      <c r="L741" s="335"/>
      <c r="M741" s="335"/>
      <c r="N741" s="335"/>
      <c r="O741" s="335"/>
      <c r="P741" s="335"/>
    </row>
    <row r="742" spans="3:16" ht="14.25" hidden="1" x14ac:dyDescent="0.2">
      <c r="C742" s="335"/>
      <c r="E742" s="78"/>
      <c r="F742" s="335"/>
      <c r="G742" s="335"/>
      <c r="H742" s="505"/>
      <c r="J742" s="335"/>
      <c r="K742" s="335"/>
      <c r="L742" s="335"/>
      <c r="M742" s="335"/>
      <c r="N742" s="335"/>
      <c r="O742" s="335"/>
      <c r="P742" s="335"/>
    </row>
    <row r="743" spans="3:16" ht="14.25" hidden="1" x14ac:dyDescent="0.2">
      <c r="C743" s="335"/>
      <c r="E743" s="78"/>
      <c r="F743" s="335"/>
      <c r="G743" s="335"/>
      <c r="H743" s="505"/>
      <c r="J743" s="335"/>
      <c r="K743" s="335"/>
      <c r="L743" s="335"/>
      <c r="M743" s="335"/>
      <c r="N743" s="335"/>
      <c r="O743" s="335"/>
      <c r="P743" s="335"/>
    </row>
    <row r="744" spans="3:16" ht="14.25" hidden="1" x14ac:dyDescent="0.2">
      <c r="C744" s="335"/>
      <c r="E744" s="78"/>
      <c r="F744" s="335"/>
      <c r="G744" s="335"/>
      <c r="H744" s="505"/>
      <c r="J744" s="335"/>
      <c r="K744" s="335"/>
      <c r="L744" s="335"/>
      <c r="M744" s="335"/>
      <c r="N744" s="335"/>
      <c r="O744" s="335"/>
      <c r="P744" s="335"/>
    </row>
    <row r="745" spans="3:16" ht="14.25" hidden="1" x14ac:dyDescent="0.2">
      <c r="C745" s="335"/>
      <c r="E745" s="78"/>
      <c r="F745" s="335"/>
      <c r="G745" s="335"/>
      <c r="H745" s="505"/>
      <c r="J745" s="335"/>
      <c r="K745" s="335"/>
      <c r="L745" s="335"/>
      <c r="M745" s="335"/>
      <c r="N745" s="335"/>
      <c r="O745" s="335"/>
      <c r="P745" s="335"/>
    </row>
    <row r="746" spans="3:16" ht="14.25" hidden="1" x14ac:dyDescent="0.2">
      <c r="C746" s="335"/>
      <c r="E746" s="78"/>
      <c r="F746" s="335"/>
      <c r="G746" s="335"/>
      <c r="H746" s="505"/>
      <c r="J746" s="335"/>
      <c r="K746" s="335"/>
      <c r="L746" s="335"/>
      <c r="M746" s="335"/>
      <c r="N746" s="335"/>
      <c r="O746" s="335"/>
      <c r="P746" s="335"/>
    </row>
    <row r="747" spans="3:16" ht="14.25" hidden="1" x14ac:dyDescent="0.2">
      <c r="C747" s="335"/>
      <c r="E747" s="78"/>
      <c r="F747" s="335"/>
      <c r="G747" s="335"/>
      <c r="H747" s="505"/>
      <c r="J747" s="335"/>
      <c r="K747" s="335"/>
      <c r="L747" s="335"/>
      <c r="M747" s="335"/>
      <c r="N747" s="335"/>
      <c r="O747" s="335"/>
      <c r="P747" s="335"/>
    </row>
    <row r="748" spans="3:16" ht="14.25" hidden="1" x14ac:dyDescent="0.2">
      <c r="C748" s="335"/>
      <c r="E748" s="78"/>
      <c r="F748" s="335"/>
      <c r="G748" s="335"/>
      <c r="H748" s="505"/>
      <c r="J748" s="335"/>
      <c r="K748" s="335"/>
      <c r="L748" s="335"/>
      <c r="M748" s="335"/>
      <c r="N748" s="335"/>
      <c r="O748" s="335"/>
      <c r="P748" s="335"/>
    </row>
    <row r="749" spans="3:16" ht="14.25" hidden="1" x14ac:dyDescent="0.2">
      <c r="C749" s="335"/>
      <c r="E749" s="78"/>
      <c r="F749" s="335"/>
      <c r="G749" s="335"/>
      <c r="H749" s="505"/>
      <c r="J749" s="335"/>
      <c r="K749" s="335"/>
      <c r="L749" s="335"/>
      <c r="M749" s="335"/>
      <c r="N749" s="335"/>
      <c r="O749" s="335"/>
      <c r="P749" s="335"/>
    </row>
    <row r="750" spans="3:16" ht="14.25" hidden="1" x14ac:dyDescent="0.2">
      <c r="C750" s="335"/>
      <c r="E750" s="78"/>
      <c r="F750" s="335"/>
      <c r="G750" s="335"/>
      <c r="H750" s="505"/>
      <c r="J750" s="335"/>
      <c r="K750" s="335"/>
      <c r="L750" s="335"/>
      <c r="M750" s="335"/>
      <c r="N750" s="335"/>
      <c r="O750" s="335"/>
      <c r="P750" s="335"/>
    </row>
    <row r="751" spans="3:16" ht="14.25" hidden="1" x14ac:dyDescent="0.2">
      <c r="C751" s="335"/>
      <c r="E751" s="78"/>
      <c r="F751" s="335"/>
      <c r="G751" s="335"/>
      <c r="H751" s="505"/>
      <c r="J751" s="335"/>
      <c r="K751" s="335"/>
      <c r="L751" s="335"/>
      <c r="M751" s="335"/>
      <c r="N751" s="335"/>
      <c r="O751" s="335"/>
      <c r="P751" s="335"/>
    </row>
    <row r="752" spans="3:16" ht="14.25" hidden="1" x14ac:dyDescent="0.2">
      <c r="C752" s="335"/>
      <c r="E752" s="78"/>
      <c r="F752" s="335"/>
      <c r="G752" s="335"/>
      <c r="H752" s="505"/>
      <c r="J752" s="335"/>
      <c r="K752" s="335"/>
      <c r="L752" s="335"/>
      <c r="M752" s="335"/>
      <c r="N752" s="335"/>
      <c r="O752" s="335"/>
      <c r="P752" s="335"/>
    </row>
    <row r="753" spans="3:16" ht="14.25" hidden="1" x14ac:dyDescent="0.2">
      <c r="C753" s="335"/>
      <c r="E753" s="78"/>
      <c r="F753" s="335"/>
      <c r="G753" s="335"/>
      <c r="H753" s="505"/>
      <c r="J753" s="335"/>
      <c r="K753" s="335"/>
      <c r="L753" s="335"/>
      <c r="M753" s="335"/>
      <c r="N753" s="335"/>
      <c r="O753" s="335"/>
      <c r="P753" s="335"/>
    </row>
    <row r="754" spans="3:16" ht="14.25" hidden="1" x14ac:dyDescent="0.2">
      <c r="C754" s="335"/>
      <c r="E754" s="78"/>
      <c r="F754" s="335"/>
      <c r="G754" s="335"/>
      <c r="H754" s="505"/>
      <c r="J754" s="335"/>
      <c r="K754" s="335"/>
      <c r="L754" s="335"/>
      <c r="M754" s="335"/>
      <c r="N754" s="335"/>
      <c r="O754" s="335"/>
      <c r="P754" s="335"/>
    </row>
    <row r="755" spans="3:16" ht="14.25" hidden="1" x14ac:dyDescent="0.2">
      <c r="C755" s="335"/>
      <c r="E755" s="78"/>
      <c r="F755" s="335"/>
      <c r="G755" s="335"/>
      <c r="H755" s="505"/>
      <c r="J755" s="335"/>
      <c r="K755" s="335"/>
      <c r="L755" s="335"/>
      <c r="M755" s="335"/>
      <c r="N755" s="335"/>
      <c r="O755" s="335"/>
      <c r="P755" s="335"/>
    </row>
    <row r="756" spans="3:16" ht="14.25" hidden="1" x14ac:dyDescent="0.2">
      <c r="C756" s="335"/>
      <c r="E756" s="78"/>
      <c r="F756" s="335"/>
      <c r="G756" s="335"/>
      <c r="H756" s="505"/>
      <c r="J756" s="335"/>
      <c r="K756" s="335"/>
      <c r="L756" s="335"/>
      <c r="M756" s="335"/>
      <c r="N756" s="335"/>
      <c r="O756" s="335"/>
      <c r="P756" s="335"/>
    </row>
    <row r="757" spans="3:16" ht="14.25" hidden="1" x14ac:dyDescent="0.2">
      <c r="C757" s="335"/>
      <c r="E757" s="78"/>
      <c r="F757" s="335"/>
      <c r="G757" s="335"/>
      <c r="H757" s="505"/>
      <c r="J757" s="335"/>
      <c r="K757" s="335"/>
      <c r="L757" s="335"/>
      <c r="M757" s="335"/>
      <c r="N757" s="335"/>
      <c r="O757" s="335"/>
      <c r="P757" s="335"/>
    </row>
    <row r="758" spans="3:16" ht="14.25" hidden="1" x14ac:dyDescent="0.2">
      <c r="C758" s="335"/>
      <c r="E758" s="78"/>
      <c r="F758" s="335"/>
      <c r="G758" s="335"/>
      <c r="H758" s="505"/>
      <c r="J758" s="335"/>
      <c r="K758" s="335"/>
      <c r="L758" s="335"/>
      <c r="M758" s="335"/>
      <c r="N758" s="335"/>
      <c r="O758" s="335"/>
      <c r="P758" s="335"/>
    </row>
    <row r="759" spans="3:16" ht="14.25" hidden="1" x14ac:dyDescent="0.2">
      <c r="C759" s="335"/>
      <c r="E759" s="78"/>
      <c r="F759" s="335"/>
      <c r="G759" s="335"/>
      <c r="H759" s="505"/>
      <c r="J759" s="335"/>
      <c r="K759" s="335"/>
      <c r="L759" s="335"/>
      <c r="M759" s="335"/>
      <c r="N759" s="335"/>
      <c r="O759" s="335"/>
      <c r="P759" s="335"/>
    </row>
    <row r="760" spans="3:16" ht="14.25" hidden="1" x14ac:dyDescent="0.2">
      <c r="C760" s="335"/>
      <c r="E760" s="78"/>
      <c r="F760" s="335"/>
      <c r="G760" s="335"/>
      <c r="H760" s="505"/>
      <c r="J760" s="335"/>
      <c r="K760" s="335"/>
      <c r="L760" s="335"/>
      <c r="M760" s="335"/>
      <c r="N760" s="335"/>
      <c r="O760" s="335"/>
      <c r="P760" s="335"/>
    </row>
    <row r="761" spans="3:16" ht="14.25" hidden="1" x14ac:dyDescent="0.2">
      <c r="C761" s="335"/>
      <c r="E761" s="78"/>
      <c r="F761" s="335"/>
      <c r="G761" s="335"/>
      <c r="H761" s="505"/>
      <c r="J761" s="335"/>
      <c r="K761" s="335"/>
      <c r="L761" s="335"/>
      <c r="M761" s="335"/>
      <c r="N761" s="335"/>
      <c r="O761" s="335"/>
      <c r="P761" s="335"/>
    </row>
    <row r="762" spans="3:16" ht="14.25" hidden="1" x14ac:dyDescent="0.2">
      <c r="C762" s="335"/>
      <c r="E762" s="78"/>
      <c r="F762" s="335"/>
      <c r="G762" s="335"/>
      <c r="H762" s="505"/>
      <c r="J762" s="335"/>
      <c r="K762" s="335"/>
      <c r="L762" s="335"/>
      <c r="M762" s="335"/>
      <c r="N762" s="335"/>
      <c r="O762" s="335"/>
      <c r="P762" s="335"/>
    </row>
    <row r="763" spans="3:16" ht="14.25" hidden="1" x14ac:dyDescent="0.2">
      <c r="C763" s="335"/>
      <c r="E763" s="78"/>
      <c r="F763" s="335"/>
      <c r="G763" s="335"/>
      <c r="H763" s="505"/>
      <c r="J763" s="335"/>
      <c r="K763" s="335"/>
      <c r="L763" s="335"/>
      <c r="M763" s="335"/>
      <c r="N763" s="335"/>
      <c r="O763" s="335"/>
      <c r="P763" s="335"/>
    </row>
    <row r="764" spans="3:16" ht="14.25" hidden="1" x14ac:dyDescent="0.2">
      <c r="C764" s="335"/>
      <c r="E764" s="78"/>
      <c r="F764" s="335"/>
      <c r="G764" s="335"/>
      <c r="H764" s="505"/>
      <c r="J764" s="335"/>
      <c r="K764" s="335"/>
      <c r="L764" s="335"/>
      <c r="M764" s="335"/>
      <c r="N764" s="335"/>
      <c r="O764" s="335"/>
      <c r="P764" s="335"/>
    </row>
    <row r="765" spans="3:16" ht="14.25" hidden="1" x14ac:dyDescent="0.2">
      <c r="C765" s="335"/>
      <c r="E765" s="78"/>
      <c r="F765" s="335"/>
      <c r="G765" s="335"/>
      <c r="H765" s="505"/>
      <c r="J765" s="335"/>
      <c r="K765" s="335"/>
      <c r="L765" s="335"/>
      <c r="M765" s="335"/>
      <c r="N765" s="335"/>
      <c r="O765" s="335"/>
      <c r="P765" s="335"/>
    </row>
    <row r="766" spans="3:16" ht="14.25" hidden="1" x14ac:dyDescent="0.2">
      <c r="C766" s="335"/>
      <c r="E766" s="78"/>
      <c r="F766" s="335"/>
      <c r="G766" s="335"/>
      <c r="H766" s="505"/>
      <c r="J766" s="335"/>
      <c r="K766" s="335"/>
      <c r="L766" s="335"/>
      <c r="M766" s="335"/>
      <c r="N766" s="335"/>
      <c r="O766" s="335"/>
      <c r="P766" s="335"/>
    </row>
    <row r="767" spans="3:16" ht="14.25" hidden="1" x14ac:dyDescent="0.2">
      <c r="C767" s="335"/>
      <c r="E767" s="78"/>
      <c r="F767" s="335"/>
      <c r="G767" s="335"/>
      <c r="H767" s="505"/>
      <c r="J767" s="335"/>
      <c r="K767" s="335"/>
      <c r="L767" s="335"/>
      <c r="M767" s="335"/>
      <c r="N767" s="335"/>
      <c r="O767" s="335"/>
      <c r="P767" s="335"/>
    </row>
    <row r="768" spans="3:16" ht="14.25" hidden="1" x14ac:dyDescent="0.2">
      <c r="C768" s="335"/>
      <c r="E768" s="78"/>
      <c r="F768" s="335"/>
      <c r="G768" s="335"/>
      <c r="H768" s="505"/>
      <c r="J768" s="335"/>
      <c r="K768" s="335"/>
      <c r="L768" s="335"/>
      <c r="M768" s="335"/>
      <c r="N768" s="335"/>
      <c r="O768" s="335"/>
      <c r="P768" s="335"/>
    </row>
    <row r="769" spans="3:16" ht="14.25" hidden="1" x14ac:dyDescent="0.2">
      <c r="C769" s="335"/>
      <c r="E769" s="78"/>
      <c r="F769" s="335"/>
      <c r="G769" s="335"/>
      <c r="H769" s="505"/>
      <c r="J769" s="335"/>
      <c r="K769" s="335"/>
      <c r="L769" s="335"/>
      <c r="M769" s="335"/>
      <c r="N769" s="335"/>
      <c r="O769" s="335"/>
      <c r="P769" s="335"/>
    </row>
    <row r="770" spans="3:16" ht="14.25" hidden="1" x14ac:dyDescent="0.2">
      <c r="C770" s="335"/>
      <c r="E770" s="78"/>
      <c r="F770" s="335"/>
      <c r="G770" s="335"/>
      <c r="H770" s="505"/>
      <c r="J770" s="335"/>
      <c r="K770" s="335"/>
      <c r="L770" s="335"/>
      <c r="M770" s="335"/>
      <c r="N770" s="335"/>
      <c r="O770" s="335"/>
      <c r="P770" s="335"/>
    </row>
    <row r="771" spans="3:16" ht="14.25" hidden="1" x14ac:dyDescent="0.2">
      <c r="C771" s="335"/>
      <c r="E771" s="78"/>
      <c r="F771" s="335"/>
      <c r="G771" s="335"/>
      <c r="H771" s="505"/>
      <c r="J771" s="335"/>
      <c r="K771" s="335"/>
      <c r="L771" s="335"/>
      <c r="M771" s="335"/>
      <c r="N771" s="335"/>
      <c r="O771" s="335"/>
      <c r="P771" s="335"/>
    </row>
    <row r="772" spans="3:16" ht="14.25" hidden="1" x14ac:dyDescent="0.2">
      <c r="C772" s="335"/>
      <c r="E772" s="78"/>
      <c r="F772" s="335"/>
      <c r="G772" s="335"/>
      <c r="H772" s="505"/>
      <c r="J772" s="335"/>
      <c r="K772" s="335"/>
      <c r="L772" s="335"/>
      <c r="M772" s="335"/>
      <c r="N772" s="335"/>
      <c r="O772" s="335"/>
      <c r="P772" s="335"/>
    </row>
    <row r="773" spans="3:16" ht="14.25" hidden="1" x14ac:dyDescent="0.2">
      <c r="C773" s="335"/>
      <c r="E773" s="78"/>
      <c r="F773" s="335"/>
      <c r="G773" s="335"/>
      <c r="H773" s="505"/>
      <c r="J773" s="335"/>
      <c r="K773" s="335"/>
      <c r="L773" s="335"/>
      <c r="M773" s="335"/>
      <c r="N773" s="335"/>
      <c r="O773" s="335"/>
      <c r="P773" s="335"/>
    </row>
    <row r="774" spans="3:16" ht="14.25" hidden="1" x14ac:dyDescent="0.2">
      <c r="C774" s="335"/>
      <c r="E774" s="78"/>
      <c r="F774" s="335"/>
      <c r="G774" s="335"/>
      <c r="H774" s="505"/>
      <c r="J774" s="335"/>
      <c r="K774" s="335"/>
      <c r="L774" s="335"/>
      <c r="M774" s="335"/>
      <c r="N774" s="335"/>
      <c r="O774" s="335"/>
      <c r="P774" s="335"/>
    </row>
    <row r="775" spans="3:16" ht="14.25" hidden="1" x14ac:dyDescent="0.2">
      <c r="C775" s="335"/>
      <c r="E775" s="78"/>
      <c r="F775" s="335"/>
      <c r="G775" s="335"/>
      <c r="H775" s="505"/>
      <c r="J775" s="335"/>
      <c r="K775" s="335"/>
      <c r="L775" s="335"/>
      <c r="M775" s="335"/>
      <c r="N775" s="335"/>
      <c r="O775" s="335"/>
      <c r="P775" s="335"/>
    </row>
    <row r="776" spans="3:16" ht="14.25" hidden="1" x14ac:dyDescent="0.2">
      <c r="C776" s="335"/>
      <c r="E776" s="78"/>
      <c r="F776" s="335"/>
      <c r="G776" s="335"/>
      <c r="H776" s="505"/>
      <c r="J776" s="335"/>
      <c r="K776" s="335"/>
      <c r="L776" s="335"/>
      <c r="M776" s="335"/>
      <c r="N776" s="335"/>
      <c r="O776" s="335"/>
      <c r="P776" s="335"/>
    </row>
    <row r="777" spans="3:16" ht="14.25" hidden="1" x14ac:dyDescent="0.2">
      <c r="C777" s="335"/>
      <c r="E777" s="78"/>
      <c r="F777" s="335"/>
      <c r="G777" s="335"/>
      <c r="H777" s="505"/>
      <c r="J777" s="335"/>
      <c r="K777" s="335"/>
      <c r="L777" s="335"/>
      <c r="M777" s="335"/>
      <c r="N777" s="335"/>
      <c r="O777" s="335"/>
      <c r="P777" s="335"/>
    </row>
    <row r="778" spans="3:16" ht="14.25" hidden="1" x14ac:dyDescent="0.2">
      <c r="C778" s="335"/>
      <c r="E778" s="78"/>
      <c r="F778" s="335"/>
      <c r="G778" s="335"/>
      <c r="H778" s="505"/>
      <c r="J778" s="335"/>
      <c r="K778" s="335"/>
      <c r="L778" s="335"/>
      <c r="M778" s="335"/>
      <c r="N778" s="335"/>
      <c r="O778" s="335"/>
      <c r="P778" s="335"/>
    </row>
    <row r="779" spans="3:16" ht="14.25" hidden="1" x14ac:dyDescent="0.2">
      <c r="C779" s="335"/>
      <c r="E779" s="78"/>
      <c r="F779" s="335"/>
      <c r="G779" s="335"/>
      <c r="H779" s="505"/>
      <c r="J779" s="335"/>
      <c r="K779" s="335"/>
      <c r="L779" s="335"/>
      <c r="M779" s="335"/>
      <c r="N779" s="335"/>
      <c r="O779" s="335"/>
      <c r="P779" s="335"/>
    </row>
    <row r="780" spans="3:16" ht="14.25" hidden="1" x14ac:dyDescent="0.2">
      <c r="C780" s="335"/>
      <c r="E780" s="78"/>
      <c r="F780" s="335"/>
      <c r="G780" s="335"/>
      <c r="H780" s="505"/>
      <c r="J780" s="335"/>
      <c r="K780" s="335"/>
      <c r="L780" s="335"/>
      <c r="M780" s="335"/>
      <c r="N780" s="335"/>
      <c r="O780" s="335"/>
      <c r="P780" s="335"/>
    </row>
    <row r="781" spans="3:16" ht="14.25" hidden="1" x14ac:dyDescent="0.2">
      <c r="C781" s="335"/>
      <c r="E781" s="78"/>
      <c r="F781" s="335"/>
      <c r="G781" s="335"/>
      <c r="H781" s="505"/>
      <c r="J781" s="335"/>
      <c r="K781" s="335"/>
      <c r="L781" s="335"/>
      <c r="M781" s="335"/>
      <c r="N781" s="335"/>
      <c r="O781" s="335"/>
      <c r="P781" s="335"/>
    </row>
    <row r="782" spans="3:16" ht="14.25" hidden="1" x14ac:dyDescent="0.2">
      <c r="C782" s="335"/>
      <c r="E782" s="78"/>
      <c r="F782" s="335"/>
      <c r="G782" s="335"/>
      <c r="H782" s="505"/>
      <c r="J782" s="335"/>
      <c r="K782" s="335"/>
      <c r="L782" s="335"/>
      <c r="M782" s="335"/>
      <c r="N782" s="335"/>
      <c r="O782" s="335"/>
      <c r="P782" s="335"/>
    </row>
    <row r="783" spans="3:16" ht="14.25" hidden="1" x14ac:dyDescent="0.2">
      <c r="C783" s="335"/>
      <c r="E783" s="78"/>
      <c r="F783" s="335"/>
      <c r="G783" s="335"/>
      <c r="H783" s="505"/>
      <c r="J783" s="335"/>
      <c r="K783" s="335"/>
      <c r="L783" s="335"/>
      <c r="M783" s="335"/>
      <c r="N783" s="335"/>
      <c r="O783" s="335"/>
      <c r="P783" s="335"/>
    </row>
    <row r="784" spans="3:16" ht="14.25" hidden="1" x14ac:dyDescent="0.2">
      <c r="C784" s="335"/>
      <c r="E784" s="78"/>
      <c r="F784" s="335"/>
      <c r="G784" s="335"/>
      <c r="H784" s="505"/>
      <c r="J784" s="335"/>
      <c r="K784" s="335"/>
      <c r="L784" s="335"/>
      <c r="M784" s="335"/>
      <c r="N784" s="335"/>
      <c r="O784" s="335"/>
      <c r="P784" s="335"/>
    </row>
    <row r="785" spans="3:16" ht="14.25" hidden="1" x14ac:dyDescent="0.2">
      <c r="C785" s="335"/>
      <c r="E785" s="78"/>
      <c r="F785" s="335"/>
      <c r="G785" s="335"/>
      <c r="H785" s="505"/>
      <c r="J785" s="335"/>
      <c r="K785" s="335"/>
      <c r="L785" s="335"/>
      <c r="M785" s="335"/>
      <c r="N785" s="335"/>
      <c r="O785" s="335"/>
      <c r="P785" s="335"/>
    </row>
    <row r="786" spans="3:16" ht="14.25" hidden="1" x14ac:dyDescent="0.2">
      <c r="C786" s="335"/>
      <c r="E786" s="78"/>
      <c r="F786" s="335"/>
      <c r="G786" s="335"/>
      <c r="H786" s="505"/>
      <c r="J786" s="335"/>
      <c r="K786" s="335"/>
      <c r="L786" s="335"/>
      <c r="M786" s="335"/>
      <c r="N786" s="335"/>
      <c r="O786" s="335"/>
      <c r="P786" s="335"/>
    </row>
    <row r="787" spans="3:16" ht="14.25" hidden="1" x14ac:dyDescent="0.2">
      <c r="C787" s="335"/>
      <c r="E787" s="78"/>
      <c r="F787" s="335"/>
      <c r="G787" s="335"/>
      <c r="H787" s="505"/>
      <c r="J787" s="335"/>
      <c r="K787" s="335"/>
      <c r="L787" s="335"/>
      <c r="M787" s="335"/>
      <c r="N787" s="335"/>
      <c r="O787" s="335"/>
      <c r="P787" s="335"/>
    </row>
    <row r="788" spans="3:16" ht="14.25" hidden="1" x14ac:dyDescent="0.2">
      <c r="C788" s="335"/>
      <c r="E788" s="78"/>
      <c r="F788" s="335"/>
      <c r="G788" s="335"/>
      <c r="H788" s="505"/>
      <c r="J788" s="335"/>
      <c r="K788" s="335"/>
      <c r="L788" s="335"/>
      <c r="M788" s="335"/>
      <c r="N788" s="335"/>
      <c r="O788" s="335"/>
      <c r="P788" s="335"/>
    </row>
    <row r="789" spans="3:16" ht="14.25" hidden="1" x14ac:dyDescent="0.2">
      <c r="C789" s="335"/>
      <c r="E789" s="78"/>
      <c r="F789" s="335"/>
      <c r="G789" s="335"/>
      <c r="H789" s="505"/>
      <c r="J789" s="335"/>
      <c r="K789" s="335"/>
      <c r="L789" s="335"/>
      <c r="M789" s="335"/>
      <c r="N789" s="335"/>
      <c r="O789" s="335"/>
      <c r="P789" s="335"/>
    </row>
    <row r="790" spans="3:16" ht="14.25" hidden="1" x14ac:dyDescent="0.2">
      <c r="C790" s="335"/>
      <c r="E790" s="78"/>
      <c r="F790" s="335"/>
      <c r="G790" s="335"/>
      <c r="H790" s="505"/>
      <c r="J790" s="335"/>
      <c r="K790" s="335"/>
      <c r="L790" s="335"/>
      <c r="M790" s="335"/>
      <c r="N790" s="335"/>
      <c r="O790" s="335"/>
      <c r="P790" s="335"/>
    </row>
    <row r="791" spans="3:16" ht="14.25" hidden="1" x14ac:dyDescent="0.2">
      <c r="C791" s="335"/>
      <c r="E791" s="78"/>
      <c r="F791" s="335"/>
      <c r="G791" s="335"/>
      <c r="H791" s="505"/>
      <c r="J791" s="335"/>
      <c r="K791" s="335"/>
      <c r="L791" s="335"/>
      <c r="M791" s="335"/>
      <c r="N791" s="335"/>
      <c r="O791" s="335"/>
      <c r="P791" s="335"/>
    </row>
    <row r="792" spans="3:16" ht="14.25" hidden="1" x14ac:dyDescent="0.2">
      <c r="C792" s="335"/>
      <c r="E792" s="78"/>
      <c r="F792" s="335"/>
      <c r="G792" s="335"/>
      <c r="H792" s="505"/>
      <c r="J792" s="335"/>
      <c r="K792" s="335"/>
      <c r="L792" s="335"/>
      <c r="M792" s="335"/>
      <c r="N792" s="335"/>
      <c r="O792" s="335"/>
      <c r="P792" s="335"/>
    </row>
    <row r="793" spans="3:16" ht="14.25" hidden="1" x14ac:dyDescent="0.2">
      <c r="C793" s="335"/>
      <c r="E793" s="78"/>
      <c r="F793" s="335"/>
      <c r="G793" s="335"/>
      <c r="H793" s="505"/>
      <c r="J793" s="335"/>
      <c r="K793" s="335"/>
      <c r="L793" s="335"/>
      <c r="M793" s="335"/>
      <c r="N793" s="335"/>
      <c r="O793" s="335"/>
      <c r="P793" s="335"/>
    </row>
    <row r="794" spans="3:16" ht="14.25" hidden="1" x14ac:dyDescent="0.2">
      <c r="C794" s="335"/>
      <c r="E794" s="78"/>
      <c r="F794" s="335"/>
      <c r="G794" s="335"/>
      <c r="H794" s="505"/>
      <c r="J794" s="335"/>
      <c r="K794" s="335"/>
      <c r="L794" s="335"/>
      <c r="M794" s="335"/>
      <c r="N794" s="335"/>
      <c r="O794" s="335"/>
      <c r="P794" s="335"/>
    </row>
    <row r="795" spans="3:16" ht="14.25" hidden="1" x14ac:dyDescent="0.2">
      <c r="C795" s="335"/>
      <c r="E795" s="78"/>
      <c r="F795" s="335"/>
      <c r="G795" s="335"/>
      <c r="H795" s="505"/>
      <c r="J795" s="335"/>
      <c r="K795" s="335"/>
      <c r="L795" s="335"/>
      <c r="M795" s="335"/>
      <c r="N795" s="335"/>
      <c r="O795" s="335"/>
      <c r="P795" s="335"/>
    </row>
    <row r="796" spans="3:16" ht="14.25" hidden="1" x14ac:dyDescent="0.2">
      <c r="C796" s="335"/>
      <c r="E796" s="78"/>
      <c r="F796" s="335"/>
      <c r="G796" s="335"/>
      <c r="H796" s="505"/>
      <c r="J796" s="335"/>
      <c r="K796" s="335"/>
      <c r="L796" s="335"/>
      <c r="M796" s="335"/>
      <c r="N796" s="335"/>
      <c r="O796" s="335"/>
      <c r="P796" s="335"/>
    </row>
    <row r="797" spans="3:16" ht="14.25" hidden="1" x14ac:dyDescent="0.2">
      <c r="C797" s="335"/>
      <c r="E797" s="78"/>
      <c r="F797" s="335"/>
      <c r="G797" s="335"/>
      <c r="H797" s="505"/>
      <c r="J797" s="335"/>
      <c r="K797" s="335"/>
      <c r="L797" s="335"/>
      <c r="M797" s="335"/>
      <c r="N797" s="335"/>
      <c r="O797" s="335"/>
      <c r="P797" s="335"/>
    </row>
    <row r="798" spans="3:16" ht="14.25" hidden="1" x14ac:dyDescent="0.2">
      <c r="C798" s="335"/>
      <c r="E798" s="78"/>
      <c r="F798" s="335"/>
      <c r="G798" s="335"/>
      <c r="H798" s="505"/>
      <c r="J798" s="335"/>
      <c r="K798" s="335"/>
      <c r="L798" s="335"/>
      <c r="M798" s="335"/>
      <c r="N798" s="335"/>
      <c r="O798" s="335"/>
      <c r="P798" s="335"/>
    </row>
    <row r="799" spans="3:16" ht="14.25" hidden="1" x14ac:dyDescent="0.2">
      <c r="C799" s="335"/>
      <c r="E799" s="78"/>
      <c r="F799" s="335"/>
      <c r="G799" s="335"/>
      <c r="H799" s="505"/>
      <c r="J799" s="335"/>
      <c r="K799" s="335"/>
      <c r="L799" s="335"/>
      <c r="M799" s="335"/>
      <c r="N799" s="335"/>
      <c r="O799" s="335"/>
      <c r="P799" s="335"/>
    </row>
    <row r="800" spans="3:16" ht="14.25" hidden="1" x14ac:dyDescent="0.2">
      <c r="C800" s="335"/>
      <c r="E800" s="78"/>
      <c r="F800" s="335"/>
      <c r="G800" s="335"/>
      <c r="H800" s="505"/>
      <c r="J800" s="335"/>
      <c r="K800" s="335"/>
      <c r="L800" s="335"/>
      <c r="M800" s="335"/>
      <c r="N800" s="335"/>
      <c r="O800" s="335"/>
      <c r="P800" s="335"/>
    </row>
    <row r="801" spans="3:16" ht="14.25" hidden="1" x14ac:dyDescent="0.2">
      <c r="C801" s="335"/>
      <c r="E801" s="78"/>
      <c r="F801" s="335"/>
      <c r="G801" s="335"/>
      <c r="H801" s="505"/>
      <c r="J801" s="335"/>
      <c r="K801" s="335"/>
      <c r="L801" s="335"/>
      <c r="M801" s="335"/>
      <c r="N801" s="335"/>
      <c r="O801" s="335"/>
      <c r="P801" s="335"/>
    </row>
    <row r="802" spans="3:16" ht="14.25" hidden="1" x14ac:dyDescent="0.2">
      <c r="C802" s="335"/>
      <c r="E802" s="78"/>
      <c r="F802" s="335"/>
      <c r="G802" s="335"/>
      <c r="H802" s="505"/>
      <c r="J802" s="335"/>
      <c r="K802" s="335"/>
      <c r="L802" s="335"/>
      <c r="M802" s="335"/>
      <c r="N802" s="335"/>
      <c r="O802" s="335"/>
      <c r="P802" s="335"/>
    </row>
    <row r="803" spans="3:16" ht="14.25" hidden="1" x14ac:dyDescent="0.2">
      <c r="C803" s="335"/>
      <c r="E803" s="78"/>
      <c r="F803" s="335"/>
      <c r="G803" s="335"/>
      <c r="H803" s="505"/>
      <c r="J803" s="335"/>
      <c r="K803" s="335"/>
      <c r="L803" s="335"/>
      <c r="M803" s="335"/>
      <c r="N803" s="335"/>
      <c r="O803" s="335"/>
      <c r="P803" s="335"/>
    </row>
    <row r="804" spans="3:16" ht="14.25" hidden="1" x14ac:dyDescent="0.2">
      <c r="C804" s="335"/>
      <c r="E804" s="78"/>
      <c r="F804" s="335"/>
      <c r="G804" s="335"/>
      <c r="H804" s="505"/>
      <c r="J804" s="335"/>
      <c r="K804" s="335"/>
      <c r="L804" s="335"/>
      <c r="M804" s="335"/>
      <c r="N804" s="335"/>
      <c r="O804" s="335"/>
      <c r="P804" s="335"/>
    </row>
    <row r="805" spans="3:16" ht="14.25" hidden="1" x14ac:dyDescent="0.2">
      <c r="C805" s="335"/>
      <c r="E805" s="78"/>
      <c r="F805" s="335"/>
      <c r="G805" s="335"/>
      <c r="H805" s="505"/>
      <c r="J805" s="335"/>
      <c r="K805" s="335"/>
      <c r="L805" s="335"/>
      <c r="M805" s="335"/>
      <c r="N805" s="335"/>
      <c r="O805" s="335"/>
      <c r="P805" s="335"/>
    </row>
    <row r="806" spans="3:16" ht="14.25" hidden="1" x14ac:dyDescent="0.2">
      <c r="C806" s="335"/>
      <c r="E806" s="78"/>
      <c r="F806" s="335"/>
      <c r="G806" s="335"/>
      <c r="H806" s="505"/>
      <c r="J806" s="335"/>
      <c r="K806" s="335"/>
      <c r="L806" s="335"/>
      <c r="M806" s="335"/>
      <c r="N806" s="335"/>
      <c r="O806" s="335"/>
      <c r="P806" s="335"/>
    </row>
    <row r="807" spans="3:16" ht="14.25" hidden="1" x14ac:dyDescent="0.2">
      <c r="C807" s="335"/>
      <c r="E807" s="78"/>
      <c r="F807" s="335"/>
      <c r="G807" s="335"/>
      <c r="H807" s="505"/>
      <c r="J807" s="335"/>
      <c r="K807" s="335"/>
      <c r="L807" s="335"/>
      <c r="M807" s="335"/>
      <c r="N807" s="335"/>
      <c r="O807" s="335"/>
      <c r="P807" s="335"/>
    </row>
    <row r="808" spans="3:16" ht="14.25" hidden="1" x14ac:dyDescent="0.2">
      <c r="C808" s="335"/>
      <c r="E808" s="78"/>
      <c r="F808" s="335"/>
      <c r="G808" s="335"/>
      <c r="H808" s="505"/>
      <c r="J808" s="335"/>
      <c r="K808" s="335"/>
      <c r="L808" s="335"/>
      <c r="M808" s="335"/>
      <c r="N808" s="335"/>
      <c r="O808" s="335"/>
      <c r="P808" s="335"/>
    </row>
    <row r="809" spans="3:16" ht="14.25" hidden="1" x14ac:dyDescent="0.2">
      <c r="C809" s="335"/>
      <c r="E809" s="78"/>
      <c r="F809" s="335"/>
      <c r="G809" s="335"/>
      <c r="H809" s="505"/>
      <c r="J809" s="335"/>
      <c r="K809" s="335"/>
      <c r="L809" s="335"/>
      <c r="M809" s="335"/>
      <c r="N809" s="335"/>
      <c r="O809" s="335"/>
      <c r="P809" s="335"/>
    </row>
    <row r="810" spans="3:16" ht="14.25" hidden="1" x14ac:dyDescent="0.2">
      <c r="C810" s="335"/>
      <c r="E810" s="78"/>
      <c r="F810" s="335"/>
      <c r="G810" s="335"/>
      <c r="H810" s="505"/>
      <c r="J810" s="335"/>
      <c r="K810" s="335"/>
      <c r="L810" s="335"/>
      <c r="M810" s="335"/>
      <c r="N810" s="335"/>
      <c r="O810" s="335"/>
      <c r="P810" s="335"/>
    </row>
    <row r="811" spans="3:16" ht="14.25" hidden="1" x14ac:dyDescent="0.2">
      <c r="C811" s="335"/>
      <c r="E811" s="78"/>
      <c r="F811" s="335"/>
      <c r="G811" s="335"/>
      <c r="H811" s="505"/>
      <c r="J811" s="335"/>
      <c r="K811" s="335"/>
      <c r="L811" s="335"/>
      <c r="M811" s="335"/>
      <c r="N811" s="335"/>
      <c r="O811" s="335"/>
      <c r="P811" s="335"/>
    </row>
    <row r="812" spans="3:16" ht="14.25" hidden="1" x14ac:dyDescent="0.2">
      <c r="C812" s="335"/>
      <c r="E812" s="78"/>
      <c r="F812" s="335"/>
      <c r="G812" s="335"/>
      <c r="H812" s="505"/>
      <c r="J812" s="335"/>
      <c r="K812" s="335"/>
      <c r="L812" s="335"/>
      <c r="M812" s="335"/>
      <c r="N812" s="335"/>
      <c r="O812" s="335"/>
      <c r="P812" s="335"/>
    </row>
    <row r="813" spans="3:16" ht="14.25" hidden="1" x14ac:dyDescent="0.2">
      <c r="C813" s="335"/>
      <c r="E813" s="78"/>
      <c r="F813" s="335"/>
      <c r="G813" s="335"/>
      <c r="H813" s="505"/>
      <c r="J813" s="335"/>
      <c r="K813" s="335"/>
      <c r="L813" s="335"/>
      <c r="M813" s="335"/>
      <c r="N813" s="335"/>
      <c r="O813" s="335"/>
      <c r="P813" s="335"/>
    </row>
    <row r="814" spans="3:16" ht="14.25" hidden="1" x14ac:dyDescent="0.2">
      <c r="C814" s="335"/>
      <c r="E814" s="78"/>
      <c r="F814" s="335"/>
      <c r="G814" s="335"/>
      <c r="H814" s="505"/>
      <c r="J814" s="335"/>
      <c r="K814" s="335"/>
      <c r="L814" s="335"/>
      <c r="M814" s="335"/>
      <c r="N814" s="335"/>
      <c r="O814" s="335"/>
      <c r="P814" s="335"/>
    </row>
    <row r="815" spans="3:16" ht="14.25" hidden="1" x14ac:dyDescent="0.2">
      <c r="C815" s="335"/>
      <c r="E815" s="78"/>
      <c r="F815" s="335"/>
      <c r="G815" s="335"/>
      <c r="H815" s="505"/>
      <c r="J815" s="335"/>
      <c r="K815" s="335"/>
      <c r="L815" s="335"/>
      <c r="M815" s="335"/>
      <c r="N815" s="335"/>
      <c r="O815" s="335"/>
      <c r="P815" s="335"/>
    </row>
    <row r="816" spans="3:16" ht="14.25" hidden="1" x14ac:dyDescent="0.2">
      <c r="C816" s="335"/>
      <c r="E816" s="78"/>
      <c r="F816" s="335"/>
      <c r="G816" s="335"/>
      <c r="H816" s="505"/>
      <c r="J816" s="335"/>
      <c r="K816" s="335"/>
      <c r="L816" s="335"/>
      <c r="M816" s="335"/>
      <c r="N816" s="335"/>
      <c r="O816" s="335"/>
      <c r="P816" s="335"/>
    </row>
    <row r="817" spans="3:16" ht="14.25" hidden="1" x14ac:dyDescent="0.2">
      <c r="C817" s="335"/>
      <c r="E817" s="78"/>
      <c r="F817" s="335"/>
      <c r="G817" s="335"/>
      <c r="H817" s="505"/>
      <c r="J817" s="335"/>
      <c r="K817" s="335"/>
      <c r="L817" s="335"/>
      <c r="M817" s="335"/>
      <c r="N817" s="335"/>
      <c r="O817" s="335"/>
      <c r="P817" s="335"/>
    </row>
    <row r="818" spans="3:16" ht="14.25" hidden="1" x14ac:dyDescent="0.2">
      <c r="C818" s="335"/>
      <c r="E818" s="78"/>
      <c r="F818" s="335"/>
      <c r="G818" s="335"/>
      <c r="H818" s="505"/>
      <c r="J818" s="335"/>
      <c r="K818" s="335"/>
      <c r="L818" s="335"/>
      <c r="M818" s="335"/>
      <c r="N818" s="335"/>
      <c r="O818" s="335"/>
      <c r="P818" s="335"/>
    </row>
    <row r="819" spans="3:16" ht="14.25" hidden="1" x14ac:dyDescent="0.2">
      <c r="C819" s="335"/>
      <c r="E819" s="78"/>
      <c r="F819" s="335"/>
      <c r="G819" s="335"/>
      <c r="H819" s="505"/>
      <c r="J819" s="335"/>
      <c r="K819" s="335"/>
      <c r="L819" s="335"/>
      <c r="M819" s="335"/>
      <c r="N819" s="335"/>
      <c r="O819" s="335"/>
      <c r="P819" s="335"/>
    </row>
    <row r="820" spans="3:16" ht="14.25" hidden="1" x14ac:dyDescent="0.2">
      <c r="C820" s="335"/>
      <c r="E820" s="78"/>
      <c r="F820" s="335"/>
      <c r="G820" s="335"/>
      <c r="H820" s="505"/>
      <c r="J820" s="335"/>
      <c r="K820" s="335"/>
      <c r="L820" s="335"/>
      <c r="M820" s="335"/>
      <c r="N820" s="335"/>
      <c r="O820" s="335"/>
      <c r="P820" s="335"/>
    </row>
    <row r="821" spans="3:16" ht="14.25" hidden="1" x14ac:dyDescent="0.2">
      <c r="C821" s="335"/>
      <c r="E821" s="78"/>
      <c r="F821" s="335"/>
      <c r="G821" s="335"/>
      <c r="H821" s="505"/>
      <c r="J821" s="335"/>
      <c r="K821" s="335"/>
      <c r="L821" s="335"/>
      <c r="M821" s="335"/>
      <c r="N821" s="335"/>
      <c r="O821" s="335"/>
      <c r="P821" s="335"/>
    </row>
    <row r="822" spans="3:16" ht="14.25" hidden="1" x14ac:dyDescent="0.2">
      <c r="C822" s="335"/>
      <c r="E822" s="78"/>
      <c r="F822" s="335"/>
      <c r="G822" s="335"/>
      <c r="H822" s="505"/>
      <c r="J822" s="335"/>
      <c r="K822" s="335"/>
      <c r="L822" s="335"/>
      <c r="M822" s="335"/>
      <c r="N822" s="335"/>
      <c r="O822" s="335"/>
      <c r="P822" s="335"/>
    </row>
    <row r="823" spans="3:16" ht="14.25" hidden="1" x14ac:dyDescent="0.2">
      <c r="C823" s="335"/>
      <c r="E823" s="78"/>
      <c r="F823" s="335"/>
      <c r="G823" s="335"/>
      <c r="H823" s="505"/>
      <c r="J823" s="335"/>
      <c r="K823" s="335"/>
      <c r="L823" s="335"/>
      <c r="M823" s="335"/>
      <c r="N823" s="335"/>
      <c r="O823" s="335"/>
      <c r="P823" s="335"/>
    </row>
    <row r="824" spans="3:16" ht="14.25" hidden="1" x14ac:dyDescent="0.2">
      <c r="C824" s="335"/>
      <c r="E824" s="78"/>
      <c r="F824" s="335"/>
      <c r="G824" s="335"/>
      <c r="H824" s="505"/>
      <c r="J824" s="335"/>
      <c r="K824" s="335"/>
      <c r="L824" s="335"/>
      <c r="M824" s="335"/>
      <c r="N824" s="335"/>
      <c r="O824" s="335"/>
      <c r="P824" s="335"/>
    </row>
    <row r="825" spans="3:16" ht="14.25" hidden="1" x14ac:dyDescent="0.2">
      <c r="C825" s="335"/>
      <c r="E825" s="78"/>
      <c r="F825" s="335"/>
      <c r="G825" s="335"/>
      <c r="H825" s="505"/>
      <c r="J825" s="335"/>
      <c r="K825" s="335"/>
      <c r="L825" s="335"/>
      <c r="M825" s="335"/>
      <c r="N825" s="335"/>
      <c r="O825" s="335"/>
      <c r="P825" s="335"/>
    </row>
    <row r="826" spans="3:16" ht="14.25" hidden="1" x14ac:dyDescent="0.2">
      <c r="C826" s="335"/>
      <c r="E826" s="78"/>
      <c r="F826" s="335"/>
      <c r="G826" s="335"/>
      <c r="H826" s="505"/>
      <c r="J826" s="335"/>
      <c r="K826" s="335"/>
      <c r="L826" s="335"/>
      <c r="M826" s="335"/>
      <c r="N826" s="335"/>
      <c r="O826" s="335"/>
      <c r="P826" s="335"/>
    </row>
    <row r="827" spans="3:16" ht="14.25" hidden="1" x14ac:dyDescent="0.2">
      <c r="C827" s="335"/>
      <c r="E827" s="78"/>
      <c r="F827" s="335"/>
      <c r="G827" s="335"/>
      <c r="H827" s="505"/>
      <c r="J827" s="335"/>
      <c r="K827" s="335"/>
      <c r="L827" s="335"/>
      <c r="M827" s="335"/>
      <c r="N827" s="335"/>
      <c r="O827" s="335"/>
      <c r="P827" s="335"/>
    </row>
    <row r="828" spans="3:16" ht="14.25" hidden="1" x14ac:dyDescent="0.2">
      <c r="C828" s="335"/>
      <c r="E828" s="78"/>
      <c r="F828" s="335"/>
      <c r="G828" s="335"/>
      <c r="H828" s="505"/>
      <c r="J828" s="335"/>
      <c r="K828" s="335"/>
      <c r="L828" s="335"/>
      <c r="M828" s="335"/>
      <c r="N828" s="335"/>
      <c r="O828" s="335"/>
      <c r="P828" s="335"/>
    </row>
    <row r="829" spans="3:16" ht="14.25" hidden="1" x14ac:dyDescent="0.2">
      <c r="C829" s="335"/>
      <c r="E829" s="78"/>
      <c r="F829" s="335"/>
      <c r="G829" s="335"/>
      <c r="H829" s="505"/>
      <c r="J829" s="335"/>
      <c r="K829" s="335"/>
      <c r="L829" s="335"/>
      <c r="M829" s="335"/>
      <c r="N829" s="335"/>
      <c r="O829" s="335"/>
      <c r="P829" s="335"/>
    </row>
    <row r="830" spans="3:16" ht="14.25" hidden="1" x14ac:dyDescent="0.2">
      <c r="C830" s="335"/>
      <c r="E830" s="78"/>
      <c r="F830" s="335"/>
      <c r="G830" s="335"/>
      <c r="H830" s="505"/>
      <c r="J830" s="335"/>
      <c r="K830" s="335"/>
      <c r="L830" s="335"/>
      <c r="M830" s="335"/>
      <c r="N830" s="335"/>
      <c r="O830" s="335"/>
      <c r="P830" s="335"/>
    </row>
    <row r="831" spans="3:16" ht="14.25" hidden="1" x14ac:dyDescent="0.2">
      <c r="C831" s="335"/>
      <c r="E831" s="78"/>
      <c r="F831" s="335"/>
      <c r="G831" s="335"/>
      <c r="H831" s="505"/>
      <c r="J831" s="335"/>
      <c r="K831" s="335"/>
      <c r="L831" s="335"/>
      <c r="M831" s="335"/>
      <c r="N831" s="335"/>
      <c r="O831" s="335"/>
      <c r="P831" s="335"/>
    </row>
    <row r="832" spans="3:16" ht="14.25" hidden="1" x14ac:dyDescent="0.2">
      <c r="C832" s="335"/>
      <c r="E832" s="78"/>
      <c r="F832" s="335"/>
      <c r="G832" s="335"/>
      <c r="H832" s="505"/>
      <c r="J832" s="335"/>
      <c r="K832" s="335"/>
      <c r="L832" s="335"/>
      <c r="M832" s="335"/>
      <c r="N832" s="335"/>
      <c r="O832" s="335"/>
      <c r="P832" s="335"/>
    </row>
    <row r="833" spans="3:16" ht="14.25" hidden="1" x14ac:dyDescent="0.2">
      <c r="C833" s="335"/>
      <c r="E833" s="78"/>
      <c r="F833" s="335"/>
      <c r="G833" s="335"/>
      <c r="H833" s="505"/>
      <c r="J833" s="335"/>
      <c r="K833" s="335"/>
      <c r="L833" s="335"/>
      <c r="M833" s="335"/>
      <c r="N833" s="335"/>
      <c r="O833" s="335"/>
      <c r="P833" s="335"/>
    </row>
    <row r="834" spans="3:16" ht="14.25" hidden="1" x14ac:dyDescent="0.2">
      <c r="C834" s="335"/>
      <c r="E834" s="78"/>
      <c r="F834" s="335"/>
      <c r="G834" s="335"/>
      <c r="H834" s="505"/>
      <c r="J834" s="335"/>
      <c r="K834" s="335"/>
      <c r="L834" s="335"/>
      <c r="M834" s="335"/>
      <c r="N834" s="335"/>
      <c r="O834" s="335"/>
      <c r="P834" s="335"/>
    </row>
    <row r="835" spans="3:16" ht="14.25" hidden="1" x14ac:dyDescent="0.2">
      <c r="C835" s="335"/>
      <c r="E835" s="78"/>
      <c r="F835" s="335"/>
      <c r="G835" s="335"/>
      <c r="H835" s="505"/>
      <c r="J835" s="335"/>
      <c r="K835" s="335"/>
      <c r="L835" s="335"/>
      <c r="M835" s="335"/>
      <c r="N835" s="335"/>
      <c r="O835" s="335"/>
      <c r="P835" s="335"/>
    </row>
    <row r="836" spans="3:16" ht="14.25" hidden="1" x14ac:dyDescent="0.2">
      <c r="C836" s="335"/>
      <c r="E836" s="78"/>
      <c r="F836" s="335"/>
      <c r="G836" s="335"/>
      <c r="H836" s="505"/>
      <c r="J836" s="335"/>
      <c r="K836" s="335"/>
      <c r="L836" s="335"/>
      <c r="M836" s="335"/>
      <c r="N836" s="335"/>
      <c r="O836" s="335"/>
      <c r="P836" s="335"/>
    </row>
    <row r="837" spans="3:16" ht="14.25" hidden="1" x14ac:dyDescent="0.2">
      <c r="C837" s="335"/>
      <c r="E837" s="78"/>
      <c r="F837" s="335"/>
      <c r="G837" s="335"/>
      <c r="H837" s="505"/>
      <c r="J837" s="335"/>
      <c r="K837" s="335"/>
      <c r="L837" s="335"/>
      <c r="M837" s="335"/>
      <c r="N837" s="335"/>
      <c r="O837" s="335"/>
      <c r="P837" s="335"/>
    </row>
    <row r="838" spans="3:16" ht="14.25" hidden="1" x14ac:dyDescent="0.2">
      <c r="C838" s="335"/>
      <c r="E838" s="78"/>
      <c r="F838" s="335"/>
      <c r="G838" s="335"/>
      <c r="H838" s="505"/>
      <c r="J838" s="335"/>
      <c r="K838" s="335"/>
      <c r="L838" s="335"/>
      <c r="M838" s="335"/>
      <c r="N838" s="335"/>
      <c r="O838" s="335"/>
      <c r="P838" s="335"/>
    </row>
    <row r="839" spans="3:16" ht="14.25" hidden="1" x14ac:dyDescent="0.2">
      <c r="C839" s="335"/>
      <c r="E839" s="78"/>
      <c r="F839" s="335"/>
      <c r="G839" s="335"/>
      <c r="H839" s="505"/>
      <c r="J839" s="335"/>
      <c r="K839" s="335"/>
      <c r="L839" s="335"/>
      <c r="M839" s="335"/>
      <c r="N839" s="335"/>
      <c r="O839" s="335"/>
      <c r="P839" s="335"/>
    </row>
    <row r="840" spans="3:16" ht="14.25" hidden="1" x14ac:dyDescent="0.2">
      <c r="C840" s="335"/>
      <c r="E840" s="78"/>
      <c r="F840" s="335"/>
      <c r="G840" s="335"/>
      <c r="H840" s="505"/>
      <c r="J840" s="335"/>
      <c r="K840" s="335"/>
      <c r="L840" s="335"/>
      <c r="M840" s="335"/>
      <c r="N840" s="335"/>
      <c r="O840" s="335"/>
      <c r="P840" s="335"/>
    </row>
    <row r="841" spans="3:16" ht="14.25" hidden="1" x14ac:dyDescent="0.2">
      <c r="C841" s="335"/>
      <c r="E841" s="78"/>
      <c r="F841" s="335"/>
      <c r="G841" s="335"/>
      <c r="H841" s="505"/>
      <c r="J841" s="335"/>
      <c r="K841" s="335"/>
      <c r="L841" s="335"/>
      <c r="M841" s="335"/>
      <c r="N841" s="335"/>
      <c r="O841" s="335"/>
      <c r="P841" s="335"/>
    </row>
    <row r="842" spans="3:16" ht="14.25" hidden="1" x14ac:dyDescent="0.2">
      <c r="C842" s="335"/>
    </row>
    <row r="843" spans="3:16" ht="14.25" hidden="1" x14ac:dyDescent="0.2">
      <c r="C843" s="335"/>
    </row>
    <row r="844" spans="3:16" ht="14.25" hidden="1" x14ac:dyDescent="0.2">
      <c r="C844" s="335"/>
    </row>
    <row r="845" spans="3:16" ht="14.25" hidden="1" x14ac:dyDescent="0.2">
      <c r="C845" s="335"/>
    </row>
    <row r="846" spans="3:16" ht="14.25" hidden="1" x14ac:dyDescent="0.2">
      <c r="C846" s="335"/>
    </row>
    <row r="847" spans="3:16" ht="14.25" hidden="1" x14ac:dyDescent="0.2">
      <c r="C847" s="335"/>
    </row>
    <row r="848" spans="3:16" ht="14.25" hidden="1" x14ac:dyDescent="0.2">
      <c r="C848" s="335"/>
    </row>
    <row r="849" spans="2:18" ht="14.25" hidden="1" x14ac:dyDescent="0.2">
      <c r="C849" s="335"/>
    </row>
    <row r="850" spans="2:18" ht="14.25" hidden="1" customHeight="1" x14ac:dyDescent="0.2">
      <c r="B850" s="1267" t="s">
        <v>239</v>
      </c>
      <c r="C850" s="1267"/>
      <c r="D850" s="1267"/>
      <c r="E850" s="1267"/>
      <c r="F850" s="1267"/>
      <c r="G850" s="1267"/>
      <c r="H850" s="1267"/>
      <c r="I850" s="1267"/>
      <c r="J850" s="1267"/>
      <c r="K850" s="1267"/>
      <c r="L850" s="1267"/>
      <c r="M850" s="1267"/>
      <c r="N850" s="1267"/>
      <c r="O850" s="1267"/>
      <c r="P850" s="1267"/>
      <c r="Q850" s="1267"/>
      <c r="R850" s="1267"/>
    </row>
    <row r="851" spans="2:18" ht="14.25" hidden="1" x14ac:dyDescent="0.2">
      <c r="C851" s="335"/>
    </row>
    <row r="852" spans="2:18" ht="14.25" hidden="1" x14ac:dyDescent="0.2">
      <c r="C852" s="335"/>
    </row>
    <row r="853" spans="2:18" ht="14.25" hidden="1" x14ac:dyDescent="0.2">
      <c r="C853" s="335"/>
    </row>
    <row r="854" spans="2:18" ht="14.25" hidden="1" x14ac:dyDescent="0.2">
      <c r="C854" s="335"/>
    </row>
    <row r="855" spans="2:18" ht="14.25" hidden="1" x14ac:dyDescent="0.2">
      <c r="C855" s="335"/>
    </row>
    <row r="856" spans="2:18" ht="14.25" hidden="1" x14ac:dyDescent="0.2">
      <c r="C856" s="335"/>
    </row>
    <row r="857" spans="2:18" ht="14.25" hidden="1" x14ac:dyDescent="0.2">
      <c r="C857" s="335"/>
    </row>
    <row r="858" spans="2:18" ht="14.25" hidden="1" x14ac:dyDescent="0.2">
      <c r="C858" s="335"/>
    </row>
    <row r="859" spans="2:18" ht="14.25" hidden="1" x14ac:dyDescent="0.2">
      <c r="C859" s="335"/>
    </row>
    <row r="860" spans="2:18" ht="14.25" hidden="1" x14ac:dyDescent="0.2">
      <c r="C860" s="335"/>
    </row>
    <row r="861" spans="2:18" ht="14.25" hidden="1" x14ac:dyDescent="0.2">
      <c r="C861" s="335"/>
    </row>
    <row r="862" spans="2:18" ht="14.25" hidden="1" x14ac:dyDescent="0.2">
      <c r="B862" s="398"/>
      <c r="C862" s="777"/>
      <c r="D862" s="777"/>
      <c r="E862" s="399"/>
      <c r="F862" s="397"/>
      <c r="G862" s="397"/>
      <c r="H862" s="397"/>
      <c r="I862" s="397"/>
      <c r="J862" s="397"/>
      <c r="K862" s="397"/>
      <c r="L862" s="397"/>
      <c r="M862" s="397"/>
      <c r="N862" s="397"/>
      <c r="O862" s="397"/>
      <c r="P862" s="397"/>
      <c r="Q862" s="397"/>
      <c r="R862" s="397"/>
    </row>
    <row r="863" spans="2:18" ht="14.25" hidden="1" x14ac:dyDescent="0.2">
      <c r="C863" s="335"/>
    </row>
    <row r="866" spans="3:4" ht="0" hidden="1" customHeight="1" x14ac:dyDescent="0.2">
      <c r="C866" s="897"/>
    </row>
    <row r="872" spans="3:4" ht="0" hidden="1" customHeight="1" x14ac:dyDescent="0.2">
      <c r="C872" s="942"/>
      <c r="D872" s="942"/>
    </row>
  </sheetData>
  <sheetProtection algorithmName="SHA-512" hashValue="S9D6Mtv9fRIyq7BfzwKfyLTaqTwYIyK/FMv5coTL/HPol6YYexxVO2k00W9Vi5CTQ5mVo+bZlvSjRuiwGCrA/w==" saltValue="ouQjeMT28sxSvpWy+hjGuw==" spinCount="100000" sheet="1" objects="1" scenarios="1" insertRows="0" selectLockedCells="1"/>
  <mergeCells count="449">
    <mergeCell ref="F147:N147"/>
    <mergeCell ref="J148:M148"/>
    <mergeCell ref="K160:M160"/>
    <mergeCell ref="N171:Q171"/>
    <mergeCell ref="B157:E157"/>
    <mergeCell ref="G157:J157"/>
    <mergeCell ref="K157:M157"/>
    <mergeCell ref="N157:Q157"/>
    <mergeCell ref="G170:J170"/>
    <mergeCell ref="B161:E161"/>
    <mergeCell ref="B162:E162"/>
    <mergeCell ref="N161:Q161"/>
    <mergeCell ref="N162:Q162"/>
    <mergeCell ref="B159:E159"/>
    <mergeCell ref="G159:J159"/>
    <mergeCell ref="K159:M159"/>
    <mergeCell ref="N159:Q159"/>
    <mergeCell ref="K170:M170"/>
    <mergeCell ref="G166:J166"/>
    <mergeCell ref="G167:J167"/>
    <mergeCell ref="G163:J163"/>
    <mergeCell ref="G164:J164"/>
    <mergeCell ref="K163:M163"/>
    <mergeCell ref="K166:M166"/>
    <mergeCell ref="O151:Q151"/>
    <mergeCell ref="B153:R155"/>
    <mergeCell ref="B156:F156"/>
    <mergeCell ref="G156:M156"/>
    <mergeCell ref="N156:R156"/>
    <mergeCell ref="N160:Q160"/>
    <mergeCell ref="G168:J168"/>
    <mergeCell ref="G169:J169"/>
    <mergeCell ref="K164:M164"/>
    <mergeCell ref="N163:Q163"/>
    <mergeCell ref="N164:Q164"/>
    <mergeCell ref="G160:J160"/>
    <mergeCell ref="G161:J161"/>
    <mergeCell ref="B166:E166"/>
    <mergeCell ref="B167:E167"/>
    <mergeCell ref="B168:E168"/>
    <mergeCell ref="B169:E169"/>
    <mergeCell ref="K167:M167"/>
    <mergeCell ref="B165:E165"/>
    <mergeCell ref="G165:J165"/>
    <mergeCell ref="K165:M165"/>
    <mergeCell ref="N165:Q165"/>
    <mergeCell ref="I91:J91"/>
    <mergeCell ref="I92:J92"/>
    <mergeCell ref="B171:E171"/>
    <mergeCell ref="G171:J171"/>
    <mergeCell ref="K171:M171"/>
    <mergeCell ref="I104:J104"/>
    <mergeCell ref="K104:L104"/>
    <mergeCell ref="F105:F106"/>
    <mergeCell ref="G105:G106"/>
    <mergeCell ref="I105:J106"/>
    <mergeCell ref="K105:L106"/>
    <mergeCell ref="F107:F108"/>
    <mergeCell ref="G107:G108"/>
    <mergeCell ref="G162:J162"/>
    <mergeCell ref="K161:M161"/>
    <mergeCell ref="K162:M162"/>
    <mergeCell ref="K168:M168"/>
    <mergeCell ref="K169:M169"/>
    <mergeCell ref="B170:E170"/>
    <mergeCell ref="B163:E163"/>
    <mergeCell ref="B164:E164"/>
    <mergeCell ref="I100:J100"/>
    <mergeCell ref="I93:J93"/>
    <mergeCell ref="I94:J94"/>
    <mergeCell ref="O175:Q175"/>
    <mergeCell ref="B175:E175"/>
    <mergeCell ref="M175:N175"/>
    <mergeCell ref="M178:Q178"/>
    <mergeCell ref="D177:F177"/>
    <mergeCell ref="H177:N177"/>
    <mergeCell ref="G175:L175"/>
    <mergeCell ref="P177:R177"/>
    <mergeCell ref="G173:J173"/>
    <mergeCell ref="I178:J178"/>
    <mergeCell ref="K178:L178"/>
    <mergeCell ref="B172:E172"/>
    <mergeCell ref="G172:J172"/>
    <mergeCell ref="K172:M172"/>
    <mergeCell ref="N172:Q172"/>
    <mergeCell ref="K173:M173"/>
    <mergeCell ref="N173:Q173"/>
    <mergeCell ref="B174:E174"/>
    <mergeCell ref="G174:J174"/>
    <mergeCell ref="K174:M174"/>
    <mergeCell ref="N174:Q174"/>
    <mergeCell ref="B173:E173"/>
    <mergeCell ref="B180:F180"/>
    <mergeCell ref="G180:I180"/>
    <mergeCell ref="J181:P181"/>
    <mergeCell ref="Q181:R181"/>
    <mergeCell ref="B181:F181"/>
    <mergeCell ref="G181:I181"/>
    <mergeCell ref="B183:V183"/>
    <mergeCell ref="S181:U181"/>
    <mergeCell ref="T178:X178"/>
    <mergeCell ref="J179:L179"/>
    <mergeCell ref="AA62:AI62"/>
    <mergeCell ref="F109:N109"/>
    <mergeCell ref="F144:N144"/>
    <mergeCell ref="S144:T144"/>
    <mergeCell ref="C145:O146"/>
    <mergeCell ref="I71:J71"/>
    <mergeCell ref="I72:J72"/>
    <mergeCell ref="I73:J73"/>
    <mergeCell ref="I80:J80"/>
    <mergeCell ref="I81:J81"/>
    <mergeCell ref="I82:J82"/>
    <mergeCell ref="I83:J83"/>
    <mergeCell ref="I84:J84"/>
    <mergeCell ref="I85:J85"/>
    <mergeCell ref="I86:J86"/>
    <mergeCell ref="I87:J87"/>
    <mergeCell ref="I88:J88"/>
    <mergeCell ref="I89:J89"/>
    <mergeCell ref="I102:J102"/>
    <mergeCell ref="I103:J103"/>
    <mergeCell ref="K71:L71"/>
    <mergeCell ref="K93:L93"/>
    <mergeCell ref="K94:L94"/>
    <mergeCell ref="K95:L95"/>
    <mergeCell ref="AA53:AI53"/>
    <mergeCell ref="AA54:AI54"/>
    <mergeCell ref="AA55:AI55"/>
    <mergeCell ref="AA56:AI56"/>
    <mergeCell ref="AA57:AI57"/>
    <mergeCell ref="AA58:AI58"/>
    <mergeCell ref="F69:F70"/>
    <mergeCell ref="G69:G70"/>
    <mergeCell ref="I69:J70"/>
    <mergeCell ref="K69:L70"/>
    <mergeCell ref="A65:H66"/>
    <mergeCell ref="B69:B70"/>
    <mergeCell ref="A67:H68"/>
    <mergeCell ref="M67:M106"/>
    <mergeCell ref="C69:D70"/>
    <mergeCell ref="C86:D86"/>
    <mergeCell ref="C102:D102"/>
    <mergeCell ref="C103:D103"/>
    <mergeCell ref="K102:L102"/>
    <mergeCell ref="K103:L103"/>
    <mergeCell ref="AA59:AI59"/>
    <mergeCell ref="AA60:AI60"/>
    <mergeCell ref="AA61:AI61"/>
    <mergeCell ref="K72:L72"/>
    <mergeCell ref="AA49:AI49"/>
    <mergeCell ref="AA50:AI51"/>
    <mergeCell ref="B51:Y51"/>
    <mergeCell ref="C52:Q52"/>
    <mergeCell ref="AA52:AI52"/>
    <mergeCell ref="B49:F49"/>
    <mergeCell ref="G49:I49"/>
    <mergeCell ref="J49:N49"/>
    <mergeCell ref="O49:P49"/>
    <mergeCell ref="W49:X49"/>
    <mergeCell ref="R52:Y52"/>
    <mergeCell ref="R49:V49"/>
    <mergeCell ref="B50:E50"/>
    <mergeCell ref="J50:K50"/>
    <mergeCell ref="AA47:AI47"/>
    <mergeCell ref="B48:F48"/>
    <mergeCell ref="G48:I48"/>
    <mergeCell ref="J48:N48"/>
    <mergeCell ref="O48:P48"/>
    <mergeCell ref="Q48:V48"/>
    <mergeCell ref="W48:X48"/>
    <mergeCell ref="AA48:AI48"/>
    <mergeCell ref="S45:T45"/>
    <mergeCell ref="U45:V45"/>
    <mergeCell ref="W45:X45"/>
    <mergeCell ref="AA45:AI45"/>
    <mergeCell ref="G46:I46"/>
    <mergeCell ref="S46:T46"/>
    <mergeCell ref="U46:X46"/>
    <mergeCell ref="AA46:AI46"/>
    <mergeCell ref="G47:I47"/>
    <mergeCell ref="W47:X47"/>
    <mergeCell ref="M45:P45"/>
    <mergeCell ref="M46:O46"/>
    <mergeCell ref="AA41:AI41"/>
    <mergeCell ref="B42:F43"/>
    <mergeCell ref="AA42:AI42"/>
    <mergeCell ref="S43:T43"/>
    <mergeCell ref="U43:V43"/>
    <mergeCell ref="W43:X43"/>
    <mergeCell ref="AA43:AI43"/>
    <mergeCell ref="E44:F44"/>
    <mergeCell ref="S44:T44"/>
    <mergeCell ref="U44:V44"/>
    <mergeCell ref="W44:X44"/>
    <mergeCell ref="AA44:AI44"/>
    <mergeCell ref="G42:H43"/>
    <mergeCell ref="G44:H44"/>
    <mergeCell ref="B41:G41"/>
    <mergeCell ref="S41:Y42"/>
    <mergeCell ref="M42:Q42"/>
    <mergeCell ref="AA38:AI38"/>
    <mergeCell ref="J39:M39"/>
    <mergeCell ref="N39:O39"/>
    <mergeCell ref="P39:Q39"/>
    <mergeCell ref="T39:X39"/>
    <mergeCell ref="AA39:AI39"/>
    <mergeCell ref="J40:M40"/>
    <mergeCell ref="N40:O40"/>
    <mergeCell ref="P40:R40"/>
    <mergeCell ref="V40:X40"/>
    <mergeCell ref="AA40:AI40"/>
    <mergeCell ref="J38:L38"/>
    <mergeCell ref="M38:N38"/>
    <mergeCell ref="W38:X38"/>
    <mergeCell ref="AA31:AI31"/>
    <mergeCell ref="AA32:AI32"/>
    <mergeCell ref="AA33:AI33"/>
    <mergeCell ref="AA34:AI34"/>
    <mergeCell ref="AA37:AI37"/>
    <mergeCell ref="AA25:AI25"/>
    <mergeCell ref="AA26:AI26"/>
    <mergeCell ref="AA27:AI27"/>
    <mergeCell ref="AA28:AI28"/>
    <mergeCell ref="AA29:AI29"/>
    <mergeCell ref="AA30:AI30"/>
    <mergeCell ref="Z35:AI35"/>
    <mergeCell ref="Z36:AI36"/>
    <mergeCell ref="AA19:AI19"/>
    <mergeCell ref="AA20:AI20"/>
    <mergeCell ref="AA21:AI21"/>
    <mergeCell ref="AA22:AI22"/>
    <mergeCell ref="AA23:AI23"/>
    <mergeCell ref="AA24:AI24"/>
    <mergeCell ref="J17:M17"/>
    <mergeCell ref="N17:O17"/>
    <mergeCell ref="W17:X17"/>
    <mergeCell ref="AA17:AI17"/>
    <mergeCell ref="AA18:AI18"/>
    <mergeCell ref="J19:K19"/>
    <mergeCell ref="J20:K20"/>
    <mergeCell ref="J21:K21"/>
    <mergeCell ref="J22:K22"/>
    <mergeCell ref="J23:K23"/>
    <mergeCell ref="J24:K24"/>
    <mergeCell ref="T20:U20"/>
    <mergeCell ref="T21:U21"/>
    <mergeCell ref="T22:U22"/>
    <mergeCell ref="T23:U23"/>
    <mergeCell ref="T24:U24"/>
    <mergeCell ref="O19:P19"/>
    <mergeCell ref="AA11:AI11"/>
    <mergeCell ref="AA12:AI12"/>
    <mergeCell ref="AA13:AI13"/>
    <mergeCell ref="AA14:AI14"/>
    <mergeCell ref="AA15:AI15"/>
    <mergeCell ref="AA16:AI16"/>
    <mergeCell ref="C11:D11"/>
    <mergeCell ref="C12:D12"/>
    <mergeCell ref="C13:D13"/>
    <mergeCell ref="C14:D14"/>
    <mergeCell ref="C15:D15"/>
    <mergeCell ref="C16:D16"/>
    <mergeCell ref="G11:H11"/>
    <mergeCell ref="G12:H12"/>
    <mergeCell ref="G13:H13"/>
    <mergeCell ref="G14:H14"/>
    <mergeCell ref="G15:H15"/>
    <mergeCell ref="G16:H16"/>
    <mergeCell ref="AA5:AI5"/>
    <mergeCell ref="AA6:AI6"/>
    <mergeCell ref="AA7:AI7"/>
    <mergeCell ref="AA8:AI8"/>
    <mergeCell ref="AA9:AI9"/>
    <mergeCell ref="AA10:AI10"/>
    <mergeCell ref="AA2:AB2"/>
    <mergeCell ref="AC2:AD2"/>
    <mergeCell ref="B3:C3"/>
    <mergeCell ref="F3:G3"/>
    <mergeCell ref="U3:X3"/>
    <mergeCell ref="Y3:Y4"/>
    <mergeCell ref="AA3:AI3"/>
    <mergeCell ref="AA4:AI4"/>
    <mergeCell ref="J3:T3"/>
    <mergeCell ref="C10:D10"/>
    <mergeCell ref="U2:V2"/>
    <mergeCell ref="G10:H10"/>
    <mergeCell ref="B18:C18"/>
    <mergeCell ref="F18:G18"/>
    <mergeCell ref="J18:X18"/>
    <mergeCell ref="C29:D29"/>
    <mergeCell ref="J28:K28"/>
    <mergeCell ref="J29:K29"/>
    <mergeCell ref="J30:K30"/>
    <mergeCell ref="J31:K31"/>
    <mergeCell ref="J32:K32"/>
    <mergeCell ref="C19:D19"/>
    <mergeCell ref="C22:D22"/>
    <mergeCell ref="G19:H19"/>
    <mergeCell ref="G20:H20"/>
    <mergeCell ref="G21:H21"/>
    <mergeCell ref="G22:H22"/>
    <mergeCell ref="G23:H23"/>
    <mergeCell ref="G24:H24"/>
    <mergeCell ref="G25:H25"/>
    <mergeCell ref="G26:H26"/>
    <mergeCell ref="G27:H27"/>
    <mergeCell ref="G28:H28"/>
    <mergeCell ref="G29:H29"/>
    <mergeCell ref="G30:H30"/>
    <mergeCell ref="G31:H31"/>
    <mergeCell ref="X1:Y1"/>
    <mergeCell ref="J2:L2"/>
    <mergeCell ref="N2:O2"/>
    <mergeCell ref="P2:R2"/>
    <mergeCell ref="S2:T2"/>
    <mergeCell ref="X2:Y2"/>
    <mergeCell ref="B1:G1"/>
    <mergeCell ref="K1:L1"/>
    <mergeCell ref="M1:N1"/>
    <mergeCell ref="S1:T1"/>
    <mergeCell ref="V1:W1"/>
    <mergeCell ref="O1:Q1"/>
    <mergeCell ref="C28:D28"/>
    <mergeCell ref="C39:D39"/>
    <mergeCell ref="G39:H39"/>
    <mergeCell ref="C30:D30"/>
    <mergeCell ref="C31:D31"/>
    <mergeCell ref="C32:D32"/>
    <mergeCell ref="C33:D33"/>
    <mergeCell ref="C34:D34"/>
    <mergeCell ref="C35:D35"/>
    <mergeCell ref="C36:D36"/>
    <mergeCell ref="G38:H38"/>
    <mergeCell ref="C38:D38"/>
    <mergeCell ref="C37:D37"/>
    <mergeCell ref="G32:H32"/>
    <mergeCell ref="G33:H33"/>
    <mergeCell ref="G34:H34"/>
    <mergeCell ref="G35:H35"/>
    <mergeCell ref="G36:H36"/>
    <mergeCell ref="G37:H37"/>
    <mergeCell ref="C20:D20"/>
    <mergeCell ref="C21:D21"/>
    <mergeCell ref="C24:D24"/>
    <mergeCell ref="C23:D23"/>
    <mergeCell ref="C25:D25"/>
    <mergeCell ref="C26:D26"/>
    <mergeCell ref="C27:D27"/>
    <mergeCell ref="J34:K34"/>
    <mergeCell ref="T33:U33"/>
    <mergeCell ref="O20:P20"/>
    <mergeCell ref="O21:P21"/>
    <mergeCell ref="O22:P22"/>
    <mergeCell ref="O23:P23"/>
    <mergeCell ref="O24:P24"/>
    <mergeCell ref="O25:P25"/>
    <mergeCell ref="O26:P26"/>
    <mergeCell ref="O27:P27"/>
    <mergeCell ref="O28:P28"/>
    <mergeCell ref="O29:P29"/>
    <mergeCell ref="O30:P30"/>
    <mergeCell ref="O31:P31"/>
    <mergeCell ref="O32:P32"/>
    <mergeCell ref="O33:P33"/>
    <mergeCell ref="J33:K33"/>
    <mergeCell ref="T37:U37"/>
    <mergeCell ref="O34:P34"/>
    <mergeCell ref="O37:P37"/>
    <mergeCell ref="J25:K25"/>
    <mergeCell ref="J26:K26"/>
    <mergeCell ref="J27:K27"/>
    <mergeCell ref="O35:V36"/>
    <mergeCell ref="T19:U19"/>
    <mergeCell ref="T25:U25"/>
    <mergeCell ref="T26:U26"/>
    <mergeCell ref="T27:U27"/>
    <mergeCell ref="T28:U28"/>
    <mergeCell ref="T29:U29"/>
    <mergeCell ref="T30:U30"/>
    <mergeCell ref="T31:U31"/>
    <mergeCell ref="T32:U32"/>
    <mergeCell ref="T34:U34"/>
    <mergeCell ref="J35:K35"/>
    <mergeCell ref="J36:K36"/>
    <mergeCell ref="J37:K37"/>
    <mergeCell ref="C71:D71"/>
    <mergeCell ref="C72:D72"/>
    <mergeCell ref="C73:D73"/>
    <mergeCell ref="C80:D80"/>
    <mergeCell ref="C81:D81"/>
    <mergeCell ref="C82:D82"/>
    <mergeCell ref="C83:D83"/>
    <mergeCell ref="C84:D84"/>
    <mergeCell ref="C85:D85"/>
    <mergeCell ref="C74:D74"/>
    <mergeCell ref="C75:D75"/>
    <mergeCell ref="C76:D76"/>
    <mergeCell ref="C77:D77"/>
    <mergeCell ref="C78:D78"/>
    <mergeCell ref="C79:D79"/>
    <mergeCell ref="K97:L97"/>
    <mergeCell ref="K98:L98"/>
    <mergeCell ref="K99:L99"/>
    <mergeCell ref="B850:R850"/>
    <mergeCell ref="B182:R182"/>
    <mergeCell ref="N166:Q166"/>
    <mergeCell ref="N167:Q167"/>
    <mergeCell ref="N168:Q168"/>
    <mergeCell ref="K73:L73"/>
    <mergeCell ref="K80:L80"/>
    <mergeCell ref="K81:L81"/>
    <mergeCell ref="K82:L82"/>
    <mergeCell ref="K83:L83"/>
    <mergeCell ref="K84:L84"/>
    <mergeCell ref="K85:L85"/>
    <mergeCell ref="K86:L86"/>
    <mergeCell ref="I90:J90"/>
    <mergeCell ref="K87:L87"/>
    <mergeCell ref="K88:L88"/>
    <mergeCell ref="K89:L89"/>
    <mergeCell ref="K90:L90"/>
    <mergeCell ref="C185:K185"/>
    <mergeCell ref="J180:P180"/>
    <mergeCell ref="Q180:R180"/>
    <mergeCell ref="C87:D88"/>
    <mergeCell ref="N169:Q169"/>
    <mergeCell ref="N170:Q170"/>
    <mergeCell ref="B160:E160"/>
    <mergeCell ref="C89:D89"/>
    <mergeCell ref="C90:D90"/>
    <mergeCell ref="C93:D93"/>
    <mergeCell ref="C94:D94"/>
    <mergeCell ref="C95:D95"/>
    <mergeCell ref="C96:D96"/>
    <mergeCell ref="C97:D97"/>
    <mergeCell ref="B98:D101"/>
    <mergeCell ref="K101:L101"/>
    <mergeCell ref="I101:J101"/>
    <mergeCell ref="B87:B88"/>
    <mergeCell ref="K96:L96"/>
    <mergeCell ref="K91:L91"/>
    <mergeCell ref="K92:L92"/>
    <mergeCell ref="I99:J99"/>
    <mergeCell ref="I95:J95"/>
    <mergeCell ref="I96:J96"/>
    <mergeCell ref="I97:J97"/>
    <mergeCell ref="I98:J98"/>
    <mergeCell ref="K100:L100"/>
  </mergeCells>
  <conditionalFormatting sqref="P2:R2 G46:H46 Q180:R180 W48 Y48:Y49 G42:G44">
    <cfRule type="cellIs" dxfId="72" priority="46" operator="lessThan">
      <formula>0</formula>
    </cfRule>
  </conditionalFormatting>
  <conditionalFormatting sqref="O48:P48">
    <cfRule type="cellIs" dxfId="71" priority="45" operator="lessThan">
      <formula>0</formula>
    </cfRule>
  </conditionalFormatting>
  <conditionalFormatting sqref="X5:X16 S5:S16">
    <cfRule type="cellIs" dxfId="70" priority="44" operator="lessThan">
      <formula>0</formula>
    </cfRule>
  </conditionalFormatting>
  <conditionalFormatting sqref="G48:I48">
    <cfRule type="cellIs" dxfId="69" priority="37" operator="lessThan">
      <formula>0</formula>
    </cfRule>
  </conditionalFormatting>
  <conditionalFormatting sqref="Q181">
    <cfRule type="cellIs" dxfId="68" priority="36" operator="lessThan">
      <formula>0</formula>
    </cfRule>
  </conditionalFormatting>
  <conditionalFormatting sqref="Q180:R180">
    <cfRule type="cellIs" dxfId="67" priority="35" operator="lessThan">
      <formula>0</formula>
    </cfRule>
  </conditionalFormatting>
  <conditionalFormatting sqref="G181:I181">
    <cfRule type="cellIs" dxfId="66" priority="34" operator="lessThan">
      <formula>0</formula>
    </cfRule>
  </conditionalFormatting>
  <conditionalFormatting sqref="Y48:Y49">
    <cfRule type="cellIs" dxfId="65" priority="33" operator="lessThan">
      <formula>1</formula>
    </cfRule>
  </conditionalFormatting>
  <conditionalFormatting sqref="Q180:R180">
    <cfRule type="cellIs" dxfId="64" priority="25" operator="lessThan">
      <formula>0</formula>
    </cfRule>
  </conditionalFormatting>
  <conditionalFormatting sqref="Y48">
    <cfRule type="cellIs" dxfId="63" priority="24" operator="lessThan">
      <formula>1</formula>
    </cfRule>
  </conditionalFormatting>
  <conditionalFormatting sqref="G47:I47 W47:X47">
    <cfRule type="cellIs" dxfId="62" priority="22" operator="equal">
      <formula>0</formula>
    </cfRule>
  </conditionalFormatting>
  <conditionalFormatting sqref="N5:N16">
    <cfRule type="cellIs" dxfId="61" priority="20" operator="lessThan">
      <formula>0</formula>
    </cfRule>
  </conditionalFormatting>
  <conditionalFormatting sqref="J5:J16">
    <cfRule type="expression" dxfId="60" priority="19">
      <formula>M5=0</formula>
    </cfRule>
  </conditionalFormatting>
  <conditionalFormatting sqref="O5:O16">
    <cfRule type="expression" dxfId="59" priority="18">
      <formula>R5=0</formula>
    </cfRule>
  </conditionalFormatting>
  <conditionalFormatting sqref="T5:T16">
    <cfRule type="expression" dxfId="58" priority="17">
      <formula>W5=0</formula>
    </cfRule>
  </conditionalFormatting>
  <conditionalFormatting sqref="B49:Y49 S2:U2 W2 B50 F50:J50 L50:Y50">
    <cfRule type="expression" dxfId="57" priority="16">
      <formula>$L$45="ח"</formula>
    </cfRule>
  </conditionalFormatting>
  <conditionalFormatting sqref="C10:D16">
    <cfRule type="expression" dxfId="56" priority="4">
      <formula>$C10="סכום לא קבוע"</formula>
    </cfRule>
  </conditionalFormatting>
  <conditionalFormatting sqref="G10:G16">
    <cfRule type="expression" dxfId="55" priority="3">
      <formula>$G10="סכום לא קבוע"</formula>
    </cfRule>
  </conditionalFormatting>
  <conditionalFormatting sqref="G180:I180">
    <cfRule type="cellIs" dxfId="54" priority="2" operator="lessThan">
      <formula>0</formula>
    </cfRule>
  </conditionalFormatting>
  <conditionalFormatting sqref="S180">
    <cfRule type="expression" dxfId="53" priority="1">
      <formula>$Q$180&gt;-1</formula>
    </cfRule>
  </conditionalFormatting>
  <dataValidations count="1">
    <dataValidation type="list" allowBlank="1" showInputMessage="1" showErrorMessage="1" promptTitle="בחירת תאריך עברי/לועזי" prompt="מתוך התפריט הנפתחת בלחיצה על לחצן בצד שמאל, אפשר לבחור בין חודש לועזי או עברי" sqref="O1:Q1" xr:uid="{00000000-0002-0000-0E00-000000000000}">
      <formula1>" שבט ,   מרץ [3]"</formula1>
    </dataValidation>
  </dataValidations>
  <pageMargins left="0.7" right="0.7" top="0.75" bottom="0.75" header="0.3" footer="0.3"/>
  <pageSetup paperSize="9" orientation="portrait" r:id="rId1"/>
  <drawing r:id="rId2"/>
  <legacyDrawing r:id="rId3"/>
  <oleObjects>
    <mc:AlternateContent xmlns:mc="http://schemas.openxmlformats.org/markup-compatibility/2006">
      <mc:Choice Requires="x14">
        <oleObject shapeId="34817" r:id="rId4">
          <objectPr defaultSize="0" autoPict="0" r:id="rId5">
            <anchor moveWithCells="1" sizeWithCells="1">
              <from>
                <xdr:col>16</xdr:col>
                <xdr:colOff>104775</xdr:colOff>
                <xdr:row>50</xdr:row>
                <xdr:rowOff>38100</xdr:rowOff>
              </from>
              <to>
                <xdr:col>17</xdr:col>
                <xdr:colOff>495300</xdr:colOff>
                <xdr:row>52</xdr:row>
                <xdr:rowOff>0</xdr:rowOff>
              </to>
            </anchor>
          </objectPr>
        </oleObject>
      </mc:Choice>
      <mc:Fallback>
        <oleObject shapeId="34817" r:id="rId4"/>
      </mc:Fallback>
    </mc:AlternateContent>
  </oleObjects>
  <extLst>
    <ext xmlns:x14="http://schemas.microsoft.com/office/spreadsheetml/2009/9/main" uri="{78C0D931-6437-407d-A8EE-F0AAD7539E65}">
      <x14:conditionalFormattings>
        <x14:conditionalFormatting xmlns:xm="http://schemas.microsoft.com/office/excel/2006/main">
          <x14:cfRule type="iconSet" priority="40" id="{D6C669AA-E4DE-4657-94B1-F70FD551F41B}">
            <x14:iconSet custom="1">
              <x14:cfvo type="percent">
                <xm:f>0</xm:f>
              </x14:cfvo>
              <x14:cfvo type="num">
                <xm:f>0</xm:f>
              </x14:cfvo>
              <x14:cfvo type="num">
                <xm:f>1</xm:f>
              </x14:cfvo>
              <x14:cfIcon iconSet="NoIcons" iconId="0"/>
              <x14:cfIcon iconSet="NoIcons" iconId="0"/>
              <x14:cfIcon iconSet="3Symbols" iconId="2"/>
            </x14:iconSet>
          </x14:cfRule>
          <xm:sqref>X5:X16 S5:S16</xm:sqref>
        </x14:conditionalFormatting>
        <x14:conditionalFormatting xmlns:xm="http://schemas.microsoft.com/office/excel/2006/main">
          <x14:cfRule type="iconSet" priority="21" id="{805EC7C5-29FF-40E2-A53A-09839AA77D01}">
            <x14:iconSet iconSet="3Symbols" custom="1">
              <x14:cfvo type="percent">
                <xm:f>0</xm:f>
              </x14:cfvo>
              <x14:cfvo type="num">
                <xm:f>0</xm:f>
              </x14:cfvo>
              <x14:cfvo type="num">
                <xm:f>1</xm:f>
              </x14:cfvo>
              <x14:cfIcon iconSet="NoIcons" iconId="0"/>
              <x14:cfIcon iconSet="NoIcons" iconId="0"/>
              <x14:cfIcon iconSet="3Symbols" iconId="2"/>
            </x14:iconSet>
          </x14:cfRule>
          <xm:sqref>N5:N16</xm:sqref>
        </x14:conditionalFormatting>
        <x14:conditionalFormatting xmlns:xm="http://schemas.microsoft.com/office/excel/2006/main">
          <x14:cfRule type="expression" priority="15" id="{96213FD6-BED1-4210-B8F9-E3E49659580F}">
            <xm:f>$C$5&lt;&gt;'טיבת-פברואר,2'!$C$5</xm:f>
            <x14:dxf>
              <font>
                <b/>
                <i/>
              </font>
            </x14:dxf>
          </x14:cfRule>
          <xm:sqref>C5</xm:sqref>
        </x14:conditionalFormatting>
        <x14:conditionalFormatting xmlns:xm="http://schemas.microsoft.com/office/excel/2006/main">
          <x14:cfRule type="expression" priority="14" id="{0163D642-E581-421C-A12D-15E786593C22}">
            <xm:f>$C$6&lt;&gt;'טיבת-פברואר,2'!$C$6</xm:f>
            <x14:dxf>
              <font>
                <b/>
                <i/>
              </font>
            </x14:dxf>
          </x14:cfRule>
          <xm:sqref>C6</xm:sqref>
        </x14:conditionalFormatting>
        <x14:conditionalFormatting xmlns:xm="http://schemas.microsoft.com/office/excel/2006/main">
          <x14:cfRule type="expression" priority="12" id="{21B3F4D4-20E1-4C7C-956E-5508A2FB8E6F}">
            <xm:f>$C$7&lt;&gt;'טיבת-פברואר,2'!$C$7</xm:f>
            <x14:dxf>
              <font>
                <b/>
                <i/>
              </font>
            </x14:dxf>
          </x14:cfRule>
          <xm:sqref>C7</xm:sqref>
        </x14:conditionalFormatting>
        <x14:conditionalFormatting xmlns:xm="http://schemas.microsoft.com/office/excel/2006/main">
          <x14:cfRule type="expression" priority="11" id="{04623756-6414-4C6E-9B1E-AB0F629E5A86}">
            <xm:f>$C$8&lt;&gt;'טיבת-פברואר,2'!$C$8</xm:f>
            <x14:dxf>
              <font>
                <b/>
                <i/>
              </font>
            </x14:dxf>
          </x14:cfRule>
          <xm:sqref>C8</xm:sqref>
        </x14:conditionalFormatting>
        <x14:conditionalFormatting xmlns:xm="http://schemas.microsoft.com/office/excel/2006/main">
          <x14:cfRule type="expression" priority="10" id="{B8D5EC62-C092-41FB-A3A7-A754C5355B56}">
            <xm:f>$C$9&lt;&gt;'טיבת-פברואר,2'!$C$9</xm:f>
            <x14:dxf>
              <font>
                <b/>
                <i/>
              </font>
            </x14:dxf>
          </x14:cfRule>
          <xm:sqref>C9</xm:sqref>
        </x14:conditionalFormatting>
        <x14:conditionalFormatting xmlns:xm="http://schemas.microsoft.com/office/excel/2006/main">
          <x14:cfRule type="expression" priority="9" id="{4A7B4BFC-2BF3-43C7-B809-6C2A67CA4072}">
            <xm:f>$G$5&lt;&gt;'טיבת-פברואר,2'!$G$5</xm:f>
            <x14:dxf>
              <font>
                <b/>
                <i/>
              </font>
            </x14:dxf>
          </x14:cfRule>
          <xm:sqref>G5</xm:sqref>
        </x14:conditionalFormatting>
        <x14:conditionalFormatting xmlns:xm="http://schemas.microsoft.com/office/excel/2006/main">
          <x14:cfRule type="expression" priority="8" id="{620282FC-9EC0-4B4D-B3F5-87D80BB62104}">
            <xm:f>$G$6&lt;&gt;'טיבת-פברואר,2'!$G$6</xm:f>
            <x14:dxf>
              <font>
                <b/>
                <i/>
              </font>
            </x14:dxf>
          </x14:cfRule>
          <xm:sqref>G6</xm:sqref>
        </x14:conditionalFormatting>
        <x14:conditionalFormatting xmlns:xm="http://schemas.microsoft.com/office/excel/2006/main">
          <x14:cfRule type="expression" priority="7" id="{454FDE51-BAA8-4E17-8F7C-3560FD8846D1}">
            <xm:f>$G$7&lt;&gt;'טיבת-פברואר,2'!$G$7</xm:f>
            <x14:dxf>
              <font>
                <b/>
                <i/>
              </font>
            </x14:dxf>
          </x14:cfRule>
          <xm:sqref>G7</xm:sqref>
        </x14:conditionalFormatting>
        <x14:conditionalFormatting xmlns:xm="http://schemas.microsoft.com/office/excel/2006/main">
          <x14:cfRule type="expression" priority="6" id="{3FA6D1A4-EDA7-4E0F-A4FA-523F2B00080A}">
            <xm:f>$G$8&lt;&gt;'טיבת-פברואר,2'!$G$8</xm:f>
            <x14:dxf>
              <font>
                <b/>
                <i/>
              </font>
            </x14:dxf>
          </x14:cfRule>
          <xm:sqref>G8</xm:sqref>
        </x14:conditionalFormatting>
        <x14:conditionalFormatting xmlns:xm="http://schemas.microsoft.com/office/excel/2006/main">
          <x14:cfRule type="expression" priority="5" id="{05474FE0-5FF6-4220-859C-687F3A63C406}">
            <xm:f>$G$9&lt;&gt;'טיבת-פברואר,2'!$G$9</xm:f>
            <x14:dxf>
              <font>
                <b/>
                <i/>
              </font>
            </x14:dxf>
          </x14:cfRule>
          <xm:sqref>G9</xm:sqref>
        </x14:conditionalFormatting>
      </x14:conditionalFormatting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0" tint="-0.14999847407452621"/>
  </sheetPr>
  <dimension ref="A1:AJ872"/>
  <sheetViews>
    <sheetView showGridLines="0" showRowColHeaders="0" rightToLeft="1" zoomScale="85" zoomScaleNormal="85" workbookViewId="0">
      <pane ySplit="2" topLeftCell="A3" activePane="bottomLeft" state="frozen"/>
      <selection activeCell="B176" sqref="B176"/>
      <selection pane="bottomLeft" activeCell="B5" sqref="B5"/>
    </sheetView>
  </sheetViews>
  <sheetFormatPr defaultColWidth="0" defaultRowHeight="0" customHeight="1" zeroHeight="1" x14ac:dyDescent="0.2"/>
  <cols>
    <col min="1" max="1" width="2.625" style="86" customWidth="1"/>
    <col min="2" max="2" width="21.375" style="87" customWidth="1"/>
    <col min="3" max="3" width="15.25" style="88" customWidth="1"/>
    <col min="4" max="4" width="2.75" style="505" customWidth="1"/>
    <col min="5" max="5" width="3.125" style="82" customWidth="1"/>
    <col min="6" max="6" width="24.75" style="12" customWidth="1"/>
    <col min="7" max="7" width="16.5" style="12" customWidth="1"/>
    <col min="8" max="8" width="2.75" style="412" customWidth="1"/>
    <col min="9" max="9" width="3.125" style="12" customWidth="1"/>
    <col min="10" max="10" width="15.375" style="12" customWidth="1"/>
    <col min="11" max="11" width="8.75" style="12" customWidth="1"/>
    <col min="12" max="12" width="4.25" style="12" customWidth="1"/>
    <col min="13" max="13" width="12.375" style="12" customWidth="1"/>
    <col min="14" max="14" width="9.875" style="12" customWidth="1"/>
    <col min="15" max="15" width="14.5" style="12" customWidth="1"/>
    <col min="16" max="16" width="8.25" style="12" customWidth="1"/>
    <col min="17" max="17" width="4.5" style="12" customWidth="1"/>
    <col min="18" max="18" width="12.75" style="12" customWidth="1"/>
    <col min="19" max="19" width="10.25" style="12" customWidth="1"/>
    <col min="20" max="20" width="14.5" style="12" customWidth="1"/>
    <col min="21" max="21" width="8.625" style="12" customWidth="1"/>
    <col min="22" max="22" width="5" style="12" customWidth="1"/>
    <col min="23" max="23" width="12.5" style="12" customWidth="1"/>
    <col min="24" max="24" width="10" style="12" customWidth="1"/>
    <col min="25" max="25" width="12.75" style="12" customWidth="1"/>
    <col min="26" max="26" width="2.75" style="12" customWidth="1"/>
    <col min="27" max="27" width="8.75" style="12" customWidth="1"/>
    <col min="28" max="28" width="10.125" style="12" customWidth="1"/>
    <col min="29" max="36" width="8.75" style="12" customWidth="1"/>
    <col min="37" max="16384" width="8.75" style="12" hidden="1"/>
  </cols>
  <sheetData>
    <row r="1" spans="1:35" ht="40.9" customHeight="1" thickTop="1" thickBot="1" x14ac:dyDescent="0.35">
      <c r="A1" s="109"/>
      <c r="B1" s="1071" t="s">
        <v>37</v>
      </c>
      <c r="C1" s="1072"/>
      <c r="D1" s="1072"/>
      <c r="E1" s="1072"/>
      <c r="F1" s="1072"/>
      <c r="G1" s="1072"/>
      <c r="H1" s="507"/>
      <c r="I1" s="110"/>
      <c r="J1" s="110"/>
      <c r="K1" s="1155"/>
      <c r="L1" s="1155"/>
      <c r="M1" s="1156" t="s">
        <v>142</v>
      </c>
      <c r="N1" s="1156"/>
      <c r="O1" s="1064" t="s">
        <v>224</v>
      </c>
      <c r="P1" s="1064"/>
      <c r="Q1" s="1064"/>
      <c r="R1" s="602"/>
      <c r="S1" s="1176" t="s">
        <v>144</v>
      </c>
      <c r="T1" s="1176"/>
      <c r="U1" s="837">
        <f ca="1">TODAY()</f>
        <v>45377</v>
      </c>
      <c r="V1" s="1169">
        <f ca="1">TODAY()</f>
        <v>45377</v>
      </c>
      <c r="W1" s="1169"/>
      <c r="X1" s="1168">
        <f ca="1">TODAY()</f>
        <v>45377</v>
      </c>
      <c r="Y1" s="1168"/>
      <c r="Z1" s="112"/>
      <c r="AA1" s="11"/>
      <c r="AB1" s="11"/>
    </row>
    <row r="2" spans="1:35" ht="32.450000000000003" customHeight="1" thickTop="1" x14ac:dyDescent="0.4">
      <c r="A2" s="113"/>
      <c r="B2" s="528" t="s">
        <v>0</v>
      </c>
      <c r="C2" s="527"/>
      <c r="D2" s="529"/>
      <c r="E2" s="643"/>
      <c r="F2" s="644" t="s">
        <v>50</v>
      </c>
      <c r="G2" s="530"/>
      <c r="H2" s="531"/>
      <c r="I2" s="532"/>
      <c r="J2" s="1172" t="s">
        <v>32</v>
      </c>
      <c r="K2" s="1172"/>
      <c r="L2" s="1172"/>
      <c r="M2" s="533"/>
      <c r="N2" s="1162" t="s">
        <v>19</v>
      </c>
      <c r="O2" s="1162"/>
      <c r="P2" s="1163">
        <f>SUM(W48)</f>
        <v>0</v>
      </c>
      <c r="Q2" s="1163"/>
      <c r="R2" s="1163"/>
      <c r="S2" s="1177" t="s">
        <v>30</v>
      </c>
      <c r="T2" s="1177"/>
      <c r="U2" s="1187">
        <f>SUM(W49)</f>
        <v>0</v>
      </c>
      <c r="V2" s="1187"/>
      <c r="W2" s="562" t="str">
        <f>IF(U2&lt;0,"זכות","")</f>
        <v/>
      </c>
      <c r="X2" s="1178"/>
      <c r="Y2" s="1179"/>
      <c r="Z2" s="121"/>
      <c r="AA2" s="1180" t="s">
        <v>225</v>
      </c>
      <c r="AB2" s="1181"/>
      <c r="AC2" s="1182"/>
      <c r="AD2" s="1182"/>
      <c r="AE2" s="228"/>
      <c r="AF2" s="228"/>
      <c r="AG2" s="228"/>
      <c r="AH2" s="228"/>
      <c r="AI2" s="228"/>
    </row>
    <row r="3" spans="1:35" ht="23.1" customHeight="1" x14ac:dyDescent="0.3">
      <c r="A3" s="122"/>
      <c r="B3" s="1342" t="s">
        <v>1</v>
      </c>
      <c r="C3" s="1343"/>
      <c r="D3" s="520"/>
      <c r="E3" s="123"/>
      <c r="F3" s="1346" t="s">
        <v>12</v>
      </c>
      <c r="G3" s="1347"/>
      <c r="H3" s="508"/>
      <c r="I3" s="124"/>
      <c r="J3" s="1164" t="s">
        <v>237</v>
      </c>
      <c r="K3" s="1165"/>
      <c r="L3" s="1165"/>
      <c r="M3" s="1165"/>
      <c r="N3" s="1165"/>
      <c r="O3" s="1165"/>
      <c r="P3" s="1165"/>
      <c r="Q3" s="1165"/>
      <c r="R3" s="1165"/>
      <c r="S3" s="1165"/>
      <c r="T3" s="1165"/>
      <c r="U3" s="1280"/>
      <c r="V3" s="1183"/>
      <c r="W3" s="1183"/>
      <c r="X3" s="1184"/>
      <c r="Y3" s="1185" t="s">
        <v>26</v>
      </c>
      <c r="Z3" s="125"/>
      <c r="AA3" s="1111"/>
      <c r="AB3" s="1112"/>
      <c r="AC3" s="1112"/>
      <c r="AD3" s="1112"/>
      <c r="AE3" s="1112"/>
      <c r="AF3" s="1112"/>
      <c r="AG3" s="1112"/>
      <c r="AH3" s="1112"/>
      <c r="AI3" s="1113"/>
    </row>
    <row r="4" spans="1:35" ht="16.5" thickBot="1" x14ac:dyDescent="0.3">
      <c r="A4" s="122"/>
      <c r="B4" s="839" t="s">
        <v>25</v>
      </c>
      <c r="C4" s="586" t="s">
        <v>6</v>
      </c>
      <c r="D4" s="627" t="s">
        <v>209</v>
      </c>
      <c r="E4" s="605"/>
      <c r="F4" s="587" t="s">
        <v>24</v>
      </c>
      <c r="G4" s="862" t="s">
        <v>6</v>
      </c>
      <c r="H4" s="863" t="s">
        <v>209</v>
      </c>
      <c r="I4" s="517"/>
      <c r="J4" s="864" t="s">
        <v>3</v>
      </c>
      <c r="K4" s="865" t="s">
        <v>21</v>
      </c>
      <c r="L4" s="588" t="s">
        <v>5</v>
      </c>
      <c r="M4" s="132" t="s">
        <v>98</v>
      </c>
      <c r="N4" s="868" t="s">
        <v>11</v>
      </c>
      <c r="O4" s="869" t="s">
        <v>3</v>
      </c>
      <c r="P4" s="782" t="s">
        <v>21</v>
      </c>
      <c r="Q4" s="872" t="s">
        <v>5</v>
      </c>
      <c r="R4" s="873" t="s">
        <v>98</v>
      </c>
      <c r="S4" s="874" t="s">
        <v>11</v>
      </c>
      <c r="T4" s="869" t="s">
        <v>3</v>
      </c>
      <c r="U4" s="782" t="s">
        <v>21</v>
      </c>
      <c r="V4" s="872" t="s">
        <v>5</v>
      </c>
      <c r="W4" s="132" t="s">
        <v>98</v>
      </c>
      <c r="X4" s="868" t="s">
        <v>11</v>
      </c>
      <c r="Y4" s="1589"/>
      <c r="Z4" s="140"/>
      <c r="AA4" s="1111"/>
      <c r="AB4" s="1112"/>
      <c r="AC4" s="1112"/>
      <c r="AD4" s="1112"/>
      <c r="AE4" s="1112"/>
      <c r="AF4" s="1112"/>
      <c r="AG4" s="1112"/>
      <c r="AH4" s="1112"/>
      <c r="AI4" s="1113"/>
    </row>
    <row r="5" spans="1:35" ht="16.5" thickTop="1" x14ac:dyDescent="0.25">
      <c r="A5" s="841"/>
      <c r="B5" s="932" t="str">
        <f>T('שבט-מרץ,3'!B5)</f>
        <v/>
      </c>
      <c r="C5" s="594">
        <f>'שבט-מרץ,3'!C5</f>
        <v>0</v>
      </c>
      <c r="D5" s="625" t="str">
        <f>IF('שבט-מרץ,3'!C5&lt;&gt;'טיבת-פברואר,2'!C5,"?","")</f>
        <v/>
      </c>
      <c r="E5" s="840"/>
      <c r="F5" s="595" t="str">
        <f>T('שבט-מרץ,3'!F5)</f>
        <v/>
      </c>
      <c r="G5" s="609">
        <f>'שבט-מרץ,3'!G5</f>
        <v>0</v>
      </c>
      <c r="H5" s="604" t="str">
        <f>IF('שבט-מרץ,3'!G5&lt;&gt;'טיבת-פברואר,2'!G5,"?","")</f>
        <v/>
      </c>
      <c r="I5" s="617"/>
      <c r="J5" s="610" t="str">
        <f>T('שבט-מרץ,3'!J5)</f>
        <v/>
      </c>
      <c r="K5" s="811" t="str">
        <f>T('שבט-מרץ,3'!K5)</f>
        <v/>
      </c>
      <c r="L5" s="866">
        <f>'שבט-מרץ,3'!L5</f>
        <v>0</v>
      </c>
      <c r="M5" s="867">
        <f>IF(N5=-99,0,'שבט-מרץ,3'!M5)</f>
        <v>0</v>
      </c>
      <c r="N5" s="802">
        <f>IF('שבט-מרץ,3'!N5=1,-99,'שבט-מרץ,3'!N5-1)</f>
        <v>-12</v>
      </c>
      <c r="O5" s="870" t="str">
        <f>T('שבט-מרץ,3'!O5)</f>
        <v/>
      </c>
      <c r="P5" s="871" t="str">
        <f>T('שבט-מרץ,3'!P5)</f>
        <v/>
      </c>
      <c r="Q5" s="612">
        <f>'שבט-מרץ,3'!Q5</f>
        <v>0</v>
      </c>
      <c r="R5" s="455">
        <f>IF(S5=-99,0,'שבט-מרץ,3'!R5)</f>
        <v>0</v>
      </c>
      <c r="S5" s="875">
        <f>IF('שבט-מרץ,3'!S5=1,-99,'שבט-מרץ,3'!S5-1)</f>
        <v>-12</v>
      </c>
      <c r="T5" s="870" t="str">
        <f>T('שבט-מרץ,3'!T5)</f>
        <v/>
      </c>
      <c r="U5" s="876" t="str">
        <f>T('שבט-מרץ,3'!U5)</f>
        <v/>
      </c>
      <c r="V5" s="612">
        <f>'שבט-מרץ,3'!V5</f>
        <v>0</v>
      </c>
      <c r="W5" s="877">
        <f>IF(X5=-99,0,'שבט-מרץ,3'!W5)</f>
        <v>0</v>
      </c>
      <c r="X5" s="878">
        <f>IF('שבט-מרץ,3'!X5=1,-99,'שבט-מרץ,3'!X5-1)</f>
        <v>-18</v>
      </c>
      <c r="Y5" s="596">
        <f>'שבט-מרץ,3'!Y5</f>
        <v>0</v>
      </c>
      <c r="Z5" s="160"/>
      <c r="AA5" s="1111"/>
      <c r="AB5" s="1112"/>
      <c r="AC5" s="1112"/>
      <c r="AD5" s="1112"/>
      <c r="AE5" s="1112"/>
      <c r="AF5" s="1112"/>
      <c r="AG5" s="1112"/>
      <c r="AH5" s="1112"/>
      <c r="AI5" s="1113"/>
    </row>
    <row r="6" spans="1:35" ht="15.75" x14ac:dyDescent="0.25">
      <c r="A6" s="841"/>
      <c r="B6" s="929" t="str">
        <f>T('שבט-מרץ,3'!B6)</f>
        <v/>
      </c>
      <c r="C6" s="509">
        <f>'שבט-מרץ,3'!C6</f>
        <v>0</v>
      </c>
      <c r="D6" s="623" t="str">
        <f>IF('שבט-מרץ,3'!C6&lt;&gt;'טיבת-פברואר,2'!C6,"?","")</f>
        <v/>
      </c>
      <c r="E6" s="14"/>
      <c r="F6" s="592" t="str">
        <f>T('שבט-מרץ,3'!F6)</f>
        <v/>
      </c>
      <c r="G6" s="511">
        <f>'שבט-מרץ,3'!G6</f>
        <v>0</v>
      </c>
      <c r="H6" s="616" t="str">
        <f>IF('שבט-מרץ,3'!G6&lt;&gt;'טיבת-פברואר,2'!G6,"?","")</f>
        <v/>
      </c>
      <c r="I6" s="516"/>
      <c r="J6" s="453" t="str">
        <f>T('שבט-מרץ,3'!J6)</f>
        <v/>
      </c>
      <c r="K6" s="466" t="str">
        <f>T('שבט-מרץ,3'!K6)</f>
        <v/>
      </c>
      <c r="L6" s="462">
        <f>'שבט-מרץ,3'!L6</f>
        <v>0</v>
      </c>
      <c r="M6" s="803">
        <f>IF(N6=-99,0,'שבט-מרץ,3'!M6)</f>
        <v>0</v>
      </c>
      <c r="N6" s="798">
        <f>IF('שבט-מרץ,3'!N6=1,-99,'שבט-מרץ,3'!N6-1)</f>
        <v>-12</v>
      </c>
      <c r="O6" s="454" t="str">
        <f>T('שבט-מרץ,3'!O6)</f>
        <v/>
      </c>
      <c r="P6" s="467" t="str">
        <f>T('שבט-מרץ,3'!P6)</f>
        <v/>
      </c>
      <c r="Q6" s="461">
        <f>'שבט-מרץ,3'!Q6</f>
        <v>0</v>
      </c>
      <c r="R6" s="455">
        <f>IF(S6=-99,0,'שבט-מרץ,3'!R6)</f>
        <v>0</v>
      </c>
      <c r="S6" s="799">
        <f>IF('שבט-מרץ,3'!S6=1,-99,'שבט-מרץ,3'!S6-1)</f>
        <v>-12</v>
      </c>
      <c r="T6" s="454" t="str">
        <f>T('שבט-מרץ,3'!T6)</f>
        <v/>
      </c>
      <c r="U6" s="468" t="str">
        <f>T('שבט-מרץ,3'!U6)</f>
        <v/>
      </c>
      <c r="V6" s="461">
        <f>'שבט-מרץ,3'!V6</f>
        <v>0</v>
      </c>
      <c r="W6" s="809">
        <f>IF(X6=-99,0,'שבט-מרץ,3'!W6)</f>
        <v>0</v>
      </c>
      <c r="X6" s="800">
        <f>IF('שבט-מרץ,3'!X6=1,-99,'שבט-מרץ,3'!X6-1)</f>
        <v>-12</v>
      </c>
      <c r="Y6" s="597">
        <f>'שבט-מרץ,3'!Y6</f>
        <v>0</v>
      </c>
      <c r="Z6" s="160"/>
      <c r="AA6" s="1111"/>
      <c r="AB6" s="1112"/>
      <c r="AC6" s="1112"/>
      <c r="AD6" s="1112"/>
      <c r="AE6" s="1112"/>
      <c r="AF6" s="1112"/>
      <c r="AG6" s="1112"/>
      <c r="AH6" s="1112"/>
      <c r="AI6" s="1113"/>
    </row>
    <row r="7" spans="1:35" ht="15.75" x14ac:dyDescent="0.25">
      <c r="A7" s="841"/>
      <c r="B7" s="607" t="str">
        <f>T('שבט-מרץ,3'!B7)</f>
        <v/>
      </c>
      <c r="C7" s="509">
        <f>'שבט-מרץ,3'!C7</f>
        <v>0</v>
      </c>
      <c r="D7" s="606" t="str">
        <f>IF('שבט-מרץ,3'!C7&lt;&gt;'טיבת-פברואר,2'!C7,"?","")</f>
        <v/>
      </c>
      <c r="E7" s="14"/>
      <c r="F7" s="593" t="str">
        <f>T('שבט-מרץ,3'!F7)</f>
        <v/>
      </c>
      <c r="G7" s="511">
        <f>'שבט-מרץ,3'!G7</f>
        <v>0</v>
      </c>
      <c r="H7" s="618" t="str">
        <f>IF('שבט-מרץ,3'!G7&lt;&gt;'טיבת-פברואר,2'!G7,"?","")</f>
        <v/>
      </c>
      <c r="I7" s="585"/>
      <c r="J7" s="453" t="str">
        <f>T('שבט-מרץ,3'!J7)</f>
        <v/>
      </c>
      <c r="K7" s="812" t="str">
        <f>T('שבט-מרץ,3'!K7)</f>
        <v/>
      </c>
      <c r="L7" s="463">
        <f>'שבט-מרץ,3'!L7</f>
        <v>0</v>
      </c>
      <c r="M7" s="803">
        <f>IF(N7=-99,0,'שבט-מרץ,3'!M7)</f>
        <v>0</v>
      </c>
      <c r="N7" s="798">
        <f>IF('שבט-מרץ,3'!N7=1,-99,'שבט-מרץ,3'!N7-1)</f>
        <v>-12</v>
      </c>
      <c r="O7" s="454" t="str">
        <f>T('שבט-מרץ,3'!O7)</f>
        <v/>
      </c>
      <c r="P7" s="467" t="str">
        <f>T('שבט-מרץ,3'!P7)</f>
        <v/>
      </c>
      <c r="Q7" s="461">
        <f>'שבט-מרץ,3'!Q7</f>
        <v>0</v>
      </c>
      <c r="R7" s="455">
        <f>IF(S7=-99,0,'שבט-מרץ,3'!R7)</f>
        <v>0</v>
      </c>
      <c r="S7" s="799">
        <f>IF('שבט-מרץ,3'!S7=1,-99,'שבט-מרץ,3'!S7-1)</f>
        <v>-12</v>
      </c>
      <c r="T7" s="454" t="str">
        <f>T('שבט-מרץ,3'!T7)</f>
        <v/>
      </c>
      <c r="U7" s="468" t="str">
        <f>T('שבט-מרץ,3'!U7)</f>
        <v/>
      </c>
      <c r="V7" s="461">
        <f>'שבט-מרץ,3'!V7</f>
        <v>0</v>
      </c>
      <c r="W7" s="459">
        <f>IF(X7=-99,0,'שבט-מרץ,3'!W7)</f>
        <v>0</v>
      </c>
      <c r="X7" s="800">
        <f>IF('שבט-מרץ,3'!X7=1,-99,'שבט-מרץ,3'!X7-1)</f>
        <v>-12</v>
      </c>
      <c r="Y7" s="597">
        <f>'שבט-מרץ,3'!Y7</f>
        <v>0</v>
      </c>
      <c r="Z7" s="160"/>
      <c r="AA7" s="1111"/>
      <c r="AB7" s="1112"/>
      <c r="AC7" s="1112"/>
      <c r="AD7" s="1112"/>
      <c r="AE7" s="1112"/>
      <c r="AF7" s="1112"/>
      <c r="AG7" s="1112"/>
      <c r="AH7" s="1112"/>
      <c r="AI7" s="1113"/>
    </row>
    <row r="8" spans="1:35" ht="15.75" x14ac:dyDescent="0.25">
      <c r="A8" s="841"/>
      <c r="B8" s="607" t="str">
        <f>T('שבט-מרץ,3'!B8)</f>
        <v/>
      </c>
      <c r="C8" s="509">
        <f>'שבט-מרץ,3'!C8</f>
        <v>0</v>
      </c>
      <c r="D8" s="606" t="str">
        <f>IF('שבט-מרץ,3'!C8&lt;&gt;'טיבת-פברואר,2'!C8,"?","")</f>
        <v/>
      </c>
      <c r="E8" s="14"/>
      <c r="F8" s="592" t="str">
        <f>T('שבט-מרץ,3'!F8)</f>
        <v/>
      </c>
      <c r="G8" s="511">
        <f>'שבט-מרץ,3'!G8</f>
        <v>0</v>
      </c>
      <c r="H8" s="616" t="str">
        <f>IF('שבט-מרץ,3'!G8&lt;&gt;'טיבת-פברואר,2'!G8,"?","")</f>
        <v/>
      </c>
      <c r="I8" s="516"/>
      <c r="J8" s="453" t="str">
        <f>T('שבט-מרץ,3'!J8)</f>
        <v/>
      </c>
      <c r="K8" s="811" t="str">
        <f>T('שבט-מרץ,3'!K8)</f>
        <v/>
      </c>
      <c r="L8" s="463">
        <f>'שבט-מרץ,3'!L8</f>
        <v>0</v>
      </c>
      <c r="M8" s="804">
        <f>IF(N8=-99,0,'שבט-מרץ,3'!M8)</f>
        <v>0</v>
      </c>
      <c r="N8" s="798">
        <f>IF('שבט-מרץ,3'!N8=1,-99,'שבט-מרץ,3'!N8-1)</f>
        <v>-12</v>
      </c>
      <c r="O8" s="454" t="str">
        <f>T('שבט-מרץ,3'!O8)</f>
        <v/>
      </c>
      <c r="P8" s="470" t="str">
        <f>T('שבט-מרץ,3'!P8)</f>
        <v/>
      </c>
      <c r="Q8" s="461">
        <f>'שבט-מרץ,3'!Q8</f>
        <v>0</v>
      </c>
      <c r="R8" s="455">
        <f>IF(S8=-99,0,'שבט-מרץ,3'!R8)</f>
        <v>0</v>
      </c>
      <c r="S8" s="799">
        <f>IF('שבט-מרץ,3'!S8=1,-99,'שבט-מרץ,3'!S8-1)</f>
        <v>-12</v>
      </c>
      <c r="T8" s="454" t="str">
        <f>T('שבט-מרץ,3'!T8)</f>
        <v/>
      </c>
      <c r="U8" s="468" t="str">
        <f>T('שבט-מרץ,3'!U8)</f>
        <v/>
      </c>
      <c r="V8" s="461">
        <f>'שבט-מרץ,3'!V8</f>
        <v>0</v>
      </c>
      <c r="W8" s="810">
        <f>IF(X8=-99,0,'שבט-מרץ,3'!W8)</f>
        <v>0</v>
      </c>
      <c r="X8" s="800">
        <f>IF('שבט-מרץ,3'!X8=1,-99,'שבט-מרץ,3'!X8-1)</f>
        <v>-12</v>
      </c>
      <c r="Y8" s="597">
        <f>'שבט-מרץ,3'!Y8</f>
        <v>0</v>
      </c>
      <c r="Z8" s="160"/>
      <c r="AA8" s="1111"/>
      <c r="AB8" s="1112"/>
      <c r="AC8" s="1112"/>
      <c r="AD8" s="1112"/>
      <c r="AE8" s="1112"/>
      <c r="AF8" s="1112"/>
      <c r="AG8" s="1112"/>
      <c r="AH8" s="1112"/>
      <c r="AI8" s="1113"/>
    </row>
    <row r="9" spans="1:35" ht="16.5" thickBot="1" x14ac:dyDescent="0.3">
      <c r="A9" s="841"/>
      <c r="B9" s="607" t="str">
        <f>T('שבט-מרץ,3'!B9)</f>
        <v/>
      </c>
      <c r="C9" s="614">
        <f>'שבט-מרץ,3'!C9</f>
        <v>0</v>
      </c>
      <c r="D9" s="615" t="str">
        <f>IF('שבט-מרץ,3'!C9&lt;&gt;'טיבת-פברואר,2'!C9,"?","")</f>
        <v/>
      </c>
      <c r="E9" s="14"/>
      <c r="F9" s="592" t="str">
        <f>T('שבט-מרץ,3'!F9)</f>
        <v/>
      </c>
      <c r="G9" s="620">
        <f>'שבט-מרץ,3'!G9</f>
        <v>0</v>
      </c>
      <c r="H9" s="621" t="str">
        <f>IF('שבט-מרץ,3'!G9&lt;&gt;'טיבת-פברואר,2'!G9,"?","")</f>
        <v/>
      </c>
      <c r="I9" s="582"/>
      <c r="J9" s="453" t="str">
        <f>T('שבט-מרץ,3'!J9)</f>
        <v/>
      </c>
      <c r="K9" s="466" t="str">
        <f>T('שבט-מרץ,3'!K9)</f>
        <v/>
      </c>
      <c r="L9" s="463">
        <f>'שבט-מרץ,3'!L9</f>
        <v>0</v>
      </c>
      <c r="M9" s="806">
        <f>IF(N9=-99,0,'שבט-מרץ,3'!M9)</f>
        <v>0</v>
      </c>
      <c r="N9" s="805">
        <f>IF('שבט-מרץ,3'!N9=1,-99,'שבט-מרץ,3'!N9-1)</f>
        <v>-12</v>
      </c>
      <c r="O9" s="454" t="str">
        <f>T('שבט-מרץ,3'!O9)</f>
        <v/>
      </c>
      <c r="P9" s="470" t="str">
        <f>T('שבט-מרץ,3'!P9)</f>
        <v/>
      </c>
      <c r="Q9" s="461">
        <f>'שבט-מרץ,3'!Q9</f>
        <v>0</v>
      </c>
      <c r="R9" s="455">
        <f>IF(S9=-99,0,'שבט-מרץ,3'!R9)</f>
        <v>0</v>
      </c>
      <c r="S9" s="799">
        <f>IF('שבט-מרץ,3'!S9=1,-99,'שבט-מרץ,3'!S9-1)</f>
        <v>-12</v>
      </c>
      <c r="T9" s="454" t="str">
        <f>T('שבט-מרץ,3'!T9)</f>
        <v/>
      </c>
      <c r="U9" s="468" t="str">
        <f>T('שבט-מרץ,3'!U9)</f>
        <v/>
      </c>
      <c r="V9" s="461">
        <f>'שבט-מרץ,3'!V9</f>
        <v>0</v>
      </c>
      <c r="W9" s="810">
        <f>IF(X9=-99,0,'שבט-מרץ,3'!W9)</f>
        <v>0</v>
      </c>
      <c r="X9" s="800">
        <f>IF('שבט-מרץ,3'!X9=1,-99,'שבט-מרץ,3'!X9-1)</f>
        <v>-12</v>
      </c>
      <c r="Y9" s="597">
        <f>'שבט-מרץ,3'!Y9</f>
        <v>0</v>
      </c>
      <c r="Z9" s="160"/>
      <c r="AA9" s="1111"/>
      <c r="AB9" s="1112"/>
      <c r="AC9" s="1112"/>
      <c r="AD9" s="1112"/>
      <c r="AE9" s="1112"/>
      <c r="AF9" s="1112"/>
      <c r="AG9" s="1112"/>
      <c r="AH9" s="1112"/>
      <c r="AI9" s="1113"/>
    </row>
    <row r="10" spans="1:35" ht="15.75" x14ac:dyDescent="0.25">
      <c r="A10" s="841"/>
      <c r="B10" s="607" t="str">
        <f>T('שבט-מרץ,3'!B10)</f>
        <v/>
      </c>
      <c r="C10" s="1344" t="s">
        <v>166</v>
      </c>
      <c r="D10" s="1345"/>
      <c r="E10" s="14"/>
      <c r="F10" s="592" t="str">
        <f>T('שבט-מרץ,3'!F10)</f>
        <v/>
      </c>
      <c r="G10" s="1332" t="s">
        <v>166</v>
      </c>
      <c r="H10" s="1333"/>
      <c r="I10" s="15"/>
      <c r="J10" s="453" t="str">
        <f>T('שבט-מרץ,3'!J10)</f>
        <v/>
      </c>
      <c r="K10" s="466" t="str">
        <f>T('שבט-מרץ,3'!K10)</f>
        <v/>
      </c>
      <c r="L10" s="463">
        <f>'שבט-מרץ,3'!L10</f>
        <v>0</v>
      </c>
      <c r="M10" s="808">
        <f>IF(N10=-99,0,'שבט-מרץ,3'!M10)</f>
        <v>0</v>
      </c>
      <c r="N10" s="805">
        <f>IF('שבט-מרץ,3'!N10=1,-99,'שבט-מרץ,3'!N10-1)</f>
        <v>-12</v>
      </c>
      <c r="O10" s="454" t="str">
        <f>T('שבט-מרץ,3'!O10)</f>
        <v/>
      </c>
      <c r="P10" s="470" t="str">
        <f>T('שבט-מרץ,3'!P10)</f>
        <v/>
      </c>
      <c r="Q10" s="461">
        <f>'שבט-מרץ,3'!Q10</f>
        <v>0</v>
      </c>
      <c r="R10" s="455">
        <f>IF(S10=-99,0,'שבט-מרץ,3'!R10)</f>
        <v>0</v>
      </c>
      <c r="S10" s="799">
        <f>IF('שבט-מרץ,3'!S10=1,-99,'שבט-מרץ,3'!S10-1)</f>
        <v>-12</v>
      </c>
      <c r="T10" s="454" t="str">
        <f>T('שבט-מרץ,3'!T10)</f>
        <v/>
      </c>
      <c r="U10" s="468" t="str">
        <f>T('שבט-מרץ,3'!U10)</f>
        <v/>
      </c>
      <c r="V10" s="461">
        <f>'שבט-מרץ,3'!V10</f>
        <v>0</v>
      </c>
      <c r="W10" s="810">
        <f>IF(X10=-99,0,'שבט-מרץ,3'!W10)</f>
        <v>0</v>
      </c>
      <c r="X10" s="800">
        <f>IF('שבט-מרץ,3'!X10=1,-99,'שבט-מרץ,3'!X10-1)</f>
        <v>-12</v>
      </c>
      <c r="Y10" s="597">
        <f>'שבט-מרץ,3'!Y10</f>
        <v>0</v>
      </c>
      <c r="Z10" s="160"/>
      <c r="AA10" s="1111"/>
      <c r="AB10" s="1112"/>
      <c r="AC10" s="1112"/>
      <c r="AD10" s="1112"/>
      <c r="AE10" s="1112"/>
      <c r="AF10" s="1112"/>
      <c r="AG10" s="1112"/>
      <c r="AH10" s="1112"/>
      <c r="AI10" s="1113"/>
    </row>
    <row r="11" spans="1:35" ht="15.75" x14ac:dyDescent="0.25">
      <c r="A11" s="841"/>
      <c r="B11" s="607" t="str">
        <f>T('שבט-מרץ,3'!B11)</f>
        <v/>
      </c>
      <c r="C11" s="1338" t="s">
        <v>166</v>
      </c>
      <c r="D11" s="1339"/>
      <c r="E11" s="14"/>
      <c r="F11" s="626" t="str">
        <f>T('שבט-מרץ,3'!F11)</f>
        <v/>
      </c>
      <c r="G11" s="1334" t="s">
        <v>166</v>
      </c>
      <c r="H11" s="1335"/>
      <c r="I11" s="15"/>
      <c r="J11" s="453" t="str">
        <f>T('שבט-מרץ,3'!J11)</f>
        <v/>
      </c>
      <c r="K11" s="466" t="str">
        <f>T('שבט-מרץ,3'!K11)</f>
        <v/>
      </c>
      <c r="L11" s="463">
        <f>'שבט-מרץ,3'!L11</f>
        <v>0</v>
      </c>
      <c r="M11" s="808">
        <f>IF(N11=-99,0,'שבט-מרץ,3'!M11)</f>
        <v>0</v>
      </c>
      <c r="N11" s="805">
        <f>IF('שבט-מרץ,3'!N11=1,-99,'שבט-מרץ,3'!N11-1)</f>
        <v>-12</v>
      </c>
      <c r="O11" s="454" t="str">
        <f>T('שבט-מרץ,3'!O11)</f>
        <v/>
      </c>
      <c r="P11" s="470" t="str">
        <f>T('שבט-מרץ,3'!P11)</f>
        <v/>
      </c>
      <c r="Q11" s="461">
        <f>'שבט-מרץ,3'!Q11</f>
        <v>0</v>
      </c>
      <c r="R11" s="455">
        <f>IF(S11=-99,0,'שבט-מרץ,3'!R11)</f>
        <v>0</v>
      </c>
      <c r="S11" s="799">
        <f>IF('שבט-מרץ,3'!S11=1,-99,'שבט-מרץ,3'!S11-1)</f>
        <v>-12</v>
      </c>
      <c r="T11" s="454" t="str">
        <f>T('שבט-מרץ,3'!T11)</f>
        <v/>
      </c>
      <c r="U11" s="468" t="str">
        <f>T('שבט-מרץ,3'!U11)</f>
        <v/>
      </c>
      <c r="V11" s="461">
        <f>'שבט-מרץ,3'!V11</f>
        <v>0</v>
      </c>
      <c r="W11" s="810">
        <f>IF(X11=-99,0,'שבט-מרץ,3'!W11)</f>
        <v>0</v>
      </c>
      <c r="X11" s="800">
        <f>IF('שבט-מרץ,3'!X11=1,-99,'שבט-מרץ,3'!X11-1)</f>
        <v>-12</v>
      </c>
      <c r="Y11" s="597">
        <f>'שבט-מרץ,3'!Y11</f>
        <v>0</v>
      </c>
      <c r="Z11" s="160"/>
      <c r="AA11" s="1111"/>
      <c r="AB11" s="1112"/>
      <c r="AC11" s="1112"/>
      <c r="AD11" s="1112"/>
      <c r="AE11" s="1112"/>
      <c r="AF11" s="1112"/>
      <c r="AG11" s="1112"/>
      <c r="AH11" s="1112"/>
      <c r="AI11" s="1113"/>
    </row>
    <row r="12" spans="1:35" ht="15.75" x14ac:dyDescent="0.25">
      <c r="A12" s="841"/>
      <c r="B12" s="607" t="str">
        <f>T('שבט-מרץ,3'!B12)</f>
        <v/>
      </c>
      <c r="C12" s="1338" t="s">
        <v>166</v>
      </c>
      <c r="D12" s="1339"/>
      <c r="E12" s="14"/>
      <c r="F12" s="608" t="str">
        <f>T('שבט-מרץ,3'!F12)</f>
        <v/>
      </c>
      <c r="G12" s="1336" t="s">
        <v>166</v>
      </c>
      <c r="H12" s="1337"/>
      <c r="I12" s="15"/>
      <c r="J12" s="453" t="str">
        <f>T('שבט-מרץ,3'!J12)</f>
        <v/>
      </c>
      <c r="K12" s="466" t="str">
        <f>T('שבט-מרץ,3'!K12)</f>
        <v/>
      </c>
      <c r="L12" s="463">
        <f>'שבט-מרץ,3'!L12</f>
        <v>0</v>
      </c>
      <c r="M12" s="808">
        <f>IF(N12=-99,0,'שבט-מרץ,3'!M12)</f>
        <v>0</v>
      </c>
      <c r="N12" s="805">
        <f>IF('שבט-מרץ,3'!N12=1,-99,'שבט-מרץ,3'!N12-1)</f>
        <v>-12</v>
      </c>
      <c r="O12" s="454" t="str">
        <f>T('שבט-מרץ,3'!O12)</f>
        <v/>
      </c>
      <c r="P12" s="470" t="str">
        <f>T('שבט-מרץ,3'!P12)</f>
        <v/>
      </c>
      <c r="Q12" s="461">
        <f>'שבט-מרץ,3'!Q12</f>
        <v>0</v>
      </c>
      <c r="R12" s="455">
        <f>IF(S12=-99,0,'שבט-מרץ,3'!R12)</f>
        <v>0</v>
      </c>
      <c r="S12" s="799">
        <f>IF('שבט-מרץ,3'!S12=1,-99,'שבט-מרץ,3'!S12-1)</f>
        <v>-12</v>
      </c>
      <c r="T12" s="611" t="str">
        <f>T('שבט-מרץ,3'!T12)</f>
        <v/>
      </c>
      <c r="U12" s="468" t="str">
        <f>T('שבט-מרץ,3'!U12)</f>
        <v/>
      </c>
      <c r="V12" s="461">
        <f>'שבט-מרץ,3'!V12</f>
        <v>0</v>
      </c>
      <c r="W12" s="809">
        <f>IF(X12=-99,0,'שבט-מרץ,3'!W12)</f>
        <v>0</v>
      </c>
      <c r="X12" s="800">
        <f>IF('שבט-מרץ,3'!X12=1,-99,'שבט-מרץ,3'!X12-1)</f>
        <v>-12</v>
      </c>
      <c r="Y12" s="597">
        <f>'שבט-מרץ,3'!Y12</f>
        <v>0</v>
      </c>
      <c r="Z12" s="160"/>
      <c r="AA12" s="1111"/>
      <c r="AB12" s="1112"/>
      <c r="AC12" s="1112"/>
      <c r="AD12" s="1112"/>
      <c r="AE12" s="1112"/>
      <c r="AF12" s="1112"/>
      <c r="AG12" s="1112"/>
      <c r="AH12" s="1112"/>
      <c r="AI12" s="1113"/>
    </row>
    <row r="13" spans="1:35" ht="15.75" x14ac:dyDescent="0.25">
      <c r="A13" s="841"/>
      <c r="B13" s="607" t="str">
        <f>T('שבט-מרץ,3'!B13)</f>
        <v/>
      </c>
      <c r="C13" s="1338" t="s">
        <v>166</v>
      </c>
      <c r="D13" s="1339"/>
      <c r="E13" s="580"/>
      <c r="F13" s="592" t="str">
        <f>T('שבט-מרץ,3'!F13)</f>
        <v/>
      </c>
      <c r="G13" s="1355" t="s">
        <v>166</v>
      </c>
      <c r="H13" s="1356"/>
      <c r="I13" s="15"/>
      <c r="J13" s="453" t="str">
        <f>T('שבט-מרץ,3'!J13)</f>
        <v/>
      </c>
      <c r="K13" s="466" t="str">
        <f>T('שבט-מרץ,3'!K13)</f>
        <v/>
      </c>
      <c r="L13" s="463">
        <f>'שבט-מרץ,3'!L13</f>
        <v>0</v>
      </c>
      <c r="M13" s="808">
        <f>IF(N13=-99,0,'שבט-מרץ,3'!M13)</f>
        <v>0</v>
      </c>
      <c r="N13" s="805">
        <f>IF('שבט-מרץ,3'!N13=1,-99,'שבט-מרץ,3'!N13-1)</f>
        <v>-12</v>
      </c>
      <c r="O13" s="454" t="str">
        <f>T('שבט-מרץ,3'!O13)</f>
        <v/>
      </c>
      <c r="P13" s="470" t="str">
        <f>T('שבט-מרץ,3'!P13)</f>
        <v/>
      </c>
      <c r="Q13" s="461">
        <f>'שבט-מרץ,3'!Q13</f>
        <v>0</v>
      </c>
      <c r="R13" s="455">
        <f>IF(S13=-99,0,'שבט-מרץ,3'!R13)</f>
        <v>0</v>
      </c>
      <c r="S13" s="799">
        <f>IF('שבט-מרץ,3'!S13=1,-99,'שבט-מרץ,3'!S13-1)</f>
        <v>-12</v>
      </c>
      <c r="T13" s="454" t="str">
        <f>T('שבט-מרץ,3'!T13)</f>
        <v/>
      </c>
      <c r="U13" s="468" t="str">
        <f>T('שבט-מרץ,3'!U13)</f>
        <v/>
      </c>
      <c r="V13" s="461">
        <f>'שבט-מרץ,3'!V13</f>
        <v>0</v>
      </c>
      <c r="W13" s="809">
        <f>IF(X13=-99,0,'שבט-מרץ,3'!W13)</f>
        <v>0</v>
      </c>
      <c r="X13" s="800">
        <f>IF('שבט-מרץ,3'!X13=1,-99,'שבט-מרץ,3'!X13-1)</f>
        <v>-12</v>
      </c>
      <c r="Y13" s="597">
        <f>'שבט-מרץ,3'!Y13</f>
        <v>0</v>
      </c>
      <c r="Z13" s="160"/>
      <c r="AA13" s="1111"/>
      <c r="AB13" s="1112"/>
      <c r="AC13" s="1112"/>
      <c r="AD13" s="1112"/>
      <c r="AE13" s="1112"/>
      <c r="AF13" s="1112"/>
      <c r="AG13" s="1112"/>
      <c r="AH13" s="1112"/>
      <c r="AI13" s="1113"/>
    </row>
    <row r="14" spans="1:35" ht="15.75" x14ac:dyDescent="0.25">
      <c r="A14" s="841"/>
      <c r="B14" s="607" t="str">
        <f>T('שבט-מרץ,3'!B14)</f>
        <v/>
      </c>
      <c r="C14" s="1338" t="s">
        <v>166</v>
      </c>
      <c r="D14" s="1339"/>
      <c r="E14" s="580"/>
      <c r="F14" s="592" t="str">
        <f>T('שבט-מרץ,3'!F14)</f>
        <v/>
      </c>
      <c r="G14" s="1334" t="s">
        <v>166</v>
      </c>
      <c r="H14" s="1335"/>
      <c r="I14" s="15"/>
      <c r="J14" s="453" t="str">
        <f>T('שבט-מרץ,3'!J14)</f>
        <v/>
      </c>
      <c r="K14" s="466" t="str">
        <f>T('שבט-מרץ,3'!K14)</f>
        <v/>
      </c>
      <c r="L14" s="463">
        <f>'שבט-מרץ,3'!L14</f>
        <v>0</v>
      </c>
      <c r="M14" s="807">
        <f>IF(N14=-99,0,'שבט-מרץ,3'!M14)</f>
        <v>0</v>
      </c>
      <c r="N14" s="805">
        <f>IF('שבט-מרץ,3'!N14=1,-99,'שבט-מרץ,3'!N14-1)</f>
        <v>-14</v>
      </c>
      <c r="O14" s="454" t="str">
        <f>T('שבט-מרץ,3'!O14)</f>
        <v/>
      </c>
      <c r="P14" s="470" t="str">
        <f>T('שבט-מרץ,3'!P14)</f>
        <v/>
      </c>
      <c r="Q14" s="461">
        <f>'שבט-מרץ,3'!Q14</f>
        <v>0</v>
      </c>
      <c r="R14" s="455">
        <f>IF(S14=-99,0,'שבט-מרץ,3'!R14)</f>
        <v>0</v>
      </c>
      <c r="S14" s="799">
        <f>IF('שבט-מרץ,3'!S14=1,-99,'שבט-מרץ,3'!S14-1)</f>
        <v>-12</v>
      </c>
      <c r="T14" s="454" t="str">
        <f>T('שבט-מרץ,3'!T14)</f>
        <v/>
      </c>
      <c r="U14" s="468" t="str">
        <f>T('שבט-מרץ,3'!U14)</f>
        <v/>
      </c>
      <c r="V14" s="461">
        <f>'שבט-מרץ,3'!V14</f>
        <v>0</v>
      </c>
      <c r="W14" s="459">
        <f>IF(X14=-99,0,'שבט-מרץ,3'!W14)</f>
        <v>0</v>
      </c>
      <c r="X14" s="800">
        <f>IF('שבט-מרץ,3'!X14=1,-99,'שבט-מרץ,3'!X14-1)</f>
        <v>-12</v>
      </c>
      <c r="Y14" s="597">
        <f>'שבט-מרץ,3'!Y14</f>
        <v>0</v>
      </c>
      <c r="Z14" s="160"/>
      <c r="AA14" s="1111"/>
      <c r="AB14" s="1112"/>
      <c r="AC14" s="1112"/>
      <c r="AD14" s="1112"/>
      <c r="AE14" s="1112"/>
      <c r="AF14" s="1112"/>
      <c r="AG14" s="1112"/>
      <c r="AH14" s="1112"/>
      <c r="AI14" s="1113"/>
    </row>
    <row r="15" spans="1:35" ht="15.75" x14ac:dyDescent="0.25">
      <c r="A15" s="841"/>
      <c r="B15" s="607" t="str">
        <f>T('שבט-מרץ,3'!B15)</f>
        <v/>
      </c>
      <c r="C15" s="1338" t="s">
        <v>166</v>
      </c>
      <c r="D15" s="1339"/>
      <c r="E15" s="14"/>
      <c r="F15" s="592" t="str">
        <f>T('שבט-מרץ,3'!F15)</f>
        <v/>
      </c>
      <c r="G15" s="1336" t="s">
        <v>166</v>
      </c>
      <c r="H15" s="1337"/>
      <c r="I15" s="15"/>
      <c r="J15" s="453" t="str">
        <f>T('שבט-מרץ,3'!J15)</f>
        <v/>
      </c>
      <c r="K15" s="466" t="str">
        <f>T('שבט-מרץ,3'!K15)</f>
        <v/>
      </c>
      <c r="L15" s="463">
        <f>'שבט-מרץ,3'!L15</f>
        <v>0</v>
      </c>
      <c r="M15" s="450">
        <f>IF(N15=-99,0,'שבט-מרץ,3'!M15)</f>
        <v>0</v>
      </c>
      <c r="N15" s="798">
        <f>IF('שבט-מרץ,3'!N15=1,-99,'שבט-מרץ,3'!N15-1)</f>
        <v>-12</v>
      </c>
      <c r="O15" s="454" t="str">
        <f>T('שבט-מרץ,3'!O15)</f>
        <v/>
      </c>
      <c r="P15" s="470" t="str">
        <f>T('שבט-מרץ,3'!P15)</f>
        <v/>
      </c>
      <c r="Q15" s="461">
        <f>'שבט-מרץ,3'!Q15</f>
        <v>0</v>
      </c>
      <c r="R15" s="455">
        <f>IF(S15=-99,0,'שבט-מרץ,3'!R15)</f>
        <v>0</v>
      </c>
      <c r="S15" s="799">
        <f>IF('שבט-מרץ,3'!S15=1,-99,'שבט-מרץ,3'!S15-1)</f>
        <v>-12</v>
      </c>
      <c r="T15" s="454" t="str">
        <f>T('שבט-מרץ,3'!T15)</f>
        <v/>
      </c>
      <c r="U15" s="468" t="str">
        <f>T('שבט-מרץ,3'!U15)</f>
        <v/>
      </c>
      <c r="V15" s="461">
        <f>'שבט-מרץ,3'!V15</f>
        <v>0</v>
      </c>
      <c r="W15" s="809">
        <f>IF(X15=-99,0,'שבט-מרץ,3'!W15)</f>
        <v>0</v>
      </c>
      <c r="X15" s="800">
        <f>IF('שבט-מרץ,3'!X15=1,-99,'שבט-מרץ,3'!X15-1)</f>
        <v>-12</v>
      </c>
      <c r="Y15" s="597">
        <f>'שבט-מרץ,3'!Y15</f>
        <v>0</v>
      </c>
      <c r="Z15" s="160"/>
      <c r="AA15" s="1111"/>
      <c r="AB15" s="1112"/>
      <c r="AC15" s="1112"/>
      <c r="AD15" s="1112"/>
      <c r="AE15" s="1112"/>
      <c r="AF15" s="1112"/>
      <c r="AG15" s="1112"/>
      <c r="AH15" s="1112"/>
      <c r="AI15" s="1113"/>
    </row>
    <row r="16" spans="1:35" ht="15.95" customHeight="1" thickBot="1" x14ac:dyDescent="0.3">
      <c r="A16" s="841"/>
      <c r="B16" s="598" t="str">
        <f>T('שבט-מרץ,3'!B16)</f>
        <v/>
      </c>
      <c r="C16" s="1590" t="s">
        <v>166</v>
      </c>
      <c r="D16" s="1591"/>
      <c r="E16" s="842"/>
      <c r="F16" s="843" t="str">
        <f>T('שבט-מרץ,3'!F16)</f>
        <v/>
      </c>
      <c r="G16" s="1336" t="s">
        <v>166</v>
      </c>
      <c r="H16" s="1337"/>
      <c r="I16" s="15"/>
      <c r="J16" s="847" t="str">
        <f>T('שבט-מרץ,3'!J16)</f>
        <v/>
      </c>
      <c r="K16" s="469" t="str">
        <f>T('שבט-מרץ,3'!K16)</f>
        <v/>
      </c>
      <c r="L16" s="460">
        <f>'שבט-מרץ,3'!L16</f>
        <v>0</v>
      </c>
      <c r="M16" s="803">
        <f>IF(N16=-99,0,'שבט-מרץ,3'!M16)</f>
        <v>0</v>
      </c>
      <c r="N16" s="849">
        <f>IF('שבט-מרץ,3'!N16=1,-99,'שבט-מרץ,3'!N16-1)</f>
        <v>-12</v>
      </c>
      <c r="O16" s="850" t="str">
        <f>T('שבט-מרץ,3'!O16)</f>
        <v/>
      </c>
      <c r="P16" s="851" t="str">
        <f>T('שבט-מרץ,3'!P16)</f>
        <v/>
      </c>
      <c r="Q16" s="853">
        <f>'שבט-מרץ,3'!Q16</f>
        <v>0</v>
      </c>
      <c r="R16" s="854">
        <f>IF(S16=-99,0,'שבט-מרץ,3'!R16)</f>
        <v>0</v>
      </c>
      <c r="S16" s="855">
        <f>IF('שבט-מרץ,3'!S16=1,-99,'שבט-מרץ,3'!S16-1)</f>
        <v>-12</v>
      </c>
      <c r="T16" s="857" t="str">
        <f>T('שבט-מרץ,3'!T16)</f>
        <v/>
      </c>
      <c r="U16" s="858" t="str">
        <f>T('שבט-מרץ,3'!U16)</f>
        <v/>
      </c>
      <c r="V16" s="860">
        <f>'שבט-מרץ,3'!V16</f>
        <v>0</v>
      </c>
      <c r="W16" s="861">
        <f>IF(X16=-99,0,'שבט-מרץ,3'!W16)</f>
        <v>0</v>
      </c>
      <c r="X16" s="801">
        <f>IF('שבט-מרץ,3'!X16=1,-99,'שבט-מרץ,3'!X16-1)</f>
        <v>-12</v>
      </c>
      <c r="Y16" s="599">
        <f>'שבט-מרץ,3'!Y16</f>
        <v>0</v>
      </c>
      <c r="Z16" s="160"/>
      <c r="AA16" s="1111"/>
      <c r="AB16" s="1112"/>
      <c r="AC16" s="1112"/>
      <c r="AD16" s="1112"/>
      <c r="AE16" s="1112"/>
      <c r="AF16" s="1112"/>
      <c r="AG16" s="1112"/>
      <c r="AH16" s="1112"/>
      <c r="AI16" s="1113"/>
    </row>
    <row r="17" spans="1:35" ht="19.899999999999999" customHeight="1" thickTop="1" x14ac:dyDescent="0.25">
      <c r="A17" s="122"/>
      <c r="B17" s="589" t="s">
        <v>18</v>
      </c>
      <c r="C17" s="510">
        <f>SUM(C5:C16)</f>
        <v>0</v>
      </c>
      <c r="D17" s="590"/>
      <c r="E17" s="123"/>
      <c r="F17" s="844" t="s">
        <v>16</v>
      </c>
      <c r="G17" s="845">
        <f>SUM(G5:G16)</f>
        <v>0</v>
      </c>
      <c r="H17" s="846"/>
      <c r="I17" s="848"/>
      <c r="J17" s="1592" t="s">
        <v>16</v>
      </c>
      <c r="K17" s="1592"/>
      <c r="L17" s="1592"/>
      <c r="M17" s="1593"/>
      <c r="N17" s="1594">
        <f>SUM(M5:M16,R5:R16,W5:W16)</f>
        <v>0</v>
      </c>
      <c r="O17" s="1594"/>
      <c r="P17" s="852"/>
      <c r="Q17" s="591"/>
      <c r="R17" s="591"/>
      <c r="S17" s="591"/>
      <c r="T17" s="856"/>
      <c r="U17" s="856"/>
      <c r="V17" s="591"/>
      <c r="W17" s="1191" t="s">
        <v>62</v>
      </c>
      <c r="X17" s="1191"/>
      <c r="Y17" s="859">
        <f>SUM(Y5:Y16)</f>
        <v>0</v>
      </c>
      <c r="Z17" s="613"/>
      <c r="AA17" s="1111"/>
      <c r="AB17" s="1112"/>
      <c r="AC17" s="1112"/>
      <c r="AD17" s="1112"/>
      <c r="AE17" s="1112"/>
      <c r="AF17" s="1112"/>
      <c r="AG17" s="1112"/>
      <c r="AH17" s="1112"/>
      <c r="AI17" s="1113"/>
    </row>
    <row r="18" spans="1:35" ht="25.9" customHeight="1" x14ac:dyDescent="0.3">
      <c r="A18" s="122"/>
      <c r="B18" s="1353" t="s">
        <v>13</v>
      </c>
      <c r="C18" s="1354"/>
      <c r="D18" s="521"/>
      <c r="E18" s="123"/>
      <c r="F18" s="1357" t="s">
        <v>17</v>
      </c>
      <c r="G18" s="1358"/>
      <c r="H18" s="519"/>
      <c r="I18" s="148"/>
      <c r="J18" s="1166" t="s">
        <v>143</v>
      </c>
      <c r="K18" s="1166"/>
      <c r="L18" s="1166"/>
      <c r="M18" s="1166"/>
      <c r="N18" s="1166"/>
      <c r="O18" s="1166"/>
      <c r="P18" s="1166"/>
      <c r="Q18" s="1166"/>
      <c r="R18" s="1166"/>
      <c r="S18" s="1166"/>
      <c r="T18" s="1166"/>
      <c r="U18" s="1166"/>
      <c r="V18" s="1166"/>
      <c r="W18" s="1166"/>
      <c r="X18" s="1167"/>
      <c r="Y18" s="40"/>
      <c r="Z18" s="162"/>
      <c r="AA18" s="1111"/>
      <c r="AB18" s="1112"/>
      <c r="AC18" s="1112"/>
      <c r="AD18" s="1112"/>
      <c r="AE18" s="1112"/>
      <c r="AF18" s="1112"/>
      <c r="AG18" s="1112"/>
      <c r="AH18" s="1112"/>
      <c r="AI18" s="1113"/>
    </row>
    <row r="19" spans="1:35" ht="15.75" x14ac:dyDescent="0.25">
      <c r="A19" s="122"/>
      <c r="B19" s="149" t="s">
        <v>23</v>
      </c>
      <c r="C19" s="1359" t="s">
        <v>6</v>
      </c>
      <c r="D19" s="1360"/>
      <c r="E19" s="123"/>
      <c r="F19" s="151" t="s">
        <v>24</v>
      </c>
      <c r="G19" s="1330" t="s">
        <v>6</v>
      </c>
      <c r="H19" s="1331"/>
      <c r="I19" s="148"/>
      <c r="J19" s="1192" t="s">
        <v>3</v>
      </c>
      <c r="K19" s="1025"/>
      <c r="L19" s="154" t="s">
        <v>5</v>
      </c>
      <c r="M19" s="155" t="s">
        <v>6</v>
      </c>
      <c r="N19" s="156" t="s">
        <v>21</v>
      </c>
      <c r="O19" s="1024" t="s">
        <v>3</v>
      </c>
      <c r="P19" s="1025"/>
      <c r="Q19" s="154" t="s">
        <v>5</v>
      </c>
      <c r="R19" s="137" t="s">
        <v>6</v>
      </c>
      <c r="S19" s="156" t="s">
        <v>21</v>
      </c>
      <c r="T19" s="1024" t="s">
        <v>3</v>
      </c>
      <c r="U19" s="1025"/>
      <c r="V19" s="158" t="s">
        <v>5</v>
      </c>
      <c r="W19" s="155" t="s">
        <v>6</v>
      </c>
      <c r="X19" s="159" t="s">
        <v>21</v>
      </c>
      <c r="Y19" s="270" t="s">
        <v>26</v>
      </c>
      <c r="Z19" s="160"/>
      <c r="AA19" s="1111"/>
      <c r="AB19" s="1112"/>
      <c r="AC19" s="1112"/>
      <c r="AD19" s="1112"/>
      <c r="AE19" s="1112"/>
      <c r="AF19" s="1112"/>
      <c r="AG19" s="1112"/>
      <c r="AH19" s="1112"/>
      <c r="AI19" s="1113"/>
    </row>
    <row r="20" spans="1:35" ht="15.75" x14ac:dyDescent="0.25">
      <c r="A20" s="13"/>
      <c r="B20" s="42"/>
      <c r="C20" s="1328"/>
      <c r="D20" s="1329"/>
      <c r="E20" s="14"/>
      <c r="F20" s="44"/>
      <c r="G20" s="1340"/>
      <c r="H20" s="1341"/>
      <c r="I20" s="39"/>
      <c r="J20" s="1014"/>
      <c r="K20" s="1015"/>
      <c r="L20" s="272"/>
      <c r="M20" s="47"/>
      <c r="N20" s="48"/>
      <c r="O20" s="1019"/>
      <c r="P20" s="1015"/>
      <c r="Q20" s="272"/>
      <c r="R20" s="427"/>
      <c r="S20" s="48"/>
      <c r="T20" s="1019"/>
      <c r="U20" s="1015"/>
      <c r="V20" s="272"/>
      <c r="W20" s="434"/>
      <c r="X20" s="52"/>
      <c r="Y20" s="648"/>
      <c r="Z20" s="32"/>
      <c r="AA20" s="1111"/>
      <c r="AB20" s="1112"/>
      <c r="AC20" s="1112"/>
      <c r="AD20" s="1112"/>
      <c r="AE20" s="1112"/>
      <c r="AF20" s="1112"/>
      <c r="AG20" s="1112"/>
      <c r="AH20" s="1112"/>
      <c r="AI20" s="1113"/>
    </row>
    <row r="21" spans="1:35" ht="15.75" x14ac:dyDescent="0.25">
      <c r="A21" s="13"/>
      <c r="B21" s="42"/>
      <c r="C21" s="1328"/>
      <c r="D21" s="1329"/>
      <c r="E21" s="14"/>
      <c r="F21" s="44"/>
      <c r="G21" s="1340"/>
      <c r="H21" s="1341"/>
      <c r="I21" s="39"/>
      <c r="J21" s="1014"/>
      <c r="K21" s="1015"/>
      <c r="L21" s="272"/>
      <c r="M21" s="53"/>
      <c r="N21" s="48"/>
      <c r="O21" s="1019"/>
      <c r="P21" s="1015"/>
      <c r="Q21" s="272"/>
      <c r="R21" s="430"/>
      <c r="S21" s="48"/>
      <c r="T21" s="1019"/>
      <c r="U21" s="1015"/>
      <c r="V21" s="272"/>
      <c r="W21" s="430"/>
      <c r="X21" s="52"/>
      <c r="Y21" s="646"/>
      <c r="Z21" s="32"/>
      <c r="AA21" s="1111"/>
      <c r="AB21" s="1112"/>
      <c r="AC21" s="1112"/>
      <c r="AD21" s="1112"/>
      <c r="AE21" s="1112"/>
      <c r="AF21" s="1112"/>
      <c r="AG21" s="1112"/>
      <c r="AH21" s="1112"/>
      <c r="AI21" s="1113"/>
    </row>
    <row r="22" spans="1:35" ht="15.75" x14ac:dyDescent="0.25">
      <c r="A22" s="13"/>
      <c r="B22" s="42"/>
      <c r="C22" s="1328"/>
      <c r="D22" s="1329"/>
      <c r="E22" s="14"/>
      <c r="F22" s="44"/>
      <c r="G22" s="1340"/>
      <c r="H22" s="1341"/>
      <c r="I22" s="39"/>
      <c r="J22" s="1014"/>
      <c r="K22" s="1015"/>
      <c r="L22" s="272"/>
      <c r="M22" s="53"/>
      <c r="N22" s="48"/>
      <c r="O22" s="1019"/>
      <c r="P22" s="1015"/>
      <c r="Q22" s="272"/>
      <c r="R22" s="430"/>
      <c r="S22" s="48"/>
      <c r="T22" s="1019"/>
      <c r="U22" s="1015"/>
      <c r="V22" s="272"/>
      <c r="W22" s="430"/>
      <c r="X22" s="52"/>
      <c r="Y22" s="284"/>
      <c r="Z22" s="32"/>
      <c r="AA22" s="1111"/>
      <c r="AB22" s="1112"/>
      <c r="AC22" s="1112"/>
      <c r="AD22" s="1112"/>
      <c r="AE22" s="1112"/>
      <c r="AF22" s="1112"/>
      <c r="AG22" s="1112"/>
      <c r="AH22" s="1112"/>
      <c r="AI22" s="1113"/>
    </row>
    <row r="23" spans="1:35" ht="15.75" x14ac:dyDescent="0.25">
      <c r="A23" s="13"/>
      <c r="B23" s="42"/>
      <c r="C23" s="1328"/>
      <c r="D23" s="1329"/>
      <c r="E23" s="14"/>
      <c r="F23" s="44"/>
      <c r="G23" s="1340"/>
      <c r="H23" s="1341"/>
      <c r="I23" s="39"/>
      <c r="J23" s="1014"/>
      <c r="K23" s="1015"/>
      <c r="L23" s="272"/>
      <c r="M23" s="53"/>
      <c r="N23" s="48"/>
      <c r="O23" s="1019"/>
      <c r="P23" s="1015"/>
      <c r="Q23" s="272"/>
      <c r="R23" s="433"/>
      <c r="S23" s="48"/>
      <c r="T23" s="1019"/>
      <c r="U23" s="1015"/>
      <c r="V23" s="272"/>
      <c r="W23" s="430"/>
      <c r="X23" s="52"/>
      <c r="Y23" s="284"/>
      <c r="Z23" s="32"/>
      <c r="AA23" s="1111"/>
      <c r="AB23" s="1112"/>
      <c r="AC23" s="1112"/>
      <c r="AD23" s="1112"/>
      <c r="AE23" s="1112"/>
      <c r="AF23" s="1112"/>
      <c r="AG23" s="1112"/>
      <c r="AH23" s="1112"/>
      <c r="AI23" s="1113"/>
    </row>
    <row r="24" spans="1:35" ht="15.75" x14ac:dyDescent="0.25">
      <c r="A24" s="13"/>
      <c r="B24" s="42"/>
      <c r="C24" s="1328"/>
      <c r="D24" s="1329"/>
      <c r="E24" s="14"/>
      <c r="F24" s="44"/>
      <c r="G24" s="1340"/>
      <c r="H24" s="1341"/>
      <c r="I24" s="39"/>
      <c r="J24" s="1014"/>
      <c r="K24" s="1015"/>
      <c r="L24" s="272"/>
      <c r="M24" s="53"/>
      <c r="N24" s="48"/>
      <c r="O24" s="1019"/>
      <c r="P24" s="1015"/>
      <c r="Q24" s="272"/>
      <c r="R24" s="430"/>
      <c r="S24" s="48"/>
      <c r="T24" s="1019"/>
      <c r="U24" s="1015"/>
      <c r="V24" s="272"/>
      <c r="W24" s="430"/>
      <c r="X24" s="52"/>
      <c r="Y24" s="284"/>
      <c r="Z24" s="32"/>
      <c r="AA24" s="1111"/>
      <c r="AB24" s="1112"/>
      <c r="AC24" s="1112"/>
      <c r="AD24" s="1112"/>
      <c r="AE24" s="1112"/>
      <c r="AF24" s="1112"/>
      <c r="AG24" s="1112"/>
      <c r="AH24" s="1112"/>
      <c r="AI24" s="1113"/>
    </row>
    <row r="25" spans="1:35" ht="15.75" x14ac:dyDescent="0.25">
      <c r="A25" s="13"/>
      <c r="B25" s="42"/>
      <c r="C25" s="1328"/>
      <c r="D25" s="1329"/>
      <c r="E25" s="14"/>
      <c r="F25" s="44"/>
      <c r="G25" s="1340"/>
      <c r="H25" s="1341"/>
      <c r="I25" s="39"/>
      <c r="J25" s="1014"/>
      <c r="K25" s="1015"/>
      <c r="L25" s="272"/>
      <c r="M25" s="53"/>
      <c r="N25" s="48"/>
      <c r="O25" s="1019"/>
      <c r="P25" s="1015"/>
      <c r="Q25" s="272"/>
      <c r="R25" s="430"/>
      <c r="S25" s="48"/>
      <c r="T25" s="1019"/>
      <c r="U25" s="1015"/>
      <c r="V25" s="272"/>
      <c r="W25" s="430"/>
      <c r="X25" s="52"/>
      <c r="Y25" s="648"/>
      <c r="Z25" s="32"/>
      <c r="AA25" s="1111"/>
      <c r="AB25" s="1112"/>
      <c r="AC25" s="1112"/>
      <c r="AD25" s="1112"/>
      <c r="AE25" s="1112"/>
      <c r="AF25" s="1112"/>
      <c r="AG25" s="1112"/>
      <c r="AH25" s="1112"/>
      <c r="AI25" s="1113"/>
    </row>
    <row r="26" spans="1:35" ht="15.75" x14ac:dyDescent="0.25">
      <c r="A26" s="13"/>
      <c r="B26" s="42"/>
      <c r="C26" s="1328"/>
      <c r="D26" s="1329"/>
      <c r="E26" s="14"/>
      <c r="F26" s="44"/>
      <c r="G26" s="1340"/>
      <c r="H26" s="1341"/>
      <c r="I26" s="39"/>
      <c r="J26" s="1014"/>
      <c r="K26" s="1015"/>
      <c r="L26" s="272"/>
      <c r="M26" s="53"/>
      <c r="N26" s="48"/>
      <c r="O26" s="1019"/>
      <c r="P26" s="1015"/>
      <c r="Q26" s="272"/>
      <c r="R26" s="430"/>
      <c r="S26" s="48"/>
      <c r="T26" s="1019"/>
      <c r="U26" s="1015"/>
      <c r="V26" s="272"/>
      <c r="W26" s="430"/>
      <c r="X26" s="52"/>
      <c r="Y26" s="647"/>
      <c r="Z26" s="32"/>
      <c r="AA26" s="1111"/>
      <c r="AB26" s="1112"/>
      <c r="AC26" s="1112"/>
      <c r="AD26" s="1112"/>
      <c r="AE26" s="1112"/>
      <c r="AF26" s="1112"/>
      <c r="AG26" s="1112"/>
      <c r="AH26" s="1112"/>
      <c r="AI26" s="1113"/>
    </row>
    <row r="27" spans="1:35" ht="15.75" x14ac:dyDescent="0.25">
      <c r="A27" s="13"/>
      <c r="B27" s="42"/>
      <c r="C27" s="1328"/>
      <c r="D27" s="1329"/>
      <c r="E27" s="14"/>
      <c r="F27" s="44"/>
      <c r="G27" s="1340"/>
      <c r="H27" s="1341"/>
      <c r="I27" s="39"/>
      <c r="J27" s="1014"/>
      <c r="K27" s="1015"/>
      <c r="L27" s="272"/>
      <c r="M27" s="53"/>
      <c r="N27" s="48"/>
      <c r="O27" s="1019"/>
      <c r="P27" s="1015"/>
      <c r="Q27" s="272"/>
      <c r="R27" s="430"/>
      <c r="S27" s="48"/>
      <c r="T27" s="1019"/>
      <c r="U27" s="1015"/>
      <c r="V27" s="272"/>
      <c r="W27" s="430"/>
      <c r="X27" s="52"/>
      <c r="Y27" s="284"/>
      <c r="Z27" s="32"/>
      <c r="AA27" s="1111"/>
      <c r="AB27" s="1112"/>
      <c r="AC27" s="1112"/>
      <c r="AD27" s="1112"/>
      <c r="AE27" s="1112"/>
      <c r="AF27" s="1112"/>
      <c r="AG27" s="1112"/>
      <c r="AH27" s="1112"/>
      <c r="AI27" s="1113"/>
    </row>
    <row r="28" spans="1:35" ht="15.75" x14ac:dyDescent="0.25">
      <c r="A28" s="13"/>
      <c r="B28" s="42"/>
      <c r="C28" s="1328"/>
      <c r="D28" s="1329"/>
      <c r="E28" s="14"/>
      <c r="F28" s="44"/>
      <c r="G28" s="1340"/>
      <c r="H28" s="1341"/>
      <c r="I28" s="39"/>
      <c r="J28" s="1014"/>
      <c r="K28" s="1015"/>
      <c r="L28" s="272"/>
      <c r="M28" s="53"/>
      <c r="N28" s="48"/>
      <c r="O28" s="1019"/>
      <c r="P28" s="1015"/>
      <c r="Q28" s="272"/>
      <c r="R28" s="430"/>
      <c r="S28" s="48"/>
      <c r="T28" s="1019"/>
      <c r="U28" s="1015"/>
      <c r="V28" s="272"/>
      <c r="W28" s="430"/>
      <c r="X28" s="52"/>
      <c r="Y28" s="284"/>
      <c r="Z28" s="32"/>
      <c r="AA28" s="1111"/>
      <c r="AB28" s="1112"/>
      <c r="AC28" s="1112"/>
      <c r="AD28" s="1112"/>
      <c r="AE28" s="1112"/>
      <c r="AF28" s="1112"/>
      <c r="AG28" s="1112"/>
      <c r="AH28" s="1112"/>
      <c r="AI28" s="1113"/>
    </row>
    <row r="29" spans="1:35" ht="15.75" x14ac:dyDescent="0.25">
      <c r="A29" s="13"/>
      <c r="B29" s="42"/>
      <c r="C29" s="1328"/>
      <c r="D29" s="1329"/>
      <c r="E29" s="14"/>
      <c r="F29" s="44"/>
      <c r="G29" s="1340"/>
      <c r="H29" s="1341"/>
      <c r="I29" s="39"/>
      <c r="J29" s="1014"/>
      <c r="K29" s="1015"/>
      <c r="L29" s="272"/>
      <c r="M29" s="53"/>
      <c r="N29" s="48"/>
      <c r="O29" s="1019"/>
      <c r="P29" s="1015"/>
      <c r="Q29" s="272"/>
      <c r="R29" s="430"/>
      <c r="S29" s="48"/>
      <c r="T29" s="1019"/>
      <c r="U29" s="1015"/>
      <c r="V29" s="272"/>
      <c r="W29" s="430"/>
      <c r="X29" s="52"/>
      <c r="Y29" s="284"/>
      <c r="Z29" s="32"/>
      <c r="AA29" s="1111"/>
      <c r="AB29" s="1112"/>
      <c r="AC29" s="1112"/>
      <c r="AD29" s="1112"/>
      <c r="AE29" s="1112"/>
      <c r="AF29" s="1112"/>
      <c r="AG29" s="1112"/>
      <c r="AH29" s="1112"/>
      <c r="AI29" s="1113"/>
    </row>
    <row r="30" spans="1:35" ht="15.75" x14ac:dyDescent="0.25">
      <c r="A30" s="13"/>
      <c r="B30" s="42"/>
      <c r="C30" s="1328"/>
      <c r="D30" s="1329"/>
      <c r="E30" s="14"/>
      <c r="F30" s="44"/>
      <c r="G30" s="1340"/>
      <c r="H30" s="1341"/>
      <c r="I30" s="39"/>
      <c r="J30" s="1014"/>
      <c r="K30" s="1015"/>
      <c r="L30" s="272"/>
      <c r="M30" s="53"/>
      <c r="N30" s="48"/>
      <c r="O30" s="1019"/>
      <c r="P30" s="1015"/>
      <c r="Q30" s="272"/>
      <c r="R30" s="430"/>
      <c r="S30" s="48"/>
      <c r="T30" s="1019"/>
      <c r="U30" s="1015"/>
      <c r="V30" s="272"/>
      <c r="W30" s="430"/>
      <c r="X30" s="52"/>
      <c r="Y30" s="284"/>
      <c r="Z30" s="32"/>
      <c r="AA30" s="1111"/>
      <c r="AB30" s="1112"/>
      <c r="AC30" s="1112"/>
      <c r="AD30" s="1112"/>
      <c r="AE30" s="1112"/>
      <c r="AF30" s="1112"/>
      <c r="AG30" s="1112"/>
      <c r="AH30" s="1112"/>
      <c r="AI30" s="1113"/>
    </row>
    <row r="31" spans="1:35" ht="15.75" x14ac:dyDescent="0.25">
      <c r="A31" s="13"/>
      <c r="B31" s="42"/>
      <c r="C31" s="1328"/>
      <c r="D31" s="1329"/>
      <c r="E31" s="14"/>
      <c r="F31" s="44"/>
      <c r="G31" s="1340"/>
      <c r="H31" s="1341"/>
      <c r="I31" s="39"/>
      <c r="J31" s="1014"/>
      <c r="K31" s="1015"/>
      <c r="L31" s="272"/>
      <c r="M31" s="53"/>
      <c r="N31" s="48"/>
      <c r="O31" s="1019"/>
      <c r="P31" s="1015"/>
      <c r="Q31" s="272"/>
      <c r="R31" s="430"/>
      <c r="S31" s="48"/>
      <c r="T31" s="1019"/>
      <c r="U31" s="1015"/>
      <c r="V31" s="272"/>
      <c r="W31" s="430"/>
      <c r="X31" s="52"/>
      <c r="Y31" s="284"/>
      <c r="Z31" s="32"/>
      <c r="AA31" s="1111"/>
      <c r="AB31" s="1112"/>
      <c r="AC31" s="1112"/>
      <c r="AD31" s="1112"/>
      <c r="AE31" s="1112"/>
      <c r="AF31" s="1112"/>
      <c r="AG31" s="1112"/>
      <c r="AH31" s="1112"/>
      <c r="AI31" s="1113"/>
    </row>
    <row r="32" spans="1:35" ht="15.75" x14ac:dyDescent="0.25">
      <c r="A32" s="13"/>
      <c r="B32" s="42"/>
      <c r="C32" s="1328"/>
      <c r="D32" s="1329"/>
      <c r="E32" s="14"/>
      <c r="F32" s="44"/>
      <c r="G32" s="1340"/>
      <c r="H32" s="1341"/>
      <c r="I32" s="39"/>
      <c r="J32" s="1014"/>
      <c r="K32" s="1015"/>
      <c r="L32" s="272"/>
      <c r="M32" s="53"/>
      <c r="N32" s="48"/>
      <c r="O32" s="1019"/>
      <c r="P32" s="1015"/>
      <c r="Q32" s="272"/>
      <c r="R32" s="430"/>
      <c r="S32" s="48"/>
      <c r="T32" s="1019"/>
      <c r="U32" s="1015"/>
      <c r="V32" s="272"/>
      <c r="W32" s="430"/>
      <c r="X32" s="52"/>
      <c r="Y32" s="284"/>
      <c r="Z32" s="32"/>
      <c r="AA32" s="1111"/>
      <c r="AB32" s="1112"/>
      <c r="AC32" s="1112"/>
      <c r="AD32" s="1112"/>
      <c r="AE32" s="1112"/>
      <c r="AF32" s="1112"/>
      <c r="AG32" s="1112"/>
      <c r="AH32" s="1112"/>
      <c r="AI32" s="1113"/>
    </row>
    <row r="33" spans="1:36" ht="15.75" x14ac:dyDescent="0.25">
      <c r="A33" s="13"/>
      <c r="B33" s="42"/>
      <c r="C33" s="1328"/>
      <c r="D33" s="1329"/>
      <c r="E33" s="14"/>
      <c r="F33" s="44"/>
      <c r="G33" s="1340"/>
      <c r="H33" s="1341"/>
      <c r="I33" s="39"/>
      <c r="J33" s="1014"/>
      <c r="K33" s="1015"/>
      <c r="L33" s="272"/>
      <c r="M33" s="53"/>
      <c r="N33" s="48"/>
      <c r="O33" s="1019"/>
      <c r="P33" s="1015"/>
      <c r="Q33" s="272"/>
      <c r="R33" s="430"/>
      <c r="S33" s="48"/>
      <c r="T33" s="1019"/>
      <c r="U33" s="1015"/>
      <c r="V33" s="272"/>
      <c r="W33" s="430"/>
      <c r="X33" s="52"/>
      <c r="Y33" s="284"/>
      <c r="Z33" s="32"/>
      <c r="AA33" s="1111"/>
      <c r="AB33" s="1112"/>
      <c r="AC33" s="1112"/>
      <c r="AD33" s="1112"/>
      <c r="AE33" s="1112"/>
      <c r="AF33" s="1112"/>
      <c r="AG33" s="1112"/>
      <c r="AH33" s="1112"/>
      <c r="AI33" s="1113"/>
    </row>
    <row r="34" spans="1:36" ht="16.5" thickBot="1" x14ac:dyDescent="0.3">
      <c r="A34" s="13"/>
      <c r="B34" s="56"/>
      <c r="C34" s="1328"/>
      <c r="D34" s="1329"/>
      <c r="E34" s="14"/>
      <c r="F34" s="44"/>
      <c r="G34" s="1340"/>
      <c r="H34" s="1341"/>
      <c r="I34" s="39"/>
      <c r="J34" s="1014"/>
      <c r="K34" s="1015"/>
      <c r="L34" s="272"/>
      <c r="M34" s="53"/>
      <c r="N34" s="58"/>
      <c r="O34" s="1020"/>
      <c r="P34" s="1021"/>
      <c r="Q34" s="279"/>
      <c r="R34" s="431"/>
      <c r="S34" s="64"/>
      <c r="T34" s="1281"/>
      <c r="U34" s="1282"/>
      <c r="V34" s="278"/>
      <c r="W34" s="431"/>
      <c r="X34" s="537"/>
      <c r="Y34" s="539"/>
      <c r="Z34" s="32"/>
      <c r="AA34" s="1128"/>
      <c r="AB34" s="1129"/>
      <c r="AC34" s="1129"/>
      <c r="AD34" s="1129"/>
      <c r="AE34" s="1129"/>
      <c r="AF34" s="1129"/>
      <c r="AG34" s="1129"/>
      <c r="AH34" s="1129"/>
      <c r="AI34" s="1130"/>
    </row>
    <row r="35" spans="1:36" ht="16.5" thickTop="1" x14ac:dyDescent="0.25">
      <c r="A35" s="13"/>
      <c r="B35" s="56"/>
      <c r="C35" s="1328"/>
      <c r="D35" s="1329"/>
      <c r="E35" s="14"/>
      <c r="F35" s="61"/>
      <c r="G35" s="1340"/>
      <c r="H35" s="1341"/>
      <c r="I35" s="39"/>
      <c r="J35" s="1014"/>
      <c r="K35" s="1015"/>
      <c r="L35" s="272"/>
      <c r="M35" s="53"/>
      <c r="N35" s="58"/>
      <c r="O35" s="1135" t="s">
        <v>213</v>
      </c>
      <c r="P35" s="1136"/>
      <c r="Q35" s="1136"/>
      <c r="R35" s="1136"/>
      <c r="S35" s="1136"/>
      <c r="T35" s="1136"/>
      <c r="U35" s="1136"/>
      <c r="V35" s="1137"/>
      <c r="W35" s="535"/>
      <c r="X35" s="536"/>
      <c r="Y35" s="541"/>
      <c r="Z35" s="1146" t="s">
        <v>177</v>
      </c>
      <c r="AA35" s="1146"/>
      <c r="AB35" s="1146"/>
      <c r="AC35" s="1146"/>
      <c r="AD35" s="1146"/>
      <c r="AE35" s="1146"/>
      <c r="AF35" s="1146"/>
      <c r="AG35" s="1146"/>
      <c r="AH35" s="1146"/>
      <c r="AI35" s="1147"/>
      <c r="AJ35" s="561"/>
    </row>
    <row r="36" spans="1:36" ht="16.5" thickBot="1" x14ac:dyDescent="0.3">
      <c r="A36" s="13"/>
      <c r="B36" s="56"/>
      <c r="C36" s="1328"/>
      <c r="D36" s="1329"/>
      <c r="E36" s="14"/>
      <c r="F36" s="61"/>
      <c r="G36" s="1340"/>
      <c r="H36" s="1341"/>
      <c r="I36" s="39"/>
      <c r="J36" s="1014"/>
      <c r="K36" s="1015"/>
      <c r="L36" s="272"/>
      <c r="M36" s="53"/>
      <c r="N36" s="411"/>
      <c r="O36" s="1138"/>
      <c r="P36" s="1139"/>
      <c r="Q36" s="1139"/>
      <c r="R36" s="1139"/>
      <c r="S36" s="1139"/>
      <c r="T36" s="1139"/>
      <c r="U36" s="1139"/>
      <c r="V36" s="1140"/>
      <c r="W36" s="435"/>
      <c r="X36" s="553"/>
      <c r="Y36" s="557"/>
      <c r="Z36" s="1148" t="s">
        <v>176</v>
      </c>
      <c r="AA36" s="1148"/>
      <c r="AB36" s="1148"/>
      <c r="AC36" s="1148"/>
      <c r="AD36" s="1148"/>
      <c r="AE36" s="1148"/>
      <c r="AF36" s="1148"/>
      <c r="AG36" s="1148"/>
      <c r="AH36" s="1148"/>
      <c r="AI36" s="1149"/>
      <c r="AJ36" s="561"/>
    </row>
    <row r="37" spans="1:36" ht="16.5" thickTop="1" x14ac:dyDescent="0.25">
      <c r="A37" s="13"/>
      <c r="B37" s="56"/>
      <c r="C37" s="1328"/>
      <c r="D37" s="1329"/>
      <c r="E37" s="14"/>
      <c r="F37" s="44"/>
      <c r="G37" s="1340"/>
      <c r="H37" s="1341"/>
      <c r="I37" s="39"/>
      <c r="J37" s="1014"/>
      <c r="K37" s="1015"/>
      <c r="L37" s="272"/>
      <c r="M37" s="53"/>
      <c r="N37" s="411"/>
      <c r="O37" s="1371"/>
      <c r="P37" s="1372"/>
      <c r="Q37" s="548"/>
      <c r="R37" s="549"/>
      <c r="S37" s="550"/>
      <c r="T37" s="1371"/>
      <c r="U37" s="1372"/>
      <c r="V37" s="551"/>
      <c r="W37" s="552"/>
      <c r="X37" s="555"/>
      <c r="Y37" s="558"/>
      <c r="Z37" s="560"/>
      <c r="AA37" s="1131"/>
      <c r="AB37" s="1132"/>
      <c r="AC37" s="1132"/>
      <c r="AD37" s="1132"/>
      <c r="AE37" s="1132"/>
      <c r="AF37" s="1132"/>
      <c r="AG37" s="1132"/>
      <c r="AH37" s="1132"/>
      <c r="AI37" s="1133"/>
      <c r="AJ37" s="408"/>
    </row>
    <row r="38" spans="1:36" ht="18" customHeight="1" x14ac:dyDescent="0.25">
      <c r="A38" s="122"/>
      <c r="B38" s="163" t="s">
        <v>15</v>
      </c>
      <c r="C38" s="1362">
        <f>SUM(C20:C37)</f>
        <v>0</v>
      </c>
      <c r="D38" s="1362"/>
      <c r="E38" s="123"/>
      <c r="F38" s="165" t="s">
        <v>14</v>
      </c>
      <c r="G38" s="1361">
        <f>SUM(G20:G37)</f>
        <v>0</v>
      </c>
      <c r="H38" s="1361"/>
      <c r="I38" s="741"/>
      <c r="J38" s="1016" t="s">
        <v>14</v>
      </c>
      <c r="K38" s="1017"/>
      <c r="L38" s="1018"/>
      <c r="M38" s="1151">
        <f>SUM(M20:M37,R20:R37,W20:W37)</f>
        <v>0</v>
      </c>
      <c r="N38" s="1152"/>
      <c r="O38" s="167"/>
      <c r="P38" s="167"/>
      <c r="Q38" s="168"/>
      <c r="R38" s="925"/>
      <c r="S38" s="926"/>
      <c r="T38" s="927"/>
      <c r="U38" s="927"/>
      <c r="V38" s="169"/>
      <c r="W38" s="1153" t="s">
        <v>61</v>
      </c>
      <c r="X38" s="1154"/>
      <c r="Y38" s="432">
        <f>SUM(Y20:Y37)</f>
        <v>0</v>
      </c>
      <c r="Z38" s="171"/>
      <c r="AA38" s="1111"/>
      <c r="AB38" s="1112"/>
      <c r="AC38" s="1112"/>
      <c r="AD38" s="1112"/>
      <c r="AE38" s="1112"/>
      <c r="AF38" s="1112"/>
      <c r="AG38" s="1112"/>
      <c r="AH38" s="1112"/>
      <c r="AI38" s="1113"/>
    </row>
    <row r="39" spans="1:36" ht="29.1" customHeight="1" x14ac:dyDescent="0.3">
      <c r="A39" s="122"/>
      <c r="B39" s="916" t="s">
        <v>7</v>
      </c>
      <c r="C39" s="1363">
        <f>SUM(C17+C38)</f>
        <v>0</v>
      </c>
      <c r="D39" s="1363"/>
      <c r="E39" s="123"/>
      <c r="F39" s="915" t="s">
        <v>8</v>
      </c>
      <c r="G39" s="1364">
        <f>SUM(G17+G38)</f>
        <v>0</v>
      </c>
      <c r="H39" s="1364"/>
      <c r="I39" s="741"/>
      <c r="J39" s="1173" t="s">
        <v>51</v>
      </c>
      <c r="K39" s="1174"/>
      <c r="L39" s="1174"/>
      <c r="M39" s="1175"/>
      <c r="N39" s="1144">
        <f>SUM(N17+M38)</f>
        <v>0</v>
      </c>
      <c r="O39" s="1144"/>
      <c r="P39" s="1145"/>
      <c r="Q39" s="1145"/>
      <c r="R39" s="176"/>
      <c r="S39" s="177"/>
      <c r="T39" s="1134" t="s">
        <v>49</v>
      </c>
      <c r="U39" s="1134"/>
      <c r="V39" s="1134"/>
      <c r="W39" s="1134"/>
      <c r="X39" s="1134"/>
      <c r="Y39" s="928">
        <f>SUM(Y17+Y38)</f>
        <v>0</v>
      </c>
      <c r="Z39" s="178"/>
      <c r="AA39" s="1111"/>
      <c r="AB39" s="1112"/>
      <c r="AC39" s="1112"/>
      <c r="AD39" s="1112"/>
      <c r="AE39" s="1112"/>
      <c r="AF39" s="1112"/>
      <c r="AG39" s="1112"/>
      <c r="AH39" s="1112"/>
      <c r="AI39" s="1113"/>
    </row>
    <row r="40" spans="1:36" ht="16.899999999999999" customHeight="1" thickBot="1" x14ac:dyDescent="0.3">
      <c r="A40" s="122"/>
      <c r="B40" s="179"/>
      <c r="C40" s="180"/>
      <c r="D40" s="180"/>
      <c r="E40" s="181"/>
      <c r="F40" s="182"/>
      <c r="G40" s="183"/>
      <c r="H40" s="183"/>
      <c r="I40" s="72"/>
      <c r="J40" s="1158"/>
      <c r="K40" s="1158"/>
      <c r="L40" s="1158"/>
      <c r="M40" s="1158"/>
      <c r="N40" s="1159"/>
      <c r="O40" s="1158"/>
      <c r="P40" s="1160"/>
      <c r="Q40" s="1160"/>
      <c r="R40" s="1160"/>
      <c r="S40" s="184"/>
      <c r="T40" s="184"/>
      <c r="U40" s="184"/>
      <c r="V40" s="1150" t="s">
        <v>80</v>
      </c>
      <c r="W40" s="1150"/>
      <c r="X40" s="1150"/>
      <c r="Y40" s="838">
        <f>SUM('שבט-מרץ,3'!Y40+Y39+N39)</f>
        <v>0</v>
      </c>
      <c r="Z40" s="178"/>
      <c r="AA40" s="1141"/>
      <c r="AB40" s="1142"/>
      <c r="AC40" s="1142"/>
      <c r="AD40" s="1142"/>
      <c r="AE40" s="1142"/>
      <c r="AF40" s="1142"/>
      <c r="AG40" s="1142"/>
      <c r="AH40" s="1142"/>
      <c r="AI40" s="1143"/>
    </row>
    <row r="41" spans="1:36" ht="19.899999999999999" customHeight="1" x14ac:dyDescent="0.3">
      <c r="A41" s="221"/>
      <c r="B41" s="1124"/>
      <c r="C41" s="1124"/>
      <c r="D41" s="1124"/>
      <c r="E41" s="1124"/>
      <c r="F41" s="1124"/>
      <c r="G41" s="1124"/>
      <c r="H41" s="504"/>
      <c r="I41" s="124"/>
      <c r="J41" s="148"/>
      <c r="K41" s="148"/>
      <c r="L41" s="148"/>
      <c r="M41" s="148"/>
      <c r="N41" s="148"/>
      <c r="O41" s="148"/>
      <c r="P41" s="148"/>
      <c r="Q41" s="148"/>
      <c r="R41" s="148"/>
      <c r="S41" s="1125" t="s">
        <v>134</v>
      </c>
      <c r="T41" s="1126"/>
      <c r="U41" s="1126"/>
      <c r="V41" s="1126"/>
      <c r="W41" s="1126"/>
      <c r="X41" s="1126"/>
      <c r="Y41" s="1126"/>
      <c r="Z41" s="162"/>
      <c r="AA41" s="1111"/>
      <c r="AB41" s="1112"/>
      <c r="AC41" s="1112"/>
      <c r="AD41" s="1112"/>
      <c r="AE41" s="1112"/>
      <c r="AF41" s="1112"/>
      <c r="AG41" s="1112"/>
      <c r="AH41" s="1112"/>
      <c r="AI41" s="1113"/>
    </row>
    <row r="42" spans="1:36" ht="24" customHeight="1" x14ac:dyDescent="0.2">
      <c r="A42" s="122"/>
      <c r="B42" s="1122" t="s">
        <v>89</v>
      </c>
      <c r="C42" s="1122"/>
      <c r="D42" s="1122"/>
      <c r="E42" s="1122"/>
      <c r="F42" s="1122"/>
      <c r="G42" s="1203">
        <f>SUM(C39-G39)</f>
        <v>0</v>
      </c>
      <c r="H42" s="1203"/>
      <c r="I42" s="124"/>
      <c r="J42" s="148"/>
      <c r="K42" s="148"/>
      <c r="L42" s="148"/>
      <c r="M42" s="1170" t="s">
        <v>262</v>
      </c>
      <c r="N42" s="1284"/>
      <c r="O42" s="1284"/>
      <c r="P42" s="1284"/>
      <c r="Q42" s="1284"/>
      <c r="R42" s="499"/>
      <c r="S42" s="1127"/>
      <c r="T42" s="1127"/>
      <c r="U42" s="1127"/>
      <c r="V42" s="1127"/>
      <c r="W42" s="1127"/>
      <c r="X42" s="1127"/>
      <c r="Y42" s="1127"/>
      <c r="Z42" s="162"/>
      <c r="AA42" s="1111"/>
      <c r="AB42" s="1112"/>
      <c r="AC42" s="1112"/>
      <c r="AD42" s="1112"/>
      <c r="AE42" s="1112"/>
      <c r="AF42" s="1112"/>
      <c r="AG42" s="1112"/>
      <c r="AH42" s="1112"/>
      <c r="AI42" s="1113"/>
    </row>
    <row r="43" spans="1:36" ht="17.25" customHeight="1" x14ac:dyDescent="0.2">
      <c r="A43" s="122"/>
      <c r="B43" s="1122"/>
      <c r="C43" s="1122"/>
      <c r="D43" s="1122"/>
      <c r="E43" s="1122"/>
      <c r="F43" s="1122"/>
      <c r="G43" s="1203"/>
      <c r="H43" s="1203"/>
      <c r="I43" s="124"/>
      <c r="J43" s="124"/>
      <c r="K43" s="148"/>
      <c r="L43" s="124"/>
      <c r="M43" s="148"/>
      <c r="N43" s="148"/>
      <c r="O43" s="148"/>
      <c r="P43" s="148"/>
      <c r="Q43" s="148"/>
      <c r="R43" s="186"/>
      <c r="S43" s="1105"/>
      <c r="T43" s="1106"/>
      <c r="U43" s="1123">
        <v>0</v>
      </c>
      <c r="V43" s="1123"/>
      <c r="W43" s="1109"/>
      <c r="X43" s="1110"/>
      <c r="Y43" s="73">
        <v>0</v>
      </c>
      <c r="Z43" s="41"/>
      <c r="AA43" s="1111"/>
      <c r="AB43" s="1112"/>
      <c r="AC43" s="1112"/>
      <c r="AD43" s="1112"/>
      <c r="AE43" s="1112"/>
      <c r="AF43" s="1112"/>
      <c r="AG43" s="1112"/>
      <c r="AH43" s="1112"/>
      <c r="AI43" s="1113"/>
    </row>
    <row r="44" spans="1:36" ht="16.5" customHeight="1" thickBot="1" x14ac:dyDescent="0.3">
      <c r="A44" s="122"/>
      <c r="B44" s="828" t="s">
        <v>93</v>
      </c>
      <c r="C44" s="829">
        <f>SUM(U43,U44,U45,Y43,Y44,Y45)</f>
        <v>0</v>
      </c>
      <c r="D44" s="385"/>
      <c r="E44" s="1161" t="s">
        <v>90</v>
      </c>
      <c r="F44" s="1161"/>
      <c r="G44" s="1204">
        <f>SUM(G42+C44)</f>
        <v>0</v>
      </c>
      <c r="H44" s="1204"/>
      <c r="I44" s="124"/>
      <c r="J44" s="148"/>
      <c r="K44" s="148"/>
      <c r="L44" s="148"/>
      <c r="M44" s="148"/>
      <c r="N44" s="148"/>
      <c r="O44" s="148"/>
      <c r="P44" s="148"/>
      <c r="Q44" s="148"/>
      <c r="R44" s="186"/>
      <c r="S44" s="1105"/>
      <c r="T44" s="1106"/>
      <c r="U44" s="1107">
        <v>0</v>
      </c>
      <c r="V44" s="1108"/>
      <c r="W44" s="1109"/>
      <c r="X44" s="1110"/>
      <c r="Y44" s="73">
        <v>0</v>
      </c>
      <c r="Z44" s="41"/>
      <c r="AA44" s="1111"/>
      <c r="AB44" s="1112"/>
      <c r="AC44" s="1112"/>
      <c r="AD44" s="1112"/>
      <c r="AE44" s="1112"/>
      <c r="AF44" s="1112"/>
      <c r="AG44" s="1112"/>
      <c r="AH44" s="1112"/>
      <c r="AI44" s="1113"/>
    </row>
    <row r="45" spans="1:36" ht="16.149999999999999" customHeight="1" thickTop="1" thickBot="1" x14ac:dyDescent="0.3">
      <c r="A45" s="221"/>
      <c r="B45" s="181"/>
      <c r="C45" s="181"/>
      <c r="D45" s="181"/>
      <c r="E45" s="181"/>
      <c r="F45" s="148"/>
      <c r="G45" s="148"/>
      <c r="H45" s="503"/>
      <c r="I45" s="124"/>
      <c r="J45" s="124"/>
      <c r="K45" s="148"/>
      <c r="L45" s="638"/>
      <c r="M45" s="1120" t="s">
        <v>261</v>
      </c>
      <c r="N45" s="1121"/>
      <c r="O45" s="1121"/>
      <c r="P45" s="1121"/>
      <c r="Q45" s="148"/>
      <c r="R45" s="186"/>
      <c r="S45" s="1105"/>
      <c r="T45" s="1106"/>
      <c r="U45" s="1107">
        <v>0</v>
      </c>
      <c r="V45" s="1108"/>
      <c r="W45" s="1109"/>
      <c r="X45" s="1110"/>
      <c r="Y45" s="73">
        <v>0</v>
      </c>
      <c r="Z45" s="74"/>
      <c r="AA45" s="1111"/>
      <c r="AB45" s="1112"/>
      <c r="AC45" s="1112"/>
      <c r="AD45" s="1112"/>
      <c r="AE45" s="1112"/>
      <c r="AF45" s="1112"/>
      <c r="AG45" s="1112"/>
      <c r="AH45" s="1112"/>
      <c r="AI45" s="1113"/>
    </row>
    <row r="46" spans="1:36" ht="16.149999999999999" customHeight="1" thickTop="1" thickBot="1" x14ac:dyDescent="0.3">
      <c r="A46" s="221"/>
      <c r="B46" s="189"/>
      <c r="C46" s="190"/>
      <c r="D46" s="124"/>
      <c r="E46" s="191"/>
      <c r="F46" s="192"/>
      <c r="G46" s="1114"/>
      <c r="H46" s="1114"/>
      <c r="I46" s="1114"/>
      <c r="J46" s="193"/>
      <c r="K46" s="193"/>
      <c r="L46" s="526"/>
      <c r="M46" s="1119" t="s">
        <v>173</v>
      </c>
      <c r="N46" s="1119"/>
      <c r="O46" s="1119"/>
      <c r="P46" s="193"/>
      <c r="Q46" s="193"/>
      <c r="R46" s="193"/>
      <c r="S46" s="1115"/>
      <c r="T46" s="1115"/>
      <c r="U46" s="1283"/>
      <c r="V46" s="1283"/>
      <c r="W46" s="1283"/>
      <c r="X46" s="1283"/>
      <c r="Y46" s="384"/>
      <c r="Z46" s="74"/>
      <c r="AA46" s="1111"/>
      <c r="AB46" s="1112"/>
      <c r="AC46" s="1112"/>
      <c r="AD46" s="1112"/>
      <c r="AE46" s="1112"/>
      <c r="AF46" s="1112"/>
      <c r="AG46" s="1112"/>
      <c r="AH46" s="1112"/>
      <c r="AI46" s="1113"/>
    </row>
    <row r="47" spans="1:36" ht="16.149999999999999" customHeight="1" thickTop="1" x14ac:dyDescent="0.25">
      <c r="A47" s="122"/>
      <c r="B47" s="194"/>
      <c r="C47" s="195"/>
      <c r="D47" s="195"/>
      <c r="E47" s="196"/>
      <c r="F47" s="197"/>
      <c r="G47" s="1285">
        <f>IF(C44&gt;0,S144,)</f>
        <v>0</v>
      </c>
      <c r="H47" s="1285"/>
      <c r="I47" s="1285"/>
      <c r="J47" s="198"/>
      <c r="K47" s="199"/>
      <c r="L47" s="194"/>
      <c r="M47" s="194"/>
      <c r="N47" s="197"/>
      <c r="O47" s="197"/>
      <c r="P47" s="197"/>
      <c r="Q47" s="200"/>
      <c r="R47" s="201"/>
      <c r="S47" s="201"/>
      <c r="T47" s="201"/>
      <c r="U47" s="201"/>
      <c r="V47" s="202"/>
      <c r="W47" s="1285">
        <f>IF(C44&gt;0,S144,)</f>
        <v>0</v>
      </c>
      <c r="X47" s="1285"/>
      <c r="Y47" s="202"/>
      <c r="Z47" s="203"/>
      <c r="AA47" s="1095"/>
      <c r="AB47" s="1096"/>
      <c r="AC47" s="1096"/>
      <c r="AD47" s="1096"/>
      <c r="AE47" s="1096"/>
      <c r="AF47" s="1096"/>
      <c r="AG47" s="1096"/>
      <c r="AH47" s="1096"/>
      <c r="AI47" s="1097"/>
    </row>
    <row r="48" spans="1:36" ht="29.45" customHeight="1" x14ac:dyDescent="0.4">
      <c r="A48" s="122"/>
      <c r="B48" s="1098" t="s">
        <v>87</v>
      </c>
      <c r="C48" s="1098"/>
      <c r="D48" s="1098"/>
      <c r="E48" s="1098"/>
      <c r="F48" s="1098"/>
      <c r="G48" s="1099">
        <f>SUM(G42+C44)/10</f>
        <v>0</v>
      </c>
      <c r="H48" s="1099"/>
      <c r="I48" s="1099"/>
      <c r="J48" s="1100" t="s">
        <v>22</v>
      </c>
      <c r="K48" s="1100"/>
      <c r="L48" s="1100"/>
      <c r="M48" s="1100"/>
      <c r="N48" s="1100"/>
      <c r="O48" s="1101">
        <f>SUM('שבט-מרץ,3'!W48)</f>
        <v>0</v>
      </c>
      <c r="P48" s="1102"/>
      <c r="Q48" s="1103" t="s">
        <v>269</v>
      </c>
      <c r="R48" s="1103"/>
      <c r="S48" s="1103"/>
      <c r="T48" s="1103"/>
      <c r="U48" s="1103"/>
      <c r="V48" s="1103"/>
      <c r="W48" s="1104">
        <f>SUM(G48-N39+O48)</f>
        <v>0</v>
      </c>
      <c r="X48" s="1104"/>
      <c r="Y48" s="204">
        <f>IF(W48&gt;-1,,"זכות")</f>
        <v>0</v>
      </c>
      <c r="Z48" s="205"/>
      <c r="AA48" s="1286"/>
      <c r="AB48" s="1287"/>
      <c r="AC48" s="1287"/>
      <c r="AD48" s="1287"/>
      <c r="AE48" s="1287"/>
      <c r="AF48" s="1287"/>
      <c r="AG48" s="1287"/>
      <c r="AH48" s="1287"/>
      <c r="AI48" s="1288"/>
    </row>
    <row r="49" spans="1:36" ht="19.899999999999999" customHeight="1" x14ac:dyDescent="0.25">
      <c r="A49" s="122"/>
      <c r="B49" s="1083" t="s">
        <v>170</v>
      </c>
      <c r="C49" s="1083"/>
      <c r="D49" s="1083"/>
      <c r="E49" s="1083"/>
      <c r="F49" s="1083"/>
      <c r="G49" s="1290">
        <f>SUM(G42/5)</f>
        <v>0</v>
      </c>
      <c r="H49" s="1290"/>
      <c r="I49" s="1290"/>
      <c r="J49" s="1085" t="s">
        <v>169</v>
      </c>
      <c r="K49" s="1085"/>
      <c r="L49" s="1085"/>
      <c r="M49" s="1085"/>
      <c r="N49" s="1085"/>
      <c r="O49" s="1086">
        <f>SUM('שבט-מרץ,3'!W49)</f>
        <v>0</v>
      </c>
      <c r="P49" s="1086"/>
      <c r="Q49" s="636" t="str">
        <f>IF(O49&lt;0,"זכות","")</f>
        <v/>
      </c>
      <c r="R49" s="1091" t="s">
        <v>268</v>
      </c>
      <c r="S49" s="1091"/>
      <c r="T49" s="1091"/>
      <c r="U49" s="1091"/>
      <c r="V49" s="1091"/>
      <c r="W49" s="1087">
        <f>SUM(G49-N39+O49)</f>
        <v>0</v>
      </c>
      <c r="X49" s="1087"/>
      <c r="Y49" s="944" t="str">
        <f>IF(W49&lt;0,"זכות","")</f>
        <v/>
      </c>
      <c r="Z49" s="208"/>
      <c r="AA49" s="1286"/>
      <c r="AB49" s="1287"/>
      <c r="AC49" s="1287"/>
      <c r="AD49" s="1287"/>
      <c r="AE49" s="1287"/>
      <c r="AF49" s="1287"/>
      <c r="AG49" s="1287"/>
      <c r="AH49" s="1287"/>
      <c r="AI49" s="1288"/>
    </row>
    <row r="50" spans="1:36" ht="41.45" customHeight="1" x14ac:dyDescent="0.35">
      <c r="A50" s="122"/>
      <c r="B50" s="1092" t="s">
        <v>264</v>
      </c>
      <c r="C50" s="1093"/>
      <c r="D50" s="1093"/>
      <c r="E50" s="1093"/>
      <c r="F50" s="210"/>
      <c r="G50" s="211"/>
      <c r="H50" s="211"/>
      <c r="I50" s="194"/>
      <c r="J50" s="1291" t="s">
        <v>270</v>
      </c>
      <c r="K50" s="1094"/>
      <c r="L50" s="194"/>
      <c r="M50" s="194"/>
      <c r="N50" s="194"/>
      <c r="O50" s="194"/>
      <c r="P50" s="194"/>
      <c r="Q50" s="194"/>
      <c r="R50" s="213"/>
      <c r="S50" s="500"/>
      <c r="T50" s="214"/>
      <c r="U50" s="214"/>
      <c r="V50" s="214"/>
      <c r="W50" s="214"/>
      <c r="X50" s="214"/>
      <c r="Y50" s="214"/>
      <c r="Z50" s="215"/>
      <c r="AA50" s="1078"/>
      <c r="AB50" s="1078"/>
      <c r="AC50" s="1078"/>
      <c r="AD50" s="1078"/>
      <c r="AE50" s="1078"/>
      <c r="AF50" s="1078"/>
      <c r="AG50" s="1078"/>
      <c r="AH50" s="1078"/>
      <c r="AI50" s="1079"/>
    </row>
    <row r="51" spans="1:36" ht="9.75" customHeight="1" x14ac:dyDescent="0.25">
      <c r="A51" s="122"/>
      <c r="B51" s="1080"/>
      <c r="C51" s="1080"/>
      <c r="D51" s="1080"/>
      <c r="E51" s="1080"/>
      <c r="F51" s="1080"/>
      <c r="G51" s="1080"/>
      <c r="H51" s="1080"/>
      <c r="I51" s="1080"/>
      <c r="J51" s="1080"/>
      <c r="K51" s="1080"/>
      <c r="L51" s="1080"/>
      <c r="M51" s="1080"/>
      <c r="N51" s="1080"/>
      <c r="O51" s="1080"/>
      <c r="P51" s="1080"/>
      <c r="Q51" s="1080"/>
      <c r="R51" s="1080"/>
      <c r="S51" s="1080"/>
      <c r="T51" s="1080"/>
      <c r="U51" s="1080"/>
      <c r="V51" s="1080"/>
      <c r="W51" s="1080"/>
      <c r="X51" s="1080"/>
      <c r="Y51" s="1080"/>
      <c r="Z51" s="215"/>
      <c r="AA51" s="1078"/>
      <c r="AB51" s="1078"/>
      <c r="AC51" s="1078"/>
      <c r="AD51" s="1078"/>
      <c r="AE51" s="1078"/>
      <c r="AF51" s="1078"/>
      <c r="AG51" s="1078"/>
      <c r="AH51" s="1078"/>
      <c r="AI51" s="1079"/>
    </row>
    <row r="52" spans="1:36" ht="33" customHeight="1" x14ac:dyDescent="0.2">
      <c r="A52" s="216"/>
      <c r="B52" s="217"/>
      <c r="C52" s="1089" t="s">
        <v>167</v>
      </c>
      <c r="D52" s="1089"/>
      <c r="E52" s="1088"/>
      <c r="F52" s="1088"/>
      <c r="G52" s="1088"/>
      <c r="H52" s="1088"/>
      <c r="I52" s="1088"/>
      <c r="J52" s="1088"/>
      <c r="K52" s="1088"/>
      <c r="L52" s="1088"/>
      <c r="M52" s="1088"/>
      <c r="N52" s="1088"/>
      <c r="O52" s="1088"/>
      <c r="P52" s="1088"/>
      <c r="Q52" s="1088"/>
      <c r="R52" s="1289" t="s">
        <v>214</v>
      </c>
      <c r="S52" s="1289"/>
      <c r="T52" s="1289"/>
      <c r="U52" s="1289"/>
      <c r="V52" s="1289"/>
      <c r="W52" s="1289"/>
      <c r="X52" s="1289"/>
      <c r="Y52" s="1289"/>
      <c r="Z52" s="220"/>
      <c r="AA52" s="1081"/>
      <c r="AB52" s="1081"/>
      <c r="AC52" s="1081"/>
      <c r="AD52" s="1081"/>
      <c r="AE52" s="1081"/>
      <c r="AF52" s="1081"/>
      <c r="AG52" s="1081"/>
      <c r="AH52" s="1081"/>
      <c r="AI52" s="1082"/>
    </row>
    <row r="53" spans="1:36" ht="15" x14ac:dyDescent="0.25">
      <c r="A53" s="76"/>
      <c r="B53" s="77"/>
      <c r="C53" s="12"/>
      <c r="D53" s="412"/>
      <c r="E53" s="78"/>
      <c r="AA53" s="1077"/>
      <c r="AB53" s="1077"/>
      <c r="AC53" s="1077"/>
      <c r="AD53" s="1077"/>
      <c r="AE53" s="1077"/>
      <c r="AF53" s="1077"/>
      <c r="AG53" s="1077"/>
      <c r="AH53" s="1077"/>
      <c r="AI53" s="1077"/>
      <c r="AJ53" s="335"/>
    </row>
    <row r="54" spans="1:36" ht="14.25" x14ac:dyDescent="0.2">
      <c r="A54" s="80"/>
      <c r="B54" s="81"/>
      <c r="C54" s="12"/>
      <c r="D54" s="412"/>
      <c r="AA54" s="1073"/>
      <c r="AB54" s="1073"/>
      <c r="AC54" s="1073"/>
      <c r="AD54" s="1073"/>
      <c r="AE54" s="1073"/>
      <c r="AF54" s="1073"/>
      <c r="AG54" s="1073"/>
      <c r="AH54" s="1073"/>
      <c r="AI54" s="1073"/>
    </row>
    <row r="55" spans="1:36" ht="14.25" x14ac:dyDescent="0.2">
      <c r="A55" s="83"/>
      <c r="B55" s="84"/>
      <c r="C55" s="335"/>
      <c r="E55" s="78"/>
      <c r="F55" s="335"/>
      <c r="G55" s="84"/>
      <c r="H55" s="84"/>
      <c r="J55" s="85"/>
      <c r="K55" s="85"/>
      <c r="L55" s="335"/>
      <c r="M55" s="335"/>
      <c r="N55" s="335"/>
      <c r="AA55" s="1073"/>
      <c r="AB55" s="1073"/>
      <c r="AC55" s="1073"/>
      <c r="AD55" s="1073"/>
      <c r="AE55" s="1073"/>
      <c r="AF55" s="1073"/>
      <c r="AG55" s="1073"/>
      <c r="AH55" s="1073"/>
      <c r="AI55" s="1073"/>
    </row>
    <row r="56" spans="1:36" ht="15" x14ac:dyDescent="0.25">
      <c r="A56" s="76"/>
      <c r="B56" s="84"/>
      <c r="C56" s="335"/>
      <c r="E56" s="78"/>
      <c r="F56" s="84"/>
      <c r="G56" s="335"/>
      <c r="H56" s="505"/>
      <c r="J56" s="335"/>
      <c r="K56" s="335"/>
      <c r="L56" s="335"/>
      <c r="M56" s="335"/>
      <c r="N56" s="335"/>
      <c r="AA56" s="1073"/>
      <c r="AB56" s="1073"/>
      <c r="AC56" s="1073"/>
      <c r="AD56" s="1073"/>
      <c r="AE56" s="1073"/>
      <c r="AF56" s="1073"/>
      <c r="AG56" s="1073"/>
      <c r="AH56" s="1073"/>
      <c r="AI56" s="1073"/>
    </row>
    <row r="57" spans="1:36" ht="14.25" x14ac:dyDescent="0.2">
      <c r="A57" s="80"/>
      <c r="B57" s="84"/>
      <c r="C57" s="335"/>
      <c r="E57" s="78"/>
      <c r="F57" s="335"/>
      <c r="G57" s="335"/>
      <c r="H57" s="505"/>
      <c r="J57" s="335"/>
      <c r="K57" s="335"/>
      <c r="L57" s="335"/>
      <c r="M57" s="335"/>
      <c r="N57" s="335"/>
      <c r="AA57" s="1073"/>
      <c r="AB57" s="1073"/>
      <c r="AC57" s="1073"/>
      <c r="AD57" s="1073"/>
      <c r="AE57" s="1073"/>
      <c r="AF57" s="1073"/>
      <c r="AG57" s="1073"/>
      <c r="AH57" s="1073"/>
      <c r="AI57" s="1073"/>
    </row>
    <row r="58" spans="1:36" ht="14.25" x14ac:dyDescent="0.2">
      <c r="C58" s="335"/>
      <c r="E58" s="78"/>
      <c r="F58" s="335"/>
      <c r="G58" s="335"/>
      <c r="H58" s="505"/>
      <c r="J58" s="335"/>
      <c r="K58" s="335"/>
      <c r="L58" s="335"/>
      <c r="M58" s="335"/>
      <c r="N58" s="335"/>
      <c r="AA58" s="1073"/>
      <c r="AB58" s="1073"/>
      <c r="AC58" s="1073"/>
      <c r="AD58" s="1073"/>
      <c r="AE58" s="1073"/>
      <c r="AF58" s="1073"/>
      <c r="AG58" s="1073"/>
      <c r="AH58" s="1073"/>
      <c r="AI58" s="1073"/>
    </row>
    <row r="59" spans="1:36" ht="14.25" x14ac:dyDescent="0.2">
      <c r="C59" s="335"/>
      <c r="E59" s="78"/>
      <c r="F59" s="335"/>
      <c r="G59" s="335"/>
      <c r="H59" s="505"/>
      <c r="J59" s="335"/>
      <c r="K59" s="335"/>
      <c r="L59" s="335"/>
      <c r="M59" s="335"/>
      <c r="N59" s="335"/>
      <c r="AA59" s="1073"/>
      <c r="AB59" s="1073"/>
      <c r="AC59" s="1073"/>
      <c r="AD59" s="1073"/>
      <c r="AE59" s="1073"/>
      <c r="AF59" s="1073"/>
      <c r="AG59" s="1073"/>
      <c r="AH59" s="1073"/>
      <c r="AI59" s="1073"/>
    </row>
    <row r="60" spans="1:36" ht="14.25" x14ac:dyDescent="0.2">
      <c r="C60" s="335"/>
      <c r="E60" s="78"/>
      <c r="F60" s="335"/>
      <c r="G60" s="335"/>
      <c r="H60" s="505"/>
      <c r="J60" s="335"/>
      <c r="K60" s="335"/>
      <c r="L60" s="335"/>
      <c r="M60" s="335"/>
      <c r="N60" s="335"/>
      <c r="AA60" s="1073"/>
      <c r="AB60" s="1073"/>
      <c r="AC60" s="1073"/>
      <c r="AD60" s="1073"/>
      <c r="AE60" s="1073"/>
      <c r="AF60" s="1073"/>
      <c r="AG60" s="1073"/>
      <c r="AH60" s="1073"/>
      <c r="AI60" s="1073"/>
    </row>
    <row r="61" spans="1:36" ht="14.25" x14ac:dyDescent="0.2">
      <c r="C61" s="335"/>
      <c r="E61" s="78"/>
      <c r="F61" s="335"/>
      <c r="G61" s="335"/>
      <c r="H61" s="505"/>
      <c r="J61" s="335"/>
      <c r="K61" s="335"/>
      <c r="L61" s="335"/>
      <c r="M61" s="335"/>
      <c r="N61" s="335"/>
      <c r="AA61" s="1073"/>
      <c r="AB61" s="1073"/>
      <c r="AC61" s="1073"/>
      <c r="AD61" s="1073"/>
      <c r="AE61" s="1073"/>
      <c r="AF61" s="1073"/>
      <c r="AG61" s="1073"/>
      <c r="AH61" s="1073"/>
      <c r="AI61" s="1073"/>
    </row>
    <row r="62" spans="1:36" ht="14.25" x14ac:dyDescent="0.2">
      <c r="C62" s="335"/>
      <c r="E62" s="78"/>
      <c r="F62" s="335"/>
      <c r="G62" s="80"/>
      <c r="H62" s="80"/>
      <c r="J62" s="335"/>
      <c r="K62" s="335"/>
      <c r="L62" s="335"/>
      <c r="M62" s="335"/>
      <c r="N62" s="335"/>
      <c r="AA62" s="1073"/>
      <c r="AB62" s="1073"/>
      <c r="AC62" s="1073"/>
      <c r="AD62" s="1073"/>
      <c r="AE62" s="1073"/>
      <c r="AF62" s="1073"/>
      <c r="AG62" s="1073"/>
      <c r="AH62" s="1073"/>
      <c r="AI62" s="1073"/>
    </row>
    <row r="63" spans="1:36" ht="14.25" x14ac:dyDescent="0.2">
      <c r="A63" s="677"/>
      <c r="B63" s="226"/>
      <c r="C63" s="370"/>
      <c r="D63" s="370"/>
      <c r="E63" s="678"/>
      <c r="F63" s="370"/>
      <c r="G63" s="370"/>
      <c r="H63" s="370"/>
      <c r="J63" s="335"/>
      <c r="K63" s="335"/>
      <c r="L63" s="335"/>
      <c r="M63" s="335"/>
      <c r="N63" s="335"/>
    </row>
    <row r="64" spans="1:36" ht="14.25" x14ac:dyDescent="0.2">
      <c r="A64" s="677"/>
      <c r="B64" s="226"/>
      <c r="C64" s="370"/>
      <c r="D64" s="370"/>
      <c r="E64" s="678"/>
      <c r="F64" s="370"/>
      <c r="G64" s="370"/>
      <c r="H64" s="370"/>
      <c r="J64" s="335"/>
      <c r="K64" s="335"/>
      <c r="L64" s="335"/>
      <c r="M64" s="335"/>
      <c r="N64" s="335"/>
    </row>
    <row r="65" spans="1:14" ht="14.25" customHeight="1" x14ac:dyDescent="0.3">
      <c r="A65" s="1322" t="s">
        <v>196</v>
      </c>
      <c r="B65" s="1322"/>
      <c r="C65" s="1322"/>
      <c r="D65" s="1322"/>
      <c r="E65" s="1322"/>
      <c r="F65" s="1322"/>
      <c r="G65" s="1322"/>
      <c r="H65" s="1322"/>
      <c r="I65" s="833"/>
      <c r="J65" s="671"/>
      <c r="K65" s="671"/>
      <c r="L65" s="671"/>
      <c r="M65" s="671"/>
      <c r="N65" s="335"/>
    </row>
    <row r="66" spans="1:14" ht="14.25" customHeight="1" x14ac:dyDescent="0.3">
      <c r="A66" s="1322"/>
      <c r="B66" s="1322"/>
      <c r="C66" s="1322"/>
      <c r="D66" s="1322"/>
      <c r="E66" s="1322"/>
      <c r="F66" s="1322"/>
      <c r="G66" s="1322"/>
      <c r="H66" s="1322"/>
      <c r="I66" s="833"/>
      <c r="J66" s="671"/>
      <c r="K66" s="671"/>
      <c r="L66" s="671"/>
      <c r="M66" s="671"/>
      <c r="N66" s="335"/>
    </row>
    <row r="67" spans="1:14" ht="20.25" customHeight="1" x14ac:dyDescent="0.2">
      <c r="A67" s="1323" t="s">
        <v>197</v>
      </c>
      <c r="B67" s="1373"/>
      <c r="C67" s="1373"/>
      <c r="D67" s="1373"/>
      <c r="E67" s="1373"/>
      <c r="F67" s="1373"/>
      <c r="G67" s="1373"/>
      <c r="H67" s="1373"/>
      <c r="I67" s="834"/>
      <c r="J67" s="657"/>
      <c r="K67" s="657"/>
      <c r="L67" s="657"/>
      <c r="M67" s="1220"/>
      <c r="N67" s="335"/>
    </row>
    <row r="68" spans="1:14" ht="20.25" customHeight="1" x14ac:dyDescent="0.2">
      <c r="A68" s="1373"/>
      <c r="B68" s="1373"/>
      <c r="C68" s="1373"/>
      <c r="D68" s="1373"/>
      <c r="E68" s="1373"/>
      <c r="F68" s="1373"/>
      <c r="G68" s="1373"/>
      <c r="H68" s="1373"/>
      <c r="I68" s="834"/>
      <c r="J68" s="657"/>
      <c r="K68" s="657"/>
      <c r="L68" s="657"/>
      <c r="M68" s="1220"/>
      <c r="N68" s="335"/>
    </row>
    <row r="69" spans="1:14" ht="15" x14ac:dyDescent="0.25">
      <c r="A69" s="679"/>
      <c r="B69" s="1348" t="s">
        <v>190</v>
      </c>
      <c r="C69" s="1366" t="s">
        <v>6</v>
      </c>
      <c r="D69" s="1366"/>
      <c r="E69" s="680"/>
      <c r="F69" s="1349" t="s">
        <v>189</v>
      </c>
      <c r="G69" s="1349" t="s">
        <v>6</v>
      </c>
      <c r="H69" s="681"/>
      <c r="I69" s="1350"/>
      <c r="J69" s="1351"/>
      <c r="K69" s="1351"/>
      <c r="L69" s="1351"/>
      <c r="M69" s="1220"/>
      <c r="N69" s="335"/>
    </row>
    <row r="70" spans="1:14" ht="15" x14ac:dyDescent="0.25">
      <c r="A70" s="679"/>
      <c r="B70" s="1348"/>
      <c r="C70" s="1366"/>
      <c r="D70" s="1366"/>
      <c r="E70" s="680"/>
      <c r="F70" s="1349"/>
      <c r="G70" s="1349"/>
      <c r="H70" s="681"/>
      <c r="I70" s="1350"/>
      <c r="J70" s="1351"/>
      <c r="K70" s="1351"/>
      <c r="L70" s="1351"/>
      <c r="M70" s="1220"/>
      <c r="N70" s="335"/>
    </row>
    <row r="71" spans="1:14" ht="14.25" x14ac:dyDescent="0.2">
      <c r="A71" s="679"/>
      <c r="B71" s="675"/>
      <c r="C71" s="1352"/>
      <c r="D71" s="1352"/>
      <c r="E71" s="123"/>
      <c r="F71" s="674"/>
      <c r="G71" s="673"/>
      <c r="H71" s="15"/>
      <c r="I71" s="1315"/>
      <c r="J71" s="1068"/>
      <c r="K71" s="1068"/>
      <c r="L71" s="1068"/>
      <c r="M71" s="1220"/>
      <c r="N71" s="335"/>
    </row>
    <row r="72" spans="1:14" ht="14.25" x14ac:dyDescent="0.2">
      <c r="A72" s="679"/>
      <c r="B72" s="675"/>
      <c r="C72" s="1352"/>
      <c r="D72" s="1352"/>
      <c r="E72" s="123"/>
      <c r="F72" s="674"/>
      <c r="G72" s="673"/>
      <c r="H72" s="15"/>
      <c r="I72" s="1315"/>
      <c r="J72" s="1068"/>
      <c r="K72" s="1068"/>
      <c r="L72" s="1068"/>
      <c r="M72" s="1220"/>
      <c r="N72" s="335"/>
    </row>
    <row r="73" spans="1:14" ht="14.25" x14ac:dyDescent="0.2">
      <c r="A73" s="679"/>
      <c r="B73" s="675"/>
      <c r="C73" s="1352"/>
      <c r="D73" s="1352"/>
      <c r="E73" s="123"/>
      <c r="F73" s="674"/>
      <c r="G73" s="673"/>
      <c r="H73" s="15"/>
      <c r="I73" s="1315"/>
      <c r="J73" s="1068"/>
      <c r="K73" s="1068"/>
      <c r="L73" s="1068"/>
      <c r="M73" s="1220"/>
      <c r="N73" s="335"/>
    </row>
    <row r="74" spans="1:14" s="412" customFormat="1" ht="14.25" x14ac:dyDescent="0.2">
      <c r="A74" s="679"/>
      <c r="B74" s="675"/>
      <c r="C74" s="1368"/>
      <c r="D74" s="1369"/>
      <c r="E74" s="123"/>
      <c r="F74" s="674"/>
      <c r="G74" s="673"/>
      <c r="H74" s="15"/>
      <c r="I74" s="836"/>
      <c r="J74" s="775"/>
      <c r="K74" s="775"/>
      <c r="L74" s="775"/>
      <c r="M74" s="1220"/>
      <c r="N74" s="778"/>
    </row>
    <row r="75" spans="1:14" s="412" customFormat="1" ht="14.25" x14ac:dyDescent="0.2">
      <c r="A75" s="679"/>
      <c r="B75" s="675"/>
      <c r="C75" s="1368"/>
      <c r="D75" s="1369"/>
      <c r="E75" s="123"/>
      <c r="F75" s="674"/>
      <c r="G75" s="673"/>
      <c r="H75" s="15"/>
      <c r="I75" s="836"/>
      <c r="J75" s="775"/>
      <c r="K75" s="775"/>
      <c r="L75" s="775"/>
      <c r="M75" s="1220"/>
      <c r="N75" s="778"/>
    </row>
    <row r="76" spans="1:14" s="412" customFormat="1" ht="14.25" x14ac:dyDescent="0.2">
      <c r="A76" s="679"/>
      <c r="B76" s="675"/>
      <c r="C76" s="1368"/>
      <c r="D76" s="1369"/>
      <c r="E76" s="123"/>
      <c r="F76" s="674"/>
      <c r="G76" s="673"/>
      <c r="H76" s="15"/>
      <c r="I76" s="836"/>
      <c r="J76" s="775"/>
      <c r="K76" s="775"/>
      <c r="L76" s="775"/>
      <c r="M76" s="1220"/>
      <c r="N76" s="778"/>
    </row>
    <row r="77" spans="1:14" s="412" customFormat="1" ht="14.25" x14ac:dyDescent="0.2">
      <c r="A77" s="679"/>
      <c r="B77" s="675"/>
      <c r="C77" s="1368"/>
      <c r="D77" s="1369"/>
      <c r="E77" s="123"/>
      <c r="F77" s="674"/>
      <c r="G77" s="673"/>
      <c r="H77" s="15"/>
      <c r="I77" s="836"/>
      <c r="J77" s="775"/>
      <c r="K77" s="775"/>
      <c r="L77" s="775"/>
      <c r="M77" s="1220"/>
      <c r="N77" s="778"/>
    </row>
    <row r="78" spans="1:14" s="412" customFormat="1" ht="14.25" x14ac:dyDescent="0.2">
      <c r="A78" s="679"/>
      <c r="B78" s="675"/>
      <c r="C78" s="1368"/>
      <c r="D78" s="1369"/>
      <c r="E78" s="123"/>
      <c r="F78" s="674"/>
      <c r="G78" s="673"/>
      <c r="H78" s="15"/>
      <c r="I78" s="836"/>
      <c r="J78" s="775"/>
      <c r="K78" s="775"/>
      <c r="L78" s="775"/>
      <c r="M78" s="1220"/>
      <c r="N78" s="778"/>
    </row>
    <row r="79" spans="1:14" s="412" customFormat="1" ht="14.25" x14ac:dyDescent="0.2">
      <c r="A79" s="679"/>
      <c r="B79" s="675"/>
      <c r="C79" s="1368"/>
      <c r="D79" s="1369"/>
      <c r="E79" s="123"/>
      <c r="F79" s="674"/>
      <c r="G79" s="673"/>
      <c r="H79" s="15"/>
      <c r="I79" s="836"/>
      <c r="J79" s="775"/>
      <c r="K79" s="775"/>
      <c r="L79" s="775"/>
      <c r="M79" s="1220"/>
      <c r="N79" s="778"/>
    </row>
    <row r="80" spans="1:14" ht="14.25" x14ac:dyDescent="0.2">
      <c r="A80" s="679"/>
      <c r="B80" s="675"/>
      <c r="C80" s="1352"/>
      <c r="D80" s="1352"/>
      <c r="E80" s="123"/>
      <c r="F80" s="674"/>
      <c r="G80" s="673"/>
      <c r="H80" s="15"/>
      <c r="I80" s="1315"/>
      <c r="J80" s="1068"/>
      <c r="K80" s="1068"/>
      <c r="L80" s="1068"/>
      <c r="M80" s="1220"/>
      <c r="N80" s="335"/>
    </row>
    <row r="81" spans="1:14" ht="14.25" x14ac:dyDescent="0.2">
      <c r="A81" s="679"/>
      <c r="B81" s="675"/>
      <c r="C81" s="1352"/>
      <c r="D81" s="1352"/>
      <c r="E81" s="123"/>
      <c r="F81" s="674"/>
      <c r="G81" s="673"/>
      <c r="H81" s="15"/>
      <c r="I81" s="1315"/>
      <c r="J81" s="1068"/>
      <c r="K81" s="1068"/>
      <c r="L81" s="1068"/>
      <c r="M81" s="1220"/>
      <c r="N81" s="335"/>
    </row>
    <row r="82" spans="1:14" ht="14.25" x14ac:dyDescent="0.2">
      <c r="A82" s="679"/>
      <c r="B82" s="675"/>
      <c r="C82" s="1352"/>
      <c r="D82" s="1352"/>
      <c r="E82" s="123"/>
      <c r="F82" s="674"/>
      <c r="G82" s="673"/>
      <c r="H82" s="15"/>
      <c r="I82" s="1315"/>
      <c r="J82" s="1068"/>
      <c r="K82" s="1068"/>
      <c r="L82" s="1068"/>
      <c r="M82" s="1220"/>
      <c r="N82" s="335"/>
    </row>
    <row r="83" spans="1:14" ht="14.25" x14ac:dyDescent="0.2">
      <c r="A83" s="679"/>
      <c r="B83" s="675"/>
      <c r="C83" s="1352"/>
      <c r="D83" s="1352"/>
      <c r="E83" s="123"/>
      <c r="F83" s="674"/>
      <c r="G83" s="673"/>
      <c r="H83" s="15"/>
      <c r="I83" s="1315"/>
      <c r="J83" s="1068"/>
      <c r="K83" s="1068"/>
      <c r="L83" s="1068"/>
      <c r="M83" s="1220"/>
      <c r="N83" s="335"/>
    </row>
    <row r="84" spans="1:14" ht="14.25" x14ac:dyDescent="0.2">
      <c r="A84" s="679"/>
      <c r="B84" s="675"/>
      <c r="C84" s="1352"/>
      <c r="D84" s="1352"/>
      <c r="E84" s="123"/>
      <c r="F84" s="674"/>
      <c r="G84" s="673"/>
      <c r="H84" s="15"/>
      <c r="I84" s="1315"/>
      <c r="J84" s="1068"/>
      <c r="K84" s="1068"/>
      <c r="L84" s="1068"/>
      <c r="M84" s="1220"/>
      <c r="N84" s="335"/>
    </row>
    <row r="85" spans="1:14" ht="14.25" x14ac:dyDescent="0.2">
      <c r="A85" s="679"/>
      <c r="B85" s="676"/>
      <c r="C85" s="1324"/>
      <c r="D85" s="1324"/>
      <c r="E85" s="123"/>
      <c r="F85" s="674"/>
      <c r="G85" s="673"/>
      <c r="H85" s="15"/>
      <c r="I85" s="1315"/>
      <c r="J85" s="1068"/>
      <c r="K85" s="1068"/>
      <c r="L85" s="1068"/>
      <c r="M85" s="1220"/>
      <c r="N85" s="335"/>
    </row>
    <row r="86" spans="1:14" ht="14.25" x14ac:dyDescent="0.2">
      <c r="A86" s="679"/>
      <c r="B86" s="683" t="s">
        <v>191</v>
      </c>
      <c r="C86" s="1326">
        <f>SUM(C71:C85)</f>
        <v>0</v>
      </c>
      <c r="D86" s="1326"/>
      <c r="E86" s="123"/>
      <c r="F86" s="674"/>
      <c r="G86" s="673"/>
      <c r="H86" s="15"/>
      <c r="I86" s="1315"/>
      <c r="J86" s="1068"/>
      <c r="K86" s="1068"/>
      <c r="L86" s="1068"/>
      <c r="M86" s="1220"/>
      <c r="N86" s="335"/>
    </row>
    <row r="87" spans="1:14" ht="14.25" x14ac:dyDescent="0.2">
      <c r="A87" s="679"/>
      <c r="B87" s="1325" t="s">
        <v>193</v>
      </c>
      <c r="C87" s="1327">
        <f>SUM(C86+C39)</f>
        <v>0</v>
      </c>
      <c r="D87" s="1327"/>
      <c r="E87" s="123"/>
      <c r="F87" s="674"/>
      <c r="G87" s="673"/>
      <c r="H87" s="15"/>
      <c r="I87" s="1315"/>
      <c r="J87" s="1068"/>
      <c r="K87" s="1068"/>
      <c r="L87" s="1068"/>
      <c r="M87" s="1220"/>
      <c r="N87" s="335"/>
    </row>
    <row r="88" spans="1:14" ht="14.25" x14ac:dyDescent="0.2">
      <c r="A88" s="679"/>
      <c r="B88" s="1370"/>
      <c r="C88" s="1327"/>
      <c r="D88" s="1327"/>
      <c r="E88" s="123"/>
      <c r="F88" s="674"/>
      <c r="G88" s="673"/>
      <c r="H88" s="15"/>
      <c r="I88" s="1315"/>
      <c r="J88" s="1068"/>
      <c r="K88" s="1068"/>
      <c r="L88" s="1068"/>
      <c r="M88" s="1220"/>
      <c r="N88" s="335"/>
    </row>
    <row r="89" spans="1:14" ht="15.75" customHeight="1" thickBot="1" x14ac:dyDescent="0.25">
      <c r="A89" s="679"/>
      <c r="B89" s="830" t="s">
        <v>212</v>
      </c>
      <c r="C89" s="1312">
        <f>SUM(C87+'שבט-מרץ,3'!C89)</f>
        <v>0</v>
      </c>
      <c r="D89" s="1312"/>
      <c r="E89" s="123"/>
      <c r="F89" s="674"/>
      <c r="G89" s="673"/>
      <c r="H89" s="15"/>
      <c r="I89" s="1315"/>
      <c r="J89" s="1068"/>
      <c r="K89" s="1068"/>
      <c r="L89" s="1068"/>
      <c r="M89" s="1220"/>
      <c r="N89" s="335"/>
    </row>
    <row r="90" spans="1:14" ht="15" x14ac:dyDescent="0.2">
      <c r="A90" s="834"/>
      <c r="B90" s="835"/>
      <c r="C90" s="1313"/>
      <c r="D90" s="1314"/>
      <c r="E90" s="123"/>
      <c r="F90" s="674"/>
      <c r="G90" s="673"/>
      <c r="H90" s="15"/>
      <c r="I90" s="1315"/>
      <c r="J90" s="1068"/>
      <c r="K90" s="1068"/>
      <c r="L90" s="1068"/>
      <c r="M90" s="1220"/>
      <c r="N90" s="335"/>
    </row>
    <row r="91" spans="1:14" ht="14.25" x14ac:dyDescent="0.2">
      <c r="A91" s="834"/>
      <c r="B91" s="835"/>
      <c r="C91"/>
      <c r="D91" s="836"/>
      <c r="E91" s="123"/>
      <c r="F91" s="674"/>
      <c r="G91" s="673"/>
      <c r="H91" s="15"/>
      <c r="I91" s="1315"/>
      <c r="J91" s="1068"/>
      <c r="K91" s="1068"/>
      <c r="L91" s="1068"/>
      <c r="M91" s="1220"/>
      <c r="N91" s="335"/>
    </row>
    <row r="92" spans="1:14" ht="14.25" x14ac:dyDescent="0.2">
      <c r="A92" s="834"/>
      <c r="B92" s="835"/>
      <c r="C92"/>
      <c r="D92" s="836"/>
      <c r="E92" s="123"/>
      <c r="F92" s="674"/>
      <c r="G92" s="673"/>
      <c r="H92" s="15"/>
      <c r="I92" s="1315"/>
      <c r="J92" s="1068"/>
      <c r="K92" s="1068"/>
      <c r="L92" s="1068"/>
      <c r="M92" s="1220"/>
      <c r="N92" s="335"/>
    </row>
    <row r="93" spans="1:14" ht="14.25" x14ac:dyDescent="0.2">
      <c r="A93" s="657"/>
      <c r="B93" s="672"/>
      <c r="C93" s="1068"/>
      <c r="D93" s="1068"/>
      <c r="E93" s="123"/>
      <c r="F93" s="674"/>
      <c r="G93" s="673"/>
      <c r="H93" s="15"/>
      <c r="I93" s="1315"/>
      <c r="J93" s="1068"/>
      <c r="K93" s="1068"/>
      <c r="L93" s="1068"/>
      <c r="M93" s="1220"/>
      <c r="N93" s="335"/>
    </row>
    <row r="94" spans="1:14" ht="14.25" x14ac:dyDescent="0.2">
      <c r="A94" s="657"/>
      <c r="B94" s="672"/>
      <c r="C94" s="1068"/>
      <c r="D94" s="1068"/>
      <c r="E94" s="123"/>
      <c r="F94" s="674"/>
      <c r="G94" s="673"/>
      <c r="H94" s="15"/>
      <c r="I94" s="1315"/>
      <c r="J94" s="1068"/>
      <c r="K94" s="1068"/>
      <c r="L94" s="1068"/>
      <c r="M94" s="1220"/>
      <c r="N94" s="335"/>
    </row>
    <row r="95" spans="1:14" ht="14.25" x14ac:dyDescent="0.2">
      <c r="A95" s="657"/>
      <c r="B95" s="672"/>
      <c r="C95" s="1068"/>
      <c r="D95" s="1068"/>
      <c r="E95" s="123"/>
      <c r="F95" s="674"/>
      <c r="G95" s="673"/>
      <c r="H95" s="39"/>
      <c r="I95" s="1315"/>
      <c r="J95" s="1068"/>
      <c r="K95" s="1068"/>
      <c r="L95" s="1068"/>
      <c r="M95" s="1220"/>
      <c r="N95" s="335"/>
    </row>
    <row r="96" spans="1:14" ht="14.25" x14ac:dyDescent="0.2">
      <c r="A96" s="657"/>
      <c r="B96" s="672"/>
      <c r="C96" s="1068"/>
      <c r="D96" s="1068"/>
      <c r="E96" s="123"/>
      <c r="F96" s="674"/>
      <c r="G96" s="80"/>
      <c r="H96" s="15"/>
      <c r="I96" s="1315"/>
      <c r="J96" s="1068"/>
      <c r="K96" s="1068"/>
      <c r="L96" s="1068"/>
      <c r="M96" s="1220"/>
      <c r="N96" s="335"/>
    </row>
    <row r="97" spans="1:14" ht="14.25" x14ac:dyDescent="0.2">
      <c r="A97" s="657"/>
      <c r="B97" s="672"/>
      <c r="C97" s="1068"/>
      <c r="D97" s="1068"/>
      <c r="E97" s="123"/>
      <c r="F97" s="674"/>
      <c r="G97" s="673"/>
      <c r="H97" s="15"/>
      <c r="I97" s="1315"/>
      <c r="J97" s="1068"/>
      <c r="K97" s="1068"/>
      <c r="L97" s="1068"/>
      <c r="M97" s="1220"/>
      <c r="N97" s="335"/>
    </row>
    <row r="98" spans="1:14" ht="14.25" customHeight="1" x14ac:dyDescent="0.2">
      <c r="A98" s="657"/>
      <c r="B98" s="1066" t="s">
        <v>230</v>
      </c>
      <c r="C98" s="1066"/>
      <c r="D98" s="1066"/>
      <c r="E98" s="123"/>
      <c r="F98" s="674"/>
      <c r="G98" s="673"/>
      <c r="H98" s="15"/>
      <c r="I98" s="1315"/>
      <c r="J98" s="1068"/>
      <c r="K98" s="1068"/>
      <c r="L98" s="1068"/>
      <c r="M98" s="1220"/>
      <c r="N98" s="335"/>
    </row>
    <row r="99" spans="1:14" ht="14.25" customHeight="1" x14ac:dyDescent="0.2">
      <c r="A99" s="657"/>
      <c r="B99" s="1066"/>
      <c r="C99" s="1066"/>
      <c r="D99" s="1066"/>
      <c r="E99" s="123"/>
      <c r="F99" s="674"/>
      <c r="G99" s="673"/>
      <c r="H99" s="15"/>
      <c r="I99" s="1315"/>
      <c r="J99" s="1068"/>
      <c r="K99" s="1068"/>
      <c r="L99" s="1068"/>
      <c r="M99" s="1220"/>
      <c r="N99" s="335"/>
    </row>
    <row r="100" spans="1:14" ht="14.25" customHeight="1" x14ac:dyDescent="0.2">
      <c r="A100" s="657"/>
      <c r="B100" s="1066"/>
      <c r="C100" s="1066"/>
      <c r="D100" s="1066"/>
      <c r="E100" s="191"/>
      <c r="F100" s="674"/>
      <c r="G100" s="673"/>
      <c r="H100" s="39"/>
      <c r="I100" s="1315"/>
      <c r="J100" s="1068"/>
      <c r="K100" s="1068"/>
      <c r="L100" s="1068"/>
      <c r="M100" s="1220"/>
    </row>
    <row r="101" spans="1:14" ht="14.45" customHeight="1" x14ac:dyDescent="0.2">
      <c r="A101" s="657"/>
      <c r="B101" s="1066"/>
      <c r="C101" s="1066"/>
      <c r="D101" s="1066"/>
      <c r="E101" s="191"/>
      <c r="F101" s="674"/>
      <c r="G101" s="673"/>
      <c r="H101" s="39"/>
      <c r="I101" s="1315"/>
      <c r="J101" s="1068"/>
      <c r="K101" s="1068"/>
      <c r="L101" s="1068"/>
      <c r="M101" s="1220"/>
    </row>
    <row r="102" spans="1:14" ht="14.25" x14ac:dyDescent="0.2">
      <c r="A102" s="657"/>
      <c r="B102" s="672"/>
      <c r="C102" s="1068"/>
      <c r="D102" s="1068"/>
      <c r="E102" s="191"/>
      <c r="F102" s="674"/>
      <c r="G102" s="673"/>
      <c r="H102" s="39"/>
      <c r="I102" s="1315"/>
      <c r="J102" s="1068"/>
      <c r="K102" s="1068"/>
      <c r="L102" s="1068"/>
      <c r="M102" s="1220"/>
    </row>
    <row r="103" spans="1:14" ht="14.25" x14ac:dyDescent="0.2">
      <c r="A103" s="657"/>
      <c r="B103" s="672"/>
      <c r="C103" s="1068"/>
      <c r="D103" s="1068"/>
      <c r="E103" s="191"/>
      <c r="F103" s="674"/>
      <c r="G103" s="673"/>
      <c r="H103" s="39"/>
      <c r="I103" s="1315"/>
      <c r="J103" s="1068"/>
      <c r="K103" s="1068"/>
      <c r="L103" s="1068"/>
      <c r="M103" s="1220"/>
    </row>
    <row r="104" spans="1:14" ht="14.25" x14ac:dyDescent="0.2">
      <c r="A104" s="657"/>
      <c r="C104" s="660"/>
      <c r="E104" s="191"/>
      <c r="F104" s="686" t="s">
        <v>192</v>
      </c>
      <c r="G104" s="685">
        <f>SUM(G71:G103)</f>
        <v>0</v>
      </c>
      <c r="H104" s="827"/>
      <c r="I104" s="1380"/>
      <c r="J104" s="1381"/>
      <c r="K104" s="1068"/>
      <c r="L104" s="1068"/>
      <c r="M104" s="1220"/>
    </row>
    <row r="105" spans="1:14" ht="14.25" x14ac:dyDescent="0.2">
      <c r="A105" s="657"/>
      <c r="C105" s="660"/>
      <c r="E105" s="191"/>
      <c r="F105" s="1316" t="s">
        <v>188</v>
      </c>
      <c r="G105" s="1317">
        <f>SUM(G104+G39)</f>
        <v>0</v>
      </c>
      <c r="H105" s="827"/>
      <c r="I105" s="1318"/>
      <c r="J105" s="1383"/>
      <c r="K105" s="1365"/>
      <c r="L105" s="1365"/>
      <c r="M105" s="1220"/>
    </row>
    <row r="106" spans="1:14" ht="14.45" customHeight="1" x14ac:dyDescent="0.2">
      <c r="A106" s="657"/>
      <c r="C106" s="660"/>
      <c r="E106" s="123"/>
      <c r="F106" s="1382"/>
      <c r="G106" s="1317"/>
      <c r="H106" s="827"/>
      <c r="I106" s="1384"/>
      <c r="J106" s="1383"/>
      <c r="K106" s="1365"/>
      <c r="L106" s="1365"/>
      <c r="M106" s="1220"/>
    </row>
    <row r="107" spans="1:14" ht="14.45" customHeight="1" x14ac:dyDescent="0.2">
      <c r="A107" s="657"/>
      <c r="B107" s="657"/>
      <c r="C107" s="657"/>
      <c r="D107" s="657"/>
      <c r="E107" s="679"/>
      <c r="F107" s="1206" t="s">
        <v>211</v>
      </c>
      <c r="G107" s="1210">
        <f>SUM(G105+'שבט-מרץ,3'!G107)</f>
        <v>0</v>
      </c>
      <c r="H107" s="679"/>
      <c r="I107" s="834"/>
      <c r="J107" s="657"/>
      <c r="K107" s="657"/>
      <c r="L107" s="657"/>
      <c r="M107" s="657"/>
    </row>
    <row r="108" spans="1:14" ht="14.25" customHeight="1" thickBot="1" x14ac:dyDescent="0.25">
      <c r="A108" s="657"/>
      <c r="B108" s="657"/>
      <c r="C108" s="657"/>
      <c r="D108" s="657"/>
      <c r="E108" s="679"/>
      <c r="F108" s="1206"/>
      <c r="G108" s="1211"/>
      <c r="H108" s="679"/>
      <c r="I108" s="834"/>
      <c r="J108" s="657"/>
      <c r="K108" s="657"/>
      <c r="L108" s="657"/>
      <c r="M108" s="657"/>
    </row>
    <row r="109" spans="1:14" ht="14.25" customHeight="1" x14ac:dyDescent="0.4">
      <c r="A109" s="80"/>
      <c r="C109" s="335"/>
      <c r="F109" s="1074"/>
      <c r="G109" s="1074"/>
      <c r="H109" s="1074"/>
      <c r="I109" s="1074"/>
      <c r="J109" s="1074"/>
      <c r="K109" s="1074"/>
      <c r="L109" s="1074"/>
      <c r="M109" s="1074"/>
      <c r="N109" s="1074"/>
    </row>
    <row r="110" spans="1:14" ht="14.25" customHeight="1" x14ac:dyDescent="0.4">
      <c r="A110" s="80"/>
      <c r="C110" s="388"/>
      <c r="F110" s="387"/>
      <c r="G110" s="387"/>
      <c r="H110" s="502"/>
      <c r="I110" s="387"/>
      <c r="J110" s="387"/>
      <c r="K110" s="387"/>
      <c r="L110" s="387"/>
      <c r="M110" s="387"/>
      <c r="N110" s="387"/>
    </row>
    <row r="111" spans="1:14" ht="14.25" customHeight="1" x14ac:dyDescent="0.4">
      <c r="A111" s="80"/>
      <c r="C111" s="388"/>
      <c r="F111" s="387"/>
      <c r="G111" s="387"/>
      <c r="H111" s="502"/>
      <c r="I111" s="387"/>
      <c r="J111" s="387"/>
      <c r="K111" s="387"/>
      <c r="L111" s="387"/>
      <c r="M111" s="387"/>
      <c r="N111" s="387"/>
    </row>
    <row r="112" spans="1:14" ht="14.25" customHeight="1" x14ac:dyDescent="0.4">
      <c r="A112" s="80"/>
      <c r="C112" s="388"/>
      <c r="F112" s="387"/>
      <c r="G112" s="387"/>
      <c r="H112" s="502"/>
      <c r="I112" s="387"/>
      <c r="J112" s="387"/>
      <c r="K112" s="387"/>
      <c r="L112" s="387"/>
      <c r="M112" s="387"/>
      <c r="N112" s="387"/>
    </row>
    <row r="113" spans="1:14" ht="14.25" customHeight="1" x14ac:dyDescent="0.4">
      <c r="A113" s="80"/>
      <c r="C113" s="388"/>
      <c r="F113" s="387"/>
      <c r="G113" s="387"/>
      <c r="H113" s="502"/>
      <c r="I113" s="387"/>
      <c r="J113" s="387"/>
      <c r="K113" s="387"/>
      <c r="L113" s="387"/>
      <c r="M113" s="387"/>
      <c r="N113" s="387"/>
    </row>
    <row r="114" spans="1:14" ht="14.25" customHeight="1" x14ac:dyDescent="0.4">
      <c r="A114" s="80"/>
      <c r="C114" s="388"/>
      <c r="F114" s="387"/>
      <c r="G114" s="387"/>
      <c r="H114" s="502"/>
      <c r="I114" s="387"/>
      <c r="J114" s="387"/>
      <c r="K114" s="387"/>
      <c r="L114" s="387"/>
      <c r="M114" s="387"/>
      <c r="N114" s="387"/>
    </row>
    <row r="115" spans="1:14" ht="14.25" customHeight="1" x14ac:dyDescent="0.4">
      <c r="A115" s="80"/>
      <c r="C115" s="388"/>
      <c r="F115" s="387"/>
      <c r="G115" s="387"/>
      <c r="H115" s="502"/>
      <c r="I115" s="387"/>
      <c r="J115" s="387"/>
      <c r="K115" s="387"/>
      <c r="L115" s="387"/>
      <c r="M115" s="387"/>
      <c r="N115" s="387"/>
    </row>
    <row r="116" spans="1:14" ht="14.25" customHeight="1" x14ac:dyDescent="0.4">
      <c r="A116" s="80"/>
      <c r="C116" s="388"/>
      <c r="F116" s="387"/>
      <c r="G116" s="387"/>
      <c r="H116" s="502"/>
      <c r="I116" s="387"/>
      <c r="J116" s="387"/>
      <c r="K116" s="387"/>
      <c r="L116" s="387"/>
      <c r="M116" s="387"/>
      <c r="N116" s="387"/>
    </row>
    <row r="117" spans="1:14" ht="14.25" customHeight="1" x14ac:dyDescent="0.4">
      <c r="A117" s="80"/>
      <c r="C117" s="388"/>
      <c r="F117" s="387"/>
      <c r="G117" s="387"/>
      <c r="H117" s="502"/>
      <c r="I117" s="387"/>
      <c r="J117" s="387"/>
      <c r="K117" s="387"/>
      <c r="L117" s="387"/>
      <c r="M117" s="387"/>
      <c r="N117" s="387"/>
    </row>
    <row r="118" spans="1:14" ht="14.25" customHeight="1" x14ac:dyDescent="0.4">
      <c r="A118" s="80"/>
      <c r="C118" s="388"/>
      <c r="F118" s="387"/>
      <c r="G118" s="387"/>
      <c r="H118" s="502"/>
      <c r="I118" s="387"/>
      <c r="J118" s="387"/>
      <c r="K118" s="387"/>
      <c r="L118" s="387"/>
      <c r="M118" s="387"/>
      <c r="N118" s="387"/>
    </row>
    <row r="119" spans="1:14" ht="14.25" customHeight="1" x14ac:dyDescent="0.4">
      <c r="A119" s="80"/>
      <c r="C119" s="388"/>
      <c r="F119" s="387"/>
      <c r="G119" s="387"/>
      <c r="H119" s="502"/>
      <c r="I119" s="387"/>
      <c r="J119" s="387"/>
      <c r="K119" s="387"/>
      <c r="L119" s="387"/>
      <c r="M119" s="387"/>
      <c r="N119" s="387"/>
    </row>
    <row r="120" spans="1:14" ht="14.25" customHeight="1" x14ac:dyDescent="0.4">
      <c r="A120" s="80"/>
      <c r="C120" s="388"/>
      <c r="F120" s="387"/>
      <c r="G120" s="387"/>
      <c r="H120" s="502"/>
      <c r="I120" s="387"/>
      <c r="J120" s="387"/>
      <c r="K120" s="387"/>
      <c r="L120" s="387"/>
      <c r="M120" s="387"/>
      <c r="N120" s="387"/>
    </row>
    <row r="121" spans="1:14" ht="14.25" customHeight="1" x14ac:dyDescent="0.4">
      <c r="A121" s="80"/>
      <c r="C121" s="388"/>
      <c r="F121" s="387"/>
      <c r="G121" s="387"/>
      <c r="H121" s="502"/>
      <c r="I121" s="387"/>
      <c r="J121" s="387"/>
      <c r="K121" s="387"/>
      <c r="L121" s="387"/>
      <c r="M121" s="387"/>
      <c r="N121" s="387"/>
    </row>
    <row r="122" spans="1:14" ht="14.25" customHeight="1" x14ac:dyDescent="0.4">
      <c r="A122" s="80"/>
      <c r="C122" s="388"/>
      <c r="F122" s="387"/>
      <c r="G122" s="387"/>
      <c r="H122" s="502"/>
      <c r="I122" s="387"/>
      <c r="J122" s="387"/>
      <c r="K122" s="387"/>
      <c r="L122" s="387"/>
      <c r="M122" s="387"/>
      <c r="N122" s="387"/>
    </row>
    <row r="123" spans="1:14" ht="14.25" customHeight="1" x14ac:dyDescent="0.4">
      <c r="A123" s="80"/>
      <c r="C123" s="388"/>
      <c r="F123" s="387"/>
      <c r="G123" s="387"/>
      <c r="H123" s="502"/>
      <c r="I123" s="387"/>
      <c r="J123" s="387"/>
      <c r="K123" s="387"/>
      <c r="L123" s="387"/>
      <c r="M123" s="387"/>
      <c r="N123" s="387"/>
    </row>
    <row r="124" spans="1:14" ht="14.25" customHeight="1" x14ac:dyDescent="0.4">
      <c r="A124" s="80"/>
      <c r="C124" s="388"/>
      <c r="F124" s="387"/>
      <c r="G124" s="387"/>
      <c r="H124" s="502"/>
      <c r="I124" s="387"/>
      <c r="J124" s="387"/>
      <c r="K124" s="387"/>
      <c r="L124" s="387"/>
      <c r="M124" s="387"/>
      <c r="N124" s="387"/>
    </row>
    <row r="125" spans="1:14" ht="14.25" customHeight="1" x14ac:dyDescent="0.4">
      <c r="A125" s="80"/>
      <c r="C125" s="388"/>
      <c r="F125" s="387"/>
      <c r="G125" s="387"/>
      <c r="H125" s="502"/>
      <c r="I125" s="387"/>
      <c r="J125" s="387"/>
      <c r="K125" s="387"/>
      <c r="L125" s="387"/>
      <c r="M125" s="387"/>
      <c r="N125" s="387"/>
    </row>
    <row r="126" spans="1:14" ht="14.25" customHeight="1" x14ac:dyDescent="0.4">
      <c r="A126" s="80"/>
      <c r="C126" s="388"/>
      <c r="F126" s="387"/>
      <c r="G126" s="387"/>
      <c r="H126" s="502"/>
      <c r="I126" s="387"/>
      <c r="J126" s="387"/>
      <c r="K126" s="387"/>
      <c r="L126" s="387"/>
      <c r="M126" s="387"/>
      <c r="N126" s="387"/>
    </row>
    <row r="127" spans="1:14" ht="14.25" customHeight="1" x14ac:dyDescent="0.4">
      <c r="A127" s="80"/>
      <c r="C127" s="388"/>
      <c r="F127" s="387"/>
      <c r="G127" s="387"/>
      <c r="H127" s="502"/>
      <c r="I127" s="387"/>
      <c r="J127" s="387"/>
      <c r="K127" s="387"/>
      <c r="L127" s="387"/>
      <c r="M127" s="387"/>
      <c r="N127" s="387"/>
    </row>
    <row r="128" spans="1:14" ht="14.25" customHeight="1" x14ac:dyDescent="0.4">
      <c r="A128" s="80"/>
      <c r="C128" s="388"/>
      <c r="F128" s="387"/>
      <c r="G128" s="387"/>
      <c r="H128" s="502"/>
      <c r="I128" s="387"/>
      <c r="J128" s="387"/>
      <c r="K128" s="387"/>
      <c r="L128" s="387"/>
      <c r="M128" s="387"/>
      <c r="N128" s="387"/>
    </row>
    <row r="129" spans="1:20" ht="14.25" customHeight="1" x14ac:dyDescent="0.4">
      <c r="A129" s="80"/>
      <c r="C129" s="388"/>
      <c r="F129" s="387"/>
      <c r="G129" s="387"/>
      <c r="H129" s="502"/>
      <c r="I129" s="387"/>
      <c r="J129" s="387"/>
      <c r="K129" s="387"/>
      <c r="L129" s="387"/>
      <c r="M129" s="387"/>
      <c r="N129" s="387"/>
    </row>
    <row r="130" spans="1:20" ht="14.25" customHeight="1" x14ac:dyDescent="0.4">
      <c r="A130" s="80"/>
      <c r="C130" s="388"/>
      <c r="F130" s="387"/>
      <c r="G130" s="387"/>
      <c r="H130" s="502"/>
      <c r="I130" s="387"/>
      <c r="J130" s="387"/>
      <c r="K130" s="387"/>
      <c r="L130" s="387"/>
      <c r="M130" s="387"/>
      <c r="N130" s="387"/>
    </row>
    <row r="131" spans="1:20" ht="14.25" customHeight="1" x14ac:dyDescent="0.4">
      <c r="A131" s="80"/>
      <c r="C131" s="388"/>
      <c r="F131" s="387"/>
      <c r="G131" s="387"/>
      <c r="H131" s="502"/>
      <c r="I131" s="387"/>
      <c r="J131" s="387"/>
      <c r="K131" s="387"/>
      <c r="L131" s="387"/>
      <c r="M131" s="387"/>
      <c r="N131" s="387"/>
    </row>
    <row r="132" spans="1:20" ht="14.25" customHeight="1" x14ac:dyDescent="0.4">
      <c r="A132" s="80"/>
      <c r="C132" s="388"/>
      <c r="F132" s="387"/>
      <c r="G132" s="387"/>
      <c r="H132" s="502"/>
      <c r="I132" s="387"/>
      <c r="J132" s="387"/>
      <c r="K132" s="387"/>
      <c r="L132" s="387"/>
      <c r="M132" s="387"/>
      <c r="N132" s="387"/>
    </row>
    <row r="133" spans="1:20" ht="14.25" customHeight="1" x14ac:dyDescent="0.4">
      <c r="A133" s="80"/>
      <c r="C133" s="388"/>
      <c r="F133" s="387"/>
      <c r="G133" s="387"/>
      <c r="H133" s="502"/>
      <c r="I133" s="387"/>
      <c r="J133" s="387"/>
      <c r="K133" s="387"/>
      <c r="L133" s="387"/>
      <c r="M133" s="387"/>
      <c r="N133" s="387"/>
    </row>
    <row r="134" spans="1:20" ht="14.25" customHeight="1" x14ac:dyDescent="0.4">
      <c r="A134" s="80"/>
      <c r="C134" s="388"/>
      <c r="F134" s="387"/>
      <c r="G134" s="387"/>
      <c r="H134" s="502"/>
      <c r="I134" s="387"/>
      <c r="J134" s="387"/>
      <c r="K134" s="387"/>
      <c r="L134" s="387"/>
      <c r="M134" s="387"/>
      <c r="N134" s="387"/>
    </row>
    <row r="135" spans="1:20" ht="14.25" customHeight="1" x14ac:dyDescent="0.4">
      <c r="A135" s="80"/>
      <c r="C135" s="388"/>
      <c r="F135" s="387"/>
      <c r="G135" s="387"/>
      <c r="H135" s="502"/>
      <c r="I135" s="387"/>
      <c r="J135" s="387"/>
      <c r="K135" s="387"/>
      <c r="L135" s="387"/>
      <c r="M135" s="387"/>
      <c r="N135" s="387"/>
    </row>
    <row r="136" spans="1:20" ht="14.25" customHeight="1" x14ac:dyDescent="0.4">
      <c r="A136" s="80"/>
      <c r="C136" s="388"/>
      <c r="F136" s="387"/>
      <c r="G136" s="387"/>
      <c r="H136" s="502"/>
      <c r="I136" s="387"/>
      <c r="J136" s="387"/>
      <c r="K136" s="387"/>
      <c r="L136" s="387"/>
      <c r="M136" s="387"/>
      <c r="N136" s="387"/>
    </row>
    <row r="137" spans="1:20" ht="14.25" customHeight="1" x14ac:dyDescent="0.4">
      <c r="A137" s="80"/>
      <c r="C137" s="388"/>
      <c r="F137" s="387"/>
      <c r="G137" s="387"/>
      <c r="H137" s="502"/>
      <c r="I137" s="387"/>
      <c r="J137" s="387"/>
      <c r="K137" s="387"/>
      <c r="L137" s="387"/>
      <c r="M137" s="387"/>
      <c r="N137" s="387"/>
    </row>
    <row r="138" spans="1:20" ht="14.25" customHeight="1" x14ac:dyDescent="0.4">
      <c r="A138" s="80"/>
      <c r="C138" s="388"/>
      <c r="F138" s="387"/>
      <c r="G138" s="387"/>
      <c r="H138" s="502"/>
      <c r="I138" s="387"/>
      <c r="J138" s="387"/>
      <c r="K138" s="387"/>
      <c r="L138" s="387"/>
      <c r="M138" s="387"/>
      <c r="N138" s="387"/>
    </row>
    <row r="139" spans="1:20" ht="14.25" customHeight="1" x14ac:dyDescent="0.4">
      <c r="A139" s="80"/>
      <c r="C139" s="388"/>
      <c r="F139" s="387"/>
      <c r="G139" s="387"/>
      <c r="H139" s="502"/>
      <c r="I139" s="387"/>
      <c r="J139" s="387"/>
      <c r="K139" s="387"/>
      <c r="L139" s="387"/>
      <c r="M139" s="387"/>
      <c r="N139" s="387"/>
    </row>
    <row r="140" spans="1:20" ht="14.25" customHeight="1" x14ac:dyDescent="0.4">
      <c r="A140" s="80"/>
      <c r="C140" s="388"/>
      <c r="F140" s="387"/>
      <c r="G140" s="387"/>
      <c r="H140" s="502"/>
      <c r="I140" s="387"/>
      <c r="J140" s="387"/>
      <c r="K140" s="387"/>
      <c r="L140" s="387"/>
      <c r="M140" s="387"/>
      <c r="N140" s="387"/>
    </row>
    <row r="141" spans="1:20" ht="14.25" customHeight="1" x14ac:dyDescent="0.4">
      <c r="A141" s="80"/>
      <c r="C141" s="388"/>
      <c r="F141" s="387"/>
      <c r="G141" s="387"/>
      <c r="H141" s="502"/>
      <c r="I141" s="387"/>
      <c r="J141" s="387"/>
      <c r="K141" s="387"/>
      <c r="L141" s="387"/>
      <c r="M141" s="387"/>
      <c r="N141" s="387"/>
    </row>
    <row r="142" spans="1:20" ht="14.25" customHeight="1" x14ac:dyDescent="0.4">
      <c r="A142" s="80"/>
      <c r="C142" s="388"/>
      <c r="F142" s="387"/>
      <c r="G142" s="387"/>
      <c r="H142" s="502"/>
      <c r="I142" s="387"/>
      <c r="J142" s="387"/>
      <c r="K142" s="387"/>
      <c r="L142" s="387"/>
      <c r="M142" s="387"/>
      <c r="N142" s="387"/>
    </row>
    <row r="143" spans="1:20" ht="14.25" customHeight="1" x14ac:dyDescent="0.4">
      <c r="A143" s="80"/>
      <c r="C143" s="388"/>
      <c r="F143" s="387"/>
      <c r="G143" s="387"/>
      <c r="H143" s="502"/>
      <c r="I143" s="387"/>
      <c r="J143" s="387"/>
      <c r="K143" s="387"/>
      <c r="L143" s="387"/>
      <c r="M143" s="387"/>
      <c r="N143" s="387"/>
    </row>
    <row r="144" spans="1:20" ht="15.6" customHeight="1" x14ac:dyDescent="0.4">
      <c r="A144" s="80"/>
      <c r="B144" s="12"/>
      <c r="C144" s="335"/>
      <c r="E144" s="12"/>
      <c r="F144" s="1074"/>
      <c r="G144" s="1074"/>
      <c r="H144" s="1074"/>
      <c r="I144" s="1074"/>
      <c r="J144" s="1074"/>
      <c r="K144" s="1074"/>
      <c r="L144" s="1074"/>
      <c r="M144" s="1074"/>
      <c r="N144" s="1074"/>
      <c r="S144" s="1075" t="s">
        <v>125</v>
      </c>
      <c r="T144" s="1075"/>
    </row>
    <row r="145" spans="1:20" ht="11.25" customHeight="1" x14ac:dyDescent="0.2">
      <c r="A145" s="80"/>
      <c r="C145" s="1076" t="s">
        <v>238</v>
      </c>
      <c r="D145" s="1076"/>
      <c r="E145" s="1076"/>
      <c r="F145" s="1076"/>
      <c r="G145" s="1076"/>
      <c r="H145" s="1076"/>
      <c r="I145" s="1076"/>
      <c r="J145" s="1076"/>
      <c r="K145" s="1076"/>
      <c r="L145" s="1076"/>
      <c r="M145" s="1076"/>
      <c r="N145" s="1076"/>
      <c r="O145" s="1076"/>
    </row>
    <row r="146" spans="1:20" ht="36" customHeight="1" x14ac:dyDescent="0.2">
      <c r="A146" s="80"/>
      <c r="B146" s="12"/>
      <c r="C146" s="1076"/>
      <c r="D146" s="1076"/>
      <c r="E146" s="1076"/>
      <c r="F146" s="1076"/>
      <c r="G146" s="1076"/>
      <c r="H146" s="1076"/>
      <c r="I146" s="1076"/>
      <c r="J146" s="1076"/>
      <c r="K146" s="1076"/>
      <c r="L146" s="1076"/>
      <c r="M146" s="1076"/>
      <c r="N146" s="1076"/>
      <c r="O146" s="1076"/>
      <c r="P146" s="389"/>
    </row>
    <row r="147" spans="1:20" ht="3" customHeight="1" x14ac:dyDescent="0.4">
      <c r="A147" s="80"/>
      <c r="C147" s="335"/>
      <c r="F147" s="1216"/>
      <c r="G147" s="1216"/>
      <c r="H147" s="1216"/>
      <c r="I147" s="1216"/>
      <c r="J147" s="1216"/>
      <c r="K147" s="1216"/>
      <c r="L147" s="1216"/>
      <c r="M147" s="1216"/>
      <c r="N147" s="1216"/>
      <c r="R147" s="12" t="s">
        <v>114</v>
      </c>
    </row>
    <row r="148" spans="1:20" ht="14.25" x14ac:dyDescent="0.2">
      <c r="A148" s="80"/>
      <c r="C148" s="335"/>
      <c r="J148" s="1217"/>
      <c r="K148" s="1217"/>
      <c r="L148" s="1217"/>
      <c r="M148" s="1217"/>
    </row>
    <row r="149" spans="1:20" ht="14.25" x14ac:dyDescent="0.2">
      <c r="A149" s="80"/>
      <c r="C149" s="335"/>
    </row>
    <row r="150" spans="1:20" ht="13.15" customHeight="1" x14ac:dyDescent="0.2">
      <c r="S150" s="291"/>
    </row>
    <row r="151" spans="1:20" ht="22.15" customHeight="1" x14ac:dyDescent="0.2">
      <c r="B151" s="292"/>
      <c r="C151" s="80"/>
      <c r="D151" s="80"/>
      <c r="E151" s="91"/>
      <c r="F151" s="86"/>
      <c r="G151" s="86"/>
      <c r="H151" s="86"/>
      <c r="I151" s="86"/>
      <c r="J151" s="86"/>
      <c r="K151" s="86"/>
      <c r="L151" s="86"/>
      <c r="M151" s="86"/>
      <c r="N151" s="86"/>
      <c r="O151" s="1227"/>
      <c r="P151" s="1227"/>
      <c r="Q151" s="1227"/>
      <c r="R151" s="92"/>
    </row>
    <row r="152" spans="1:20" ht="19.899999999999999" customHeight="1" thickBot="1" x14ac:dyDescent="0.25">
      <c r="B152" s="292"/>
      <c r="C152" s="93"/>
      <c r="D152" s="80"/>
      <c r="E152" s="91"/>
      <c r="F152" s="86"/>
      <c r="G152" s="86"/>
      <c r="H152" s="86"/>
      <c r="I152" s="86"/>
      <c r="J152" s="86"/>
      <c r="K152" s="86"/>
      <c r="L152" s="86"/>
      <c r="M152" s="86"/>
      <c r="N152" s="86"/>
      <c r="O152" s="86"/>
      <c r="P152" s="86"/>
      <c r="Q152" s="86"/>
      <c r="R152" s="86"/>
    </row>
    <row r="153" spans="1:20" ht="15" thickTop="1" x14ac:dyDescent="0.2">
      <c r="B153" s="1228" t="s">
        <v>242</v>
      </c>
      <c r="C153" s="1229"/>
      <c r="D153" s="1229"/>
      <c r="E153" s="1229"/>
      <c r="F153" s="1229"/>
      <c r="G153" s="1229"/>
      <c r="H153" s="1229"/>
      <c r="I153" s="1229"/>
      <c r="J153" s="1229"/>
      <c r="K153" s="1229"/>
      <c r="L153" s="1229"/>
      <c r="M153" s="1229"/>
      <c r="N153" s="1229"/>
      <c r="O153" s="1229"/>
      <c r="P153" s="1229"/>
      <c r="Q153" s="1229"/>
      <c r="R153" s="1230"/>
    </row>
    <row r="154" spans="1:20" ht="14.25" x14ac:dyDescent="0.2">
      <c r="B154" s="1231"/>
      <c r="C154" s="1232"/>
      <c r="D154" s="1232"/>
      <c r="E154" s="1232"/>
      <c r="F154" s="1232"/>
      <c r="G154" s="1232"/>
      <c r="H154" s="1232"/>
      <c r="I154" s="1232"/>
      <c r="J154" s="1232"/>
      <c r="K154" s="1232"/>
      <c r="L154" s="1232"/>
      <c r="M154" s="1232"/>
      <c r="N154" s="1232"/>
      <c r="O154" s="1232"/>
      <c r="P154" s="1232"/>
      <c r="Q154" s="1232"/>
      <c r="R154" s="1233"/>
    </row>
    <row r="155" spans="1:20" ht="15" thickBot="1" x14ac:dyDescent="0.25">
      <c r="B155" s="1234"/>
      <c r="C155" s="1235"/>
      <c r="D155" s="1235"/>
      <c r="E155" s="1235"/>
      <c r="F155" s="1235"/>
      <c r="G155" s="1235"/>
      <c r="H155" s="1235"/>
      <c r="I155" s="1235"/>
      <c r="J155" s="1235"/>
      <c r="K155" s="1235"/>
      <c r="L155" s="1235"/>
      <c r="M155" s="1235"/>
      <c r="N155" s="1235"/>
      <c r="O155" s="1235"/>
      <c r="P155" s="1235"/>
      <c r="Q155" s="1235"/>
      <c r="R155" s="1236"/>
    </row>
    <row r="156" spans="1:20" ht="22.5" customHeight="1" thickTop="1" x14ac:dyDescent="0.2">
      <c r="A156" s="94"/>
      <c r="B156" s="1237" t="s">
        <v>260</v>
      </c>
      <c r="C156" s="1238"/>
      <c r="D156" s="1238"/>
      <c r="E156" s="1238"/>
      <c r="F156" s="1239"/>
      <c r="G156" s="1240" t="s">
        <v>271</v>
      </c>
      <c r="H156" s="1241"/>
      <c r="I156" s="1242"/>
      <c r="J156" s="1242"/>
      <c r="K156" s="1242"/>
      <c r="L156" s="1242"/>
      <c r="M156" s="1243"/>
      <c r="N156" s="1244" t="s">
        <v>272</v>
      </c>
      <c r="O156" s="1245"/>
      <c r="P156" s="1245"/>
      <c r="Q156" s="1245"/>
      <c r="R156" s="1246"/>
    </row>
    <row r="157" spans="1:20" ht="20.25" customHeight="1" thickBot="1" x14ac:dyDescent="0.3">
      <c r="B157" s="1251" t="s">
        <v>23</v>
      </c>
      <c r="C157" s="1252"/>
      <c r="D157" s="1253"/>
      <c r="E157" s="1253"/>
      <c r="F157" s="895" t="s">
        <v>53</v>
      </c>
      <c r="G157" s="1247" t="s">
        <v>24</v>
      </c>
      <c r="H157" s="1248"/>
      <c r="I157" s="1249"/>
      <c r="J157" s="1250"/>
      <c r="K157" s="1254" t="s">
        <v>53</v>
      </c>
      <c r="L157" s="1222"/>
      <c r="M157" s="1255"/>
      <c r="N157" s="1221" t="s">
        <v>81</v>
      </c>
      <c r="O157" s="1222"/>
      <c r="P157" s="1222"/>
      <c r="Q157" s="1223"/>
      <c r="R157" s="896" t="s">
        <v>53</v>
      </c>
    </row>
    <row r="158" spans="1:20" s="917" customFormat="1" ht="15" hidden="1" thickTop="1" x14ac:dyDescent="0.2">
      <c r="A158" s="780"/>
      <c r="B158" s="776"/>
      <c r="C158" s="920"/>
      <c r="D158" s="920"/>
      <c r="E158" s="82"/>
      <c r="S158" s="920"/>
      <c r="T158" s="920"/>
    </row>
    <row r="159" spans="1:20" ht="15" thickTop="1" x14ac:dyDescent="0.2">
      <c r="A159" s="94"/>
      <c r="B159" s="1045"/>
      <c r="C159" s="1046"/>
      <c r="D159" s="1046"/>
      <c r="E159" s="1047"/>
      <c r="F159" s="102"/>
      <c r="G159" s="1048"/>
      <c r="H159" s="1049"/>
      <c r="I159" s="1049"/>
      <c r="J159" s="1050"/>
      <c r="K159" s="1051"/>
      <c r="L159" s="1051"/>
      <c r="M159" s="1052"/>
      <c r="N159" s="954"/>
      <c r="O159" s="1259"/>
      <c r="P159" s="1259"/>
      <c r="Q159" s="1259"/>
      <c r="R159" s="394"/>
      <c r="S159" s="335"/>
      <c r="T159" s="335"/>
    </row>
    <row r="160" spans="1:20" s="412" customFormat="1" ht="14.25" x14ac:dyDescent="0.2">
      <c r="A160" s="94"/>
      <c r="B160" s="1061"/>
      <c r="C160" s="1062"/>
      <c r="D160" s="1062"/>
      <c r="E160" s="1063"/>
      <c r="F160" s="102"/>
      <c r="G160" s="1224"/>
      <c r="H160" s="1225"/>
      <c r="I160" s="1225"/>
      <c r="J160" s="1226"/>
      <c r="K160" s="949"/>
      <c r="L160" s="950"/>
      <c r="M160" s="951"/>
      <c r="N160" s="952"/>
      <c r="O160" s="953"/>
      <c r="P160" s="953"/>
      <c r="Q160" s="954"/>
      <c r="R160" s="394"/>
      <c r="S160" s="778"/>
      <c r="T160" s="778"/>
    </row>
    <row r="161" spans="1:20" s="412" customFormat="1" ht="14.25" x14ac:dyDescent="0.2">
      <c r="A161" s="94"/>
      <c r="B161" s="1061"/>
      <c r="C161" s="1062"/>
      <c r="D161" s="1062"/>
      <c r="E161" s="1063"/>
      <c r="F161" s="102"/>
      <c r="G161" s="1224"/>
      <c r="H161" s="1225"/>
      <c r="I161" s="1225"/>
      <c r="J161" s="1226"/>
      <c r="K161" s="949"/>
      <c r="L161" s="950"/>
      <c r="M161" s="951"/>
      <c r="N161" s="952"/>
      <c r="O161" s="953"/>
      <c r="P161" s="953"/>
      <c r="Q161" s="954"/>
      <c r="R161" s="394"/>
      <c r="S161" s="797"/>
      <c r="T161" s="887"/>
    </row>
    <row r="162" spans="1:20" s="412" customFormat="1" ht="14.25" x14ac:dyDescent="0.2">
      <c r="A162" s="94"/>
      <c r="B162" s="1061"/>
      <c r="C162" s="1062"/>
      <c r="D162" s="1062"/>
      <c r="E162" s="1063"/>
      <c r="F162" s="102"/>
      <c r="G162" s="1224"/>
      <c r="H162" s="1225"/>
      <c r="I162" s="1225"/>
      <c r="J162" s="1226"/>
      <c r="K162" s="949"/>
      <c r="L162" s="950"/>
      <c r="M162" s="951"/>
      <c r="N162" s="952"/>
      <c r="O162" s="953"/>
      <c r="P162" s="953"/>
      <c r="Q162" s="954"/>
      <c r="R162" s="394"/>
      <c r="S162" s="797"/>
      <c r="T162" s="887"/>
    </row>
    <row r="163" spans="1:20" s="412" customFormat="1" ht="14.25" x14ac:dyDescent="0.2">
      <c r="A163" s="94"/>
      <c r="B163" s="1061"/>
      <c r="C163" s="1062"/>
      <c r="D163" s="1062"/>
      <c r="E163" s="1063"/>
      <c r="F163" s="102"/>
      <c r="G163" s="1224"/>
      <c r="H163" s="1225"/>
      <c r="I163" s="1225"/>
      <c r="J163" s="1226"/>
      <c r="K163" s="949"/>
      <c r="L163" s="950"/>
      <c r="M163" s="951"/>
      <c r="N163" s="952"/>
      <c r="O163" s="953"/>
      <c r="P163" s="953"/>
      <c r="Q163" s="954"/>
      <c r="R163" s="394"/>
      <c r="S163" s="887"/>
      <c r="T163" s="887"/>
    </row>
    <row r="164" spans="1:20" s="412" customFormat="1" ht="14.25" x14ac:dyDescent="0.2">
      <c r="A164" s="94"/>
      <c r="B164" s="1061"/>
      <c r="C164" s="1062"/>
      <c r="D164" s="1062"/>
      <c r="E164" s="1063"/>
      <c r="F164" s="102"/>
      <c r="G164" s="1224"/>
      <c r="H164" s="1225"/>
      <c r="I164" s="1225"/>
      <c r="J164" s="1226"/>
      <c r="K164" s="949"/>
      <c r="L164" s="950"/>
      <c r="M164" s="951"/>
      <c r="N164" s="952"/>
      <c r="O164" s="953"/>
      <c r="P164" s="953"/>
      <c r="Q164" s="954"/>
      <c r="R164" s="394"/>
      <c r="S164" s="887"/>
      <c r="T164" s="887"/>
    </row>
    <row r="165" spans="1:20" s="945" customFormat="1" ht="14.25" x14ac:dyDescent="0.2">
      <c r="A165" s="94"/>
      <c r="B165" s="1061"/>
      <c r="C165" s="1062"/>
      <c r="D165" s="1062"/>
      <c r="E165" s="1063"/>
      <c r="F165" s="102"/>
      <c r="G165" s="1224"/>
      <c r="H165" s="1225"/>
      <c r="I165" s="1225"/>
      <c r="J165" s="1226"/>
      <c r="K165" s="949"/>
      <c r="L165" s="950"/>
      <c r="M165" s="951"/>
      <c r="N165" s="952"/>
      <c r="O165" s="953"/>
      <c r="P165" s="953"/>
      <c r="Q165" s="954"/>
      <c r="R165" s="394"/>
      <c r="S165" s="946"/>
      <c r="T165" s="946"/>
    </row>
    <row r="166" spans="1:20" s="412" customFormat="1" ht="14.25" x14ac:dyDescent="0.2">
      <c r="A166" s="94"/>
      <c r="B166" s="1061"/>
      <c r="C166" s="1062"/>
      <c r="D166" s="1062"/>
      <c r="E166" s="1063"/>
      <c r="F166" s="102"/>
      <c r="G166" s="1224"/>
      <c r="H166" s="1225"/>
      <c r="I166" s="1225"/>
      <c r="J166" s="1226"/>
      <c r="K166" s="949"/>
      <c r="L166" s="950"/>
      <c r="M166" s="951"/>
      <c r="N166" s="952"/>
      <c r="O166" s="953"/>
      <c r="P166" s="953"/>
      <c r="Q166" s="954"/>
      <c r="R166" s="394"/>
      <c r="S166" s="778"/>
      <c r="T166" s="778"/>
    </row>
    <row r="167" spans="1:20" s="412" customFormat="1" ht="14.25" x14ac:dyDescent="0.2">
      <c r="A167" s="94"/>
      <c r="B167" s="1061"/>
      <c r="C167" s="1062"/>
      <c r="D167" s="1062"/>
      <c r="E167" s="1063"/>
      <c r="F167" s="102"/>
      <c r="G167" s="1224"/>
      <c r="H167" s="1225"/>
      <c r="I167" s="1225"/>
      <c r="J167" s="1226"/>
      <c r="K167" s="949"/>
      <c r="L167" s="950"/>
      <c r="M167" s="951"/>
      <c r="N167" s="952"/>
      <c r="O167" s="953"/>
      <c r="P167" s="953"/>
      <c r="Q167" s="954"/>
      <c r="R167" s="394"/>
      <c r="S167" s="778"/>
      <c r="T167" s="778"/>
    </row>
    <row r="168" spans="1:20" s="412" customFormat="1" ht="14.25" x14ac:dyDescent="0.2">
      <c r="A168" s="94"/>
      <c r="B168" s="1061"/>
      <c r="C168" s="1062"/>
      <c r="D168" s="1062"/>
      <c r="E168" s="1063"/>
      <c r="F168" s="102"/>
      <c r="G168" s="1224"/>
      <c r="H168" s="1225"/>
      <c r="I168" s="1225"/>
      <c r="J168" s="1226"/>
      <c r="K168" s="949"/>
      <c r="L168" s="950"/>
      <c r="M168" s="951"/>
      <c r="N168" s="952"/>
      <c r="O168" s="953"/>
      <c r="P168" s="953"/>
      <c r="Q168" s="954"/>
      <c r="R168" s="394"/>
      <c r="S168" s="778"/>
      <c r="T168" s="778"/>
    </row>
    <row r="169" spans="1:20" s="412" customFormat="1" ht="14.25" x14ac:dyDescent="0.2">
      <c r="A169" s="94"/>
      <c r="B169" s="1061"/>
      <c r="C169" s="1062"/>
      <c r="D169" s="1062"/>
      <c r="E169" s="1063"/>
      <c r="F169" s="102"/>
      <c r="G169" s="1224"/>
      <c r="H169" s="1225"/>
      <c r="I169" s="1225"/>
      <c r="J169" s="1226"/>
      <c r="K169" s="949"/>
      <c r="L169" s="950"/>
      <c r="M169" s="951"/>
      <c r="N169" s="952"/>
      <c r="O169" s="953"/>
      <c r="P169" s="953"/>
      <c r="Q169" s="954"/>
      <c r="R169" s="394"/>
      <c r="S169" s="778"/>
      <c r="T169" s="778"/>
    </row>
    <row r="170" spans="1:20" s="412" customFormat="1" ht="14.25" x14ac:dyDescent="0.2">
      <c r="A170" s="94"/>
      <c r="B170" s="1061"/>
      <c r="C170" s="1062"/>
      <c r="D170" s="1062"/>
      <c r="E170" s="1063"/>
      <c r="F170" s="102"/>
      <c r="G170" s="1224"/>
      <c r="H170" s="1225"/>
      <c r="I170" s="1225"/>
      <c r="J170" s="1226"/>
      <c r="K170" s="949"/>
      <c r="L170" s="950"/>
      <c r="M170" s="951"/>
      <c r="N170" s="952"/>
      <c r="O170" s="953"/>
      <c r="P170" s="953"/>
      <c r="Q170" s="954"/>
      <c r="R170" s="394"/>
      <c r="S170" s="778"/>
      <c r="T170" s="778"/>
    </row>
    <row r="171" spans="1:20" ht="14.25" x14ac:dyDescent="0.2">
      <c r="A171" s="94"/>
      <c r="B171" s="1045"/>
      <c r="C171" s="1046"/>
      <c r="D171" s="1046"/>
      <c r="E171" s="1047"/>
      <c r="F171" s="102"/>
      <c r="G171" s="1048"/>
      <c r="H171" s="1049"/>
      <c r="I171" s="1049"/>
      <c r="J171" s="1050"/>
      <c r="K171" s="1051"/>
      <c r="L171" s="1051"/>
      <c r="M171" s="1052"/>
      <c r="N171" s="1053"/>
      <c r="O171" s="1054"/>
      <c r="P171" s="1054"/>
      <c r="Q171" s="1054"/>
      <c r="R171" s="104"/>
    </row>
    <row r="172" spans="1:20" ht="14.25" x14ac:dyDescent="0.2">
      <c r="A172" s="94"/>
      <c r="B172" s="1058"/>
      <c r="C172" s="1059"/>
      <c r="D172" s="1059"/>
      <c r="E172" s="1060"/>
      <c r="F172" s="102"/>
      <c r="G172" s="1058"/>
      <c r="H172" s="1059"/>
      <c r="I172" s="1059"/>
      <c r="J172" s="1060"/>
      <c r="K172" s="1051"/>
      <c r="L172" s="1051"/>
      <c r="M172" s="1052"/>
      <c r="N172" s="954"/>
      <c r="O172" s="1259"/>
      <c r="P172" s="1259"/>
      <c r="Q172" s="1259"/>
      <c r="R172" s="104"/>
    </row>
    <row r="173" spans="1:20" ht="14.45" customHeight="1" x14ac:dyDescent="0.25">
      <c r="A173" s="94"/>
      <c r="B173" s="1260"/>
      <c r="C173" s="1261"/>
      <c r="D173" s="1261"/>
      <c r="E173" s="1262"/>
      <c r="F173" s="102"/>
      <c r="G173" s="1263"/>
      <c r="H173" s="1264"/>
      <c r="I173" s="1264"/>
      <c r="J173" s="1265"/>
      <c r="K173" s="1051"/>
      <c r="L173" s="1051"/>
      <c r="M173" s="1052"/>
      <c r="N173" s="954"/>
      <c r="O173" s="1259"/>
      <c r="P173" s="1259"/>
      <c r="Q173" s="1259"/>
      <c r="R173" s="104"/>
    </row>
    <row r="174" spans="1:20" ht="15.75" customHeight="1" thickBot="1" x14ac:dyDescent="0.3">
      <c r="A174" s="94"/>
      <c r="B174" s="1033" t="s">
        <v>82</v>
      </c>
      <c r="C174" s="1034"/>
      <c r="D174" s="1034"/>
      <c r="E174" s="1034"/>
      <c r="F174" s="224">
        <f>SUM(F159:F173)</f>
        <v>0</v>
      </c>
      <c r="G174" s="1055" t="s">
        <v>83</v>
      </c>
      <c r="H174" s="1056"/>
      <c r="I174" s="1057"/>
      <c r="J174" s="1057"/>
      <c r="K174" s="1030">
        <f>SUM(K159:M173)</f>
        <v>0</v>
      </c>
      <c r="L174" s="1031"/>
      <c r="M174" s="1032"/>
      <c r="N174" s="1033" t="s">
        <v>82</v>
      </c>
      <c r="O174" s="1034"/>
      <c r="P174" s="1034"/>
      <c r="Q174" s="1034"/>
      <c r="R174" s="225">
        <f>SUM(R159:R173)</f>
        <v>0</v>
      </c>
    </row>
    <row r="175" spans="1:20" ht="23.25" hidden="1" customHeight="1" thickTop="1" x14ac:dyDescent="0.2">
      <c r="B175" s="1273" t="s">
        <v>235</v>
      </c>
      <c r="C175" s="1273"/>
      <c r="D175" s="1273"/>
      <c r="E175" s="1273"/>
      <c r="F175" s="893">
        <f>SUM(O177-R178)</f>
        <v>0</v>
      </c>
      <c r="G175" s="1308" t="s">
        <v>229</v>
      </c>
      <c r="H175" s="1308"/>
      <c r="I175" s="1308"/>
      <c r="J175" s="1308"/>
      <c r="K175" s="1308"/>
      <c r="L175" s="1308"/>
      <c r="M175" s="1307">
        <f>((F174+K174)/10)+R174</f>
        <v>0</v>
      </c>
      <c r="N175" s="1307"/>
      <c r="O175" s="1273" t="s">
        <v>233</v>
      </c>
      <c r="P175" s="1273"/>
      <c r="Q175" s="1273"/>
      <c r="R175" s="924">
        <f>IF(F175&gt;0,F175,)</f>
        <v>0</v>
      </c>
    </row>
    <row r="176" spans="1:20" s="412" customFormat="1" ht="78.75" customHeight="1" thickTop="1" x14ac:dyDescent="0.2">
      <c r="A176" s="86"/>
      <c r="B176" s="822"/>
      <c r="C176" s="822"/>
      <c r="D176" s="822"/>
      <c r="E176" s="822"/>
      <c r="F176" s="816"/>
      <c r="G176" s="819"/>
      <c r="H176" s="819"/>
      <c r="I176" s="819"/>
      <c r="J176" s="819"/>
      <c r="K176" s="819"/>
      <c r="L176" s="819"/>
      <c r="M176" s="820"/>
      <c r="N176" s="820"/>
      <c r="O176" s="918"/>
      <c r="P176" s="918"/>
      <c r="Q176" s="918"/>
      <c r="R176" s="832"/>
    </row>
    <row r="177" spans="1:25" ht="27" hidden="1" customHeight="1" x14ac:dyDescent="0.25">
      <c r="B177" s="921"/>
      <c r="C177" s="888"/>
      <c r="D177" s="1305" t="s">
        <v>232</v>
      </c>
      <c r="E177" s="1305"/>
      <c r="F177" s="1305"/>
      <c r="G177" s="889">
        <f>'שבט-מרץ,3'!R175</f>
        <v>0</v>
      </c>
      <c r="H177" s="971" t="s">
        <v>236</v>
      </c>
      <c r="I177" s="971"/>
      <c r="J177" s="971"/>
      <c r="K177" s="971"/>
      <c r="L177" s="971"/>
      <c r="M177" s="971"/>
      <c r="N177" s="971"/>
      <c r="O177" s="891">
        <f>SUM(K178+G177)</f>
        <v>0</v>
      </c>
      <c r="P177" s="1298"/>
      <c r="Q177" s="1298"/>
      <c r="R177" s="1298"/>
    </row>
    <row r="178" spans="1:25" ht="30" hidden="1" customHeight="1" x14ac:dyDescent="0.25">
      <c r="B178" s="943" t="s">
        <v>231</v>
      </c>
      <c r="C178" s="906">
        <f>SUM((G42+F174)/5)-N39</f>
        <v>0</v>
      </c>
      <c r="D178" s="235"/>
      <c r="E178" s="236"/>
      <c r="F178" s="817" t="s">
        <v>207</v>
      </c>
      <c r="G178" s="890">
        <f>SUM(C178/2)</f>
        <v>0</v>
      </c>
      <c r="H178" s="238"/>
      <c r="I178" s="1299" t="s">
        <v>208</v>
      </c>
      <c r="J178" s="1299"/>
      <c r="K178" s="1306">
        <f>SUM(C178/2)</f>
        <v>0</v>
      </c>
      <c r="L178" s="1306"/>
      <c r="M178" s="1379" t="s">
        <v>258</v>
      </c>
      <c r="N178" s="1379"/>
      <c r="O178" s="1379"/>
      <c r="P178" s="1379"/>
      <c r="Q178" s="1379"/>
      <c r="R178" s="913">
        <f>M175-'שבט-מרץ,3'!Q181</f>
        <v>0</v>
      </c>
      <c r="T178" s="1258"/>
      <c r="U178" s="1258"/>
      <c r="V178" s="1258"/>
      <c r="W178" s="1258"/>
      <c r="X178" s="1258"/>
      <c r="Y178" s="105"/>
    </row>
    <row r="179" spans="1:25" s="901" customFormat="1" ht="30" hidden="1" customHeight="1" x14ac:dyDescent="0.25">
      <c r="A179" s="86"/>
      <c r="B179" s="905" t="s">
        <v>244</v>
      </c>
      <c r="C179" s="906">
        <f>G178+'שבט-מרץ,3'!C179</f>
        <v>0</v>
      </c>
      <c r="D179" s="235"/>
      <c r="E179" s="236"/>
      <c r="F179" s="903"/>
      <c r="G179" s="907"/>
      <c r="H179" s="238"/>
      <c r="I179" s="919"/>
      <c r="J179" s="1309"/>
      <c r="K179" s="1309"/>
      <c r="L179" s="1309"/>
      <c r="M179" s="910"/>
      <c r="N179" s="911"/>
      <c r="O179" s="911"/>
      <c r="P179" s="911"/>
      <c r="Q179" s="911"/>
      <c r="R179" s="913"/>
      <c r="T179" s="899"/>
      <c r="U179" s="899"/>
      <c r="V179" s="899"/>
      <c r="W179" s="899"/>
      <c r="X179" s="899"/>
      <c r="Y179" s="105"/>
    </row>
    <row r="180" spans="1:25" ht="36" customHeight="1" x14ac:dyDescent="0.2">
      <c r="B180" s="1374"/>
      <c r="C180" s="1374"/>
      <c r="D180" s="1374"/>
      <c r="E180" s="1374"/>
      <c r="F180" s="1375"/>
      <c r="G180" s="1376"/>
      <c r="H180" s="1377"/>
      <c r="I180" s="1378"/>
      <c r="J180" s="1297" t="s">
        <v>246</v>
      </c>
      <c r="K180" s="1266"/>
      <c r="L180" s="1266"/>
      <c r="M180" s="1266"/>
      <c r="N180" s="1266"/>
      <c r="O180" s="1266"/>
      <c r="P180" s="1266"/>
      <c r="Q180" s="947">
        <f>SUM(R175+C179)</f>
        <v>0</v>
      </c>
      <c r="R180" s="947"/>
      <c r="S180" s="914" t="str">
        <f>IF(Q180&gt;0,,"זכות")</f>
        <v>זכות</v>
      </c>
      <c r="T180" s="107"/>
      <c r="U180" s="107"/>
      <c r="V180" s="107"/>
      <c r="W180" s="107"/>
      <c r="X180" s="107"/>
    </row>
    <row r="181" spans="1:25" ht="24.6" customHeight="1" x14ac:dyDescent="0.2">
      <c r="B181" s="1300"/>
      <c r="C181" s="1301"/>
      <c r="D181" s="1301"/>
      <c r="E181" s="1301"/>
      <c r="F181" s="1301"/>
      <c r="G181" s="1302"/>
      <c r="H181" s="1302"/>
      <c r="I181" s="1302"/>
      <c r="J181" s="1304" t="s">
        <v>226</v>
      </c>
      <c r="K181" s="1028"/>
      <c r="L181" s="1028"/>
      <c r="M181" s="1028"/>
      <c r="N181" s="1028"/>
      <c r="O181" s="1028"/>
      <c r="P181" s="1028"/>
      <c r="Q181" s="1311">
        <f>IF(F175&lt;0,F175,)</f>
        <v>0</v>
      </c>
      <c r="R181" s="1311"/>
      <c r="S181" s="1310" t="s">
        <v>243</v>
      </c>
      <c r="T181" s="1310"/>
      <c r="U181" s="1310"/>
      <c r="V181" s="107"/>
      <c r="W181" s="107"/>
      <c r="X181" s="107"/>
    </row>
    <row r="182" spans="1:25" ht="14.25" x14ac:dyDescent="0.2">
      <c r="B182" s="1268" t="s">
        <v>240</v>
      </c>
      <c r="C182" s="1268"/>
      <c r="D182" s="1268"/>
      <c r="E182" s="1268"/>
      <c r="F182" s="1268"/>
      <c r="G182" s="1268"/>
      <c r="H182" s="1268"/>
      <c r="I182" s="1268"/>
      <c r="J182" s="1268"/>
      <c r="K182" s="1268"/>
      <c r="L182" s="1268"/>
      <c r="M182" s="1268"/>
      <c r="N182" s="1268"/>
      <c r="O182" s="1268"/>
      <c r="P182" s="1268"/>
      <c r="Q182" s="1268"/>
      <c r="R182" s="1268"/>
      <c r="S182" s="107"/>
      <c r="T182" s="107"/>
      <c r="U182" s="107"/>
      <c r="V182" s="107"/>
      <c r="W182" s="107"/>
      <c r="X182" s="107"/>
    </row>
    <row r="183" spans="1:25" ht="14.25" x14ac:dyDescent="0.2">
      <c r="B183" s="1217"/>
      <c r="C183" s="1217"/>
      <c r="D183" s="1217"/>
      <c r="E183" s="1217"/>
      <c r="F183" s="1217"/>
      <c r="G183" s="1217"/>
      <c r="H183" s="1217"/>
      <c r="I183" s="1217"/>
      <c r="J183" s="1217"/>
      <c r="K183" s="1217"/>
      <c r="L183" s="1217"/>
      <c r="M183" s="1217"/>
      <c r="N183" s="1217"/>
      <c r="O183" s="1217"/>
      <c r="P183" s="1217"/>
      <c r="Q183" s="1217"/>
      <c r="R183" s="1217"/>
      <c r="S183" s="1217"/>
      <c r="T183" s="1217"/>
      <c r="U183" s="1217"/>
      <c r="V183" s="1217"/>
    </row>
    <row r="184" spans="1:25" ht="15" hidden="1" x14ac:dyDescent="0.25">
      <c r="C184" s="108"/>
      <c r="D184" s="108"/>
      <c r="E184" s="108"/>
      <c r="F184" s="108"/>
      <c r="G184" s="108"/>
      <c r="H184" s="108"/>
      <c r="I184" s="108"/>
      <c r="J184" s="108"/>
      <c r="K184" s="108"/>
      <c r="L184" s="108"/>
      <c r="M184" s="108"/>
      <c r="N184" s="108"/>
      <c r="O184" s="108"/>
      <c r="P184" s="108"/>
      <c r="Q184" s="108"/>
      <c r="R184" s="108"/>
      <c r="S184" s="108"/>
    </row>
    <row r="185" spans="1:25" ht="14.25" hidden="1" x14ac:dyDescent="0.2">
      <c r="C185" s="1026"/>
      <c r="D185" s="1026"/>
      <c r="E185" s="1026"/>
      <c r="F185" s="1026"/>
      <c r="G185" s="1026"/>
      <c r="H185" s="1026"/>
      <c r="I185" s="1026"/>
      <c r="J185" s="1026"/>
      <c r="K185" s="1026"/>
      <c r="L185" s="335"/>
      <c r="M185" s="335"/>
      <c r="N185" s="335"/>
    </row>
    <row r="186" spans="1:25" ht="14.25" hidden="1" x14ac:dyDescent="0.2">
      <c r="C186" s="335"/>
      <c r="E186" s="78"/>
      <c r="F186" s="335"/>
      <c r="G186" s="335"/>
      <c r="H186" s="505"/>
      <c r="J186" s="335"/>
      <c r="K186" s="335"/>
      <c r="L186" s="335"/>
      <c r="M186" s="335"/>
      <c r="N186" s="335"/>
    </row>
    <row r="187" spans="1:25" ht="14.25" hidden="1" x14ac:dyDescent="0.2">
      <c r="C187" s="335"/>
      <c r="E187" s="78"/>
      <c r="F187" s="335"/>
      <c r="G187" s="335"/>
      <c r="H187" s="505"/>
      <c r="J187" s="335"/>
      <c r="K187" s="335"/>
      <c r="L187" s="335"/>
      <c r="M187" s="335"/>
      <c r="N187" s="335"/>
    </row>
    <row r="188" spans="1:25" ht="14.25" hidden="1" x14ac:dyDescent="0.2">
      <c r="C188" s="335"/>
      <c r="E188" s="78"/>
      <c r="F188" s="335"/>
      <c r="G188" s="335"/>
      <c r="H188" s="505"/>
      <c r="J188" s="335"/>
      <c r="K188" s="335"/>
      <c r="L188" s="335"/>
      <c r="M188" s="335"/>
      <c r="N188" s="335"/>
    </row>
    <row r="189" spans="1:25" ht="14.25" hidden="1" x14ac:dyDescent="0.2">
      <c r="C189" s="335"/>
      <c r="E189" s="78"/>
      <c r="F189" s="335"/>
      <c r="G189" s="335"/>
      <c r="H189" s="505"/>
      <c r="J189" s="335"/>
      <c r="K189" s="335"/>
      <c r="L189" s="335"/>
      <c r="M189" s="335"/>
      <c r="N189" s="335"/>
    </row>
    <row r="190" spans="1:25" ht="14.25" hidden="1" x14ac:dyDescent="0.2">
      <c r="C190" s="335"/>
      <c r="E190" s="78"/>
      <c r="F190" s="335"/>
      <c r="G190" s="335"/>
      <c r="H190" s="505"/>
      <c r="J190" s="335"/>
      <c r="K190" s="335"/>
      <c r="L190" s="335"/>
      <c r="M190" s="335"/>
      <c r="N190" s="335"/>
    </row>
    <row r="191" spans="1:25" ht="14.25" hidden="1" x14ac:dyDescent="0.2">
      <c r="C191" s="335"/>
      <c r="E191" s="78"/>
      <c r="F191" s="335"/>
      <c r="G191" s="335"/>
      <c r="H191" s="505"/>
      <c r="J191" s="335"/>
      <c r="K191" s="335"/>
      <c r="L191" s="335"/>
      <c r="M191" s="335"/>
      <c r="N191" s="335"/>
    </row>
    <row r="192" spans="1:25" ht="14.25" hidden="1" x14ac:dyDescent="0.2">
      <c r="C192" s="335"/>
      <c r="E192" s="78"/>
      <c r="F192" s="335"/>
      <c r="G192" s="335"/>
      <c r="H192" s="505"/>
      <c r="J192" s="335"/>
      <c r="K192" s="335"/>
      <c r="L192" s="335"/>
      <c r="M192" s="335"/>
      <c r="N192" s="335"/>
    </row>
    <row r="193" spans="3:14" ht="14.25" hidden="1" x14ac:dyDescent="0.2">
      <c r="C193" s="335"/>
      <c r="E193" s="78"/>
      <c r="F193" s="335"/>
      <c r="G193" s="335"/>
      <c r="H193" s="505"/>
      <c r="J193" s="335"/>
      <c r="K193" s="335"/>
      <c r="L193" s="335"/>
      <c r="M193" s="335"/>
      <c r="N193" s="335"/>
    </row>
    <row r="194" spans="3:14" ht="14.25" hidden="1" x14ac:dyDescent="0.2">
      <c r="C194" s="335"/>
      <c r="E194" s="78"/>
      <c r="F194" s="335"/>
      <c r="G194" s="335"/>
      <c r="H194" s="505"/>
      <c r="J194" s="335"/>
      <c r="K194" s="335"/>
      <c r="L194" s="335"/>
      <c r="M194" s="335"/>
      <c r="N194" s="335"/>
    </row>
    <row r="195" spans="3:14" ht="14.25" hidden="1" x14ac:dyDescent="0.2">
      <c r="C195" s="335"/>
      <c r="E195" s="78"/>
      <c r="F195" s="335"/>
      <c r="G195" s="335"/>
      <c r="H195" s="505"/>
      <c r="J195" s="335"/>
      <c r="K195" s="335"/>
      <c r="L195" s="335"/>
      <c r="M195" s="335"/>
      <c r="N195" s="335"/>
    </row>
    <row r="196" spans="3:14" ht="14.25" hidden="1" x14ac:dyDescent="0.2">
      <c r="C196" s="335"/>
      <c r="E196" s="78"/>
      <c r="F196" s="335"/>
      <c r="G196" s="335"/>
      <c r="H196" s="505"/>
      <c r="J196" s="335"/>
      <c r="K196" s="335"/>
      <c r="L196" s="335"/>
      <c r="M196" s="335"/>
      <c r="N196" s="335"/>
    </row>
    <row r="197" spans="3:14" ht="14.25" hidden="1" x14ac:dyDescent="0.2">
      <c r="C197" s="335"/>
      <c r="E197" s="78"/>
      <c r="F197" s="335"/>
      <c r="G197" s="335"/>
      <c r="H197" s="505"/>
      <c r="J197" s="335"/>
      <c r="K197" s="335"/>
      <c r="L197" s="335"/>
      <c r="M197" s="335"/>
      <c r="N197" s="335"/>
    </row>
    <row r="198" spans="3:14" ht="14.25" hidden="1" x14ac:dyDescent="0.2">
      <c r="C198" s="335"/>
      <c r="E198" s="78"/>
      <c r="F198" s="335"/>
      <c r="G198" s="335"/>
      <c r="H198" s="505"/>
      <c r="J198" s="335"/>
      <c r="K198" s="335"/>
      <c r="L198" s="335"/>
      <c r="M198" s="335"/>
      <c r="N198" s="335"/>
    </row>
    <row r="199" spans="3:14" ht="14.25" hidden="1" x14ac:dyDescent="0.2">
      <c r="C199" s="335"/>
      <c r="E199" s="78"/>
      <c r="F199" s="335"/>
      <c r="G199" s="335"/>
      <c r="H199" s="505"/>
      <c r="J199" s="335"/>
      <c r="K199" s="335"/>
      <c r="L199" s="335"/>
      <c r="M199" s="335"/>
      <c r="N199" s="335"/>
    </row>
    <row r="200" spans="3:14" ht="14.25" hidden="1" x14ac:dyDescent="0.2">
      <c r="C200" s="335"/>
      <c r="E200" s="78"/>
      <c r="F200" s="335"/>
      <c r="G200" s="335"/>
      <c r="H200" s="505"/>
      <c r="J200" s="335"/>
      <c r="K200" s="335"/>
      <c r="L200" s="335"/>
      <c r="M200" s="335"/>
      <c r="N200" s="335"/>
    </row>
    <row r="201" spans="3:14" ht="14.25" hidden="1" x14ac:dyDescent="0.2">
      <c r="C201" s="335"/>
      <c r="E201" s="78"/>
      <c r="F201" s="335"/>
      <c r="G201" s="335"/>
      <c r="H201" s="505"/>
      <c r="J201" s="335"/>
      <c r="K201" s="335"/>
      <c r="L201" s="335"/>
      <c r="M201" s="335"/>
      <c r="N201" s="335"/>
    </row>
    <row r="202" spans="3:14" ht="14.25" hidden="1" x14ac:dyDescent="0.2">
      <c r="C202" s="335"/>
      <c r="E202" s="78"/>
      <c r="F202" s="335"/>
      <c r="G202" s="335"/>
      <c r="H202" s="505"/>
      <c r="J202" s="335"/>
      <c r="K202" s="335"/>
      <c r="L202" s="335"/>
      <c r="M202" s="335"/>
      <c r="N202" s="335"/>
    </row>
    <row r="203" spans="3:14" ht="14.25" hidden="1" x14ac:dyDescent="0.2">
      <c r="C203" s="335"/>
      <c r="E203" s="78"/>
      <c r="F203" s="335"/>
      <c r="G203" s="335"/>
      <c r="H203" s="505"/>
      <c r="J203" s="335"/>
      <c r="K203" s="335"/>
      <c r="L203" s="335"/>
      <c r="M203" s="335"/>
      <c r="N203" s="335"/>
    </row>
    <row r="204" spans="3:14" ht="14.25" hidden="1" x14ac:dyDescent="0.2">
      <c r="C204" s="335"/>
      <c r="E204" s="78"/>
      <c r="F204" s="335"/>
      <c r="G204" s="335"/>
      <c r="H204" s="505"/>
      <c r="J204" s="335"/>
      <c r="K204" s="335"/>
      <c r="L204" s="335"/>
      <c r="M204" s="335"/>
      <c r="N204" s="335"/>
    </row>
    <row r="205" spans="3:14" ht="14.25" hidden="1" x14ac:dyDescent="0.2">
      <c r="C205" s="335"/>
      <c r="E205" s="78"/>
      <c r="F205" s="335"/>
      <c r="G205" s="335"/>
      <c r="H205" s="505"/>
      <c r="J205" s="335"/>
      <c r="K205" s="335"/>
      <c r="L205" s="335"/>
      <c r="M205" s="335"/>
      <c r="N205" s="335"/>
    </row>
    <row r="206" spans="3:14" ht="14.25" hidden="1" x14ac:dyDescent="0.2">
      <c r="C206" s="335"/>
      <c r="E206" s="78"/>
      <c r="F206" s="335"/>
      <c r="G206" s="335"/>
      <c r="H206" s="505"/>
      <c r="J206" s="335"/>
      <c r="K206" s="335"/>
      <c r="L206" s="335"/>
      <c r="M206" s="335"/>
      <c r="N206" s="335"/>
    </row>
    <row r="207" spans="3:14" ht="14.25" hidden="1" x14ac:dyDescent="0.2">
      <c r="C207" s="335"/>
      <c r="E207" s="78"/>
      <c r="F207" s="335"/>
      <c r="G207" s="335"/>
      <c r="H207" s="505"/>
      <c r="J207" s="335"/>
      <c r="K207" s="335"/>
      <c r="L207" s="335"/>
      <c r="M207" s="335"/>
      <c r="N207" s="335"/>
    </row>
    <row r="208" spans="3:14" ht="14.25" hidden="1" x14ac:dyDescent="0.2">
      <c r="C208" s="335"/>
      <c r="E208" s="78"/>
      <c r="F208" s="335"/>
      <c r="G208" s="335"/>
      <c r="H208" s="505"/>
      <c r="J208" s="335"/>
      <c r="K208" s="335"/>
      <c r="L208" s="335"/>
      <c r="M208" s="335"/>
      <c r="N208" s="335"/>
    </row>
    <row r="209" spans="3:16" ht="14.25" hidden="1" x14ac:dyDescent="0.2">
      <c r="C209" s="335"/>
      <c r="E209" s="78"/>
      <c r="F209" s="335"/>
      <c r="G209" s="335"/>
      <c r="H209" s="505"/>
      <c r="J209" s="335"/>
      <c r="K209" s="335"/>
      <c r="L209" s="335"/>
      <c r="M209" s="335"/>
      <c r="N209" s="335"/>
    </row>
    <row r="210" spans="3:16" ht="14.25" hidden="1" x14ac:dyDescent="0.2">
      <c r="C210" s="335"/>
      <c r="E210" s="78"/>
      <c r="F210" s="335"/>
      <c r="G210" s="335"/>
      <c r="H210" s="505"/>
      <c r="J210" s="335"/>
      <c r="K210" s="335"/>
      <c r="L210" s="335"/>
      <c r="M210" s="335"/>
      <c r="N210" s="335"/>
    </row>
    <row r="211" spans="3:16" ht="14.25" hidden="1" x14ac:dyDescent="0.2">
      <c r="C211" s="335"/>
      <c r="E211" s="78"/>
      <c r="F211" s="335"/>
      <c r="G211" s="335"/>
      <c r="H211" s="505"/>
      <c r="J211" s="335"/>
      <c r="K211" s="335"/>
      <c r="L211" s="335"/>
      <c r="M211" s="335"/>
      <c r="N211" s="335"/>
    </row>
    <row r="212" spans="3:16" ht="14.25" hidden="1" x14ac:dyDescent="0.2">
      <c r="C212" s="335"/>
      <c r="E212" s="78"/>
      <c r="F212" s="335"/>
      <c r="G212" s="335"/>
      <c r="H212" s="505"/>
      <c r="J212" s="335"/>
      <c r="K212" s="335"/>
      <c r="L212" s="335"/>
      <c r="M212" s="335"/>
      <c r="N212" s="335"/>
    </row>
    <row r="213" spans="3:16" ht="14.25" hidden="1" x14ac:dyDescent="0.2">
      <c r="C213" s="335"/>
      <c r="E213" s="78"/>
      <c r="F213" s="335"/>
      <c r="G213" s="335"/>
      <c r="H213" s="505"/>
      <c r="J213" s="335"/>
      <c r="K213" s="335"/>
      <c r="L213" s="335"/>
      <c r="M213" s="335"/>
      <c r="N213" s="335"/>
    </row>
    <row r="214" spans="3:16" ht="14.25" hidden="1" x14ac:dyDescent="0.2">
      <c r="C214" s="335"/>
      <c r="E214" s="78"/>
      <c r="F214" s="335"/>
      <c r="G214" s="335"/>
      <c r="H214" s="505"/>
      <c r="J214" s="335"/>
      <c r="K214" s="335"/>
      <c r="L214" s="335"/>
      <c r="M214" s="335"/>
      <c r="N214" s="335"/>
    </row>
    <row r="215" spans="3:16" ht="14.25" hidden="1" x14ac:dyDescent="0.2">
      <c r="C215" s="335"/>
      <c r="E215" s="78"/>
      <c r="F215" s="335"/>
      <c r="G215" s="335"/>
      <c r="H215" s="505"/>
      <c r="J215" s="335"/>
      <c r="K215" s="335"/>
      <c r="L215" s="335"/>
      <c r="M215" s="335"/>
      <c r="N215" s="335"/>
    </row>
    <row r="216" spans="3:16" ht="14.25" hidden="1" x14ac:dyDescent="0.2">
      <c r="C216" s="335"/>
      <c r="E216" s="78"/>
      <c r="F216" s="335"/>
      <c r="G216" s="335"/>
      <c r="H216" s="505"/>
      <c r="J216" s="335"/>
      <c r="K216" s="335"/>
      <c r="L216" s="335"/>
      <c r="M216" s="335"/>
      <c r="N216" s="335"/>
    </row>
    <row r="217" spans="3:16" ht="14.25" hidden="1" x14ac:dyDescent="0.2">
      <c r="C217" s="335"/>
      <c r="E217" s="78"/>
      <c r="F217" s="335"/>
      <c r="G217" s="335"/>
      <c r="H217" s="505"/>
      <c r="J217" s="335"/>
      <c r="K217" s="335"/>
      <c r="L217" s="335"/>
      <c r="M217" s="335"/>
      <c r="N217" s="335"/>
    </row>
    <row r="218" spans="3:16" ht="14.25" hidden="1" x14ac:dyDescent="0.2">
      <c r="C218" s="335"/>
      <c r="E218" s="78"/>
      <c r="F218" s="335"/>
      <c r="G218" s="335"/>
      <c r="H218" s="505"/>
      <c r="J218" s="335"/>
      <c r="K218" s="335"/>
      <c r="L218" s="335"/>
      <c r="M218" s="335"/>
      <c r="N218" s="335"/>
    </row>
    <row r="219" spans="3:16" ht="14.25" hidden="1" x14ac:dyDescent="0.2">
      <c r="C219" s="335"/>
      <c r="E219" s="78"/>
      <c r="F219" s="335"/>
      <c r="G219" s="335"/>
      <c r="H219" s="505"/>
      <c r="J219" s="335"/>
      <c r="K219" s="335"/>
      <c r="L219" s="335"/>
      <c r="M219" s="335"/>
      <c r="N219" s="335"/>
      <c r="O219" s="335"/>
      <c r="P219" s="335"/>
    </row>
    <row r="220" spans="3:16" ht="14.25" hidden="1" x14ac:dyDescent="0.2">
      <c r="C220" s="335"/>
      <c r="E220" s="78"/>
      <c r="F220" s="335"/>
      <c r="G220" s="335"/>
      <c r="H220" s="505"/>
      <c r="J220" s="335"/>
      <c r="K220" s="335"/>
      <c r="L220" s="335"/>
      <c r="M220" s="335"/>
      <c r="N220" s="335"/>
      <c r="O220" s="335"/>
      <c r="P220" s="335"/>
    </row>
    <row r="221" spans="3:16" ht="14.25" hidden="1" x14ac:dyDescent="0.2">
      <c r="C221" s="335"/>
      <c r="E221" s="78"/>
      <c r="F221" s="335"/>
      <c r="G221" s="335"/>
      <c r="H221" s="505"/>
      <c r="J221" s="335"/>
      <c r="K221" s="335"/>
      <c r="L221" s="335"/>
      <c r="M221" s="335"/>
      <c r="N221" s="335"/>
      <c r="O221" s="335"/>
      <c r="P221" s="335"/>
    </row>
    <row r="222" spans="3:16" ht="14.25" hidden="1" x14ac:dyDescent="0.2">
      <c r="C222" s="335"/>
      <c r="E222" s="78"/>
      <c r="F222" s="335"/>
      <c r="G222" s="335"/>
      <c r="H222" s="505"/>
      <c r="J222" s="335"/>
      <c r="K222" s="335"/>
      <c r="L222" s="335"/>
      <c r="M222" s="335"/>
      <c r="N222" s="335"/>
      <c r="O222" s="335"/>
      <c r="P222" s="335"/>
    </row>
    <row r="223" spans="3:16" ht="14.25" hidden="1" x14ac:dyDescent="0.2">
      <c r="C223" s="335"/>
      <c r="E223" s="78"/>
      <c r="F223" s="335"/>
      <c r="G223" s="335"/>
      <c r="H223" s="505"/>
      <c r="J223" s="335"/>
      <c r="K223" s="335"/>
      <c r="L223" s="335"/>
      <c r="M223" s="335"/>
      <c r="N223" s="335"/>
      <c r="O223" s="335"/>
      <c r="P223" s="335"/>
    </row>
    <row r="224" spans="3:16" ht="14.25" hidden="1" x14ac:dyDescent="0.2">
      <c r="C224" s="335"/>
      <c r="E224" s="78"/>
      <c r="F224" s="335"/>
      <c r="G224" s="335"/>
      <c r="H224" s="505"/>
      <c r="J224" s="335"/>
      <c r="K224" s="335"/>
      <c r="L224" s="335"/>
      <c r="M224" s="335"/>
      <c r="N224" s="335"/>
      <c r="O224" s="335"/>
      <c r="P224" s="335"/>
    </row>
    <row r="225" spans="3:16" ht="14.25" hidden="1" x14ac:dyDescent="0.2">
      <c r="C225" s="335"/>
      <c r="E225" s="78"/>
      <c r="F225" s="335"/>
      <c r="G225" s="335"/>
      <c r="H225" s="505"/>
      <c r="J225" s="335"/>
      <c r="K225" s="335"/>
      <c r="L225" s="335"/>
      <c r="M225" s="335"/>
      <c r="N225" s="335"/>
      <c r="O225" s="335"/>
      <c r="P225" s="335"/>
    </row>
    <row r="226" spans="3:16" ht="14.25" hidden="1" x14ac:dyDescent="0.2">
      <c r="C226" s="335"/>
      <c r="E226" s="78"/>
      <c r="F226" s="335"/>
      <c r="G226" s="335"/>
      <c r="H226" s="505"/>
      <c r="J226" s="335"/>
      <c r="K226" s="335"/>
      <c r="L226" s="335"/>
      <c r="M226" s="335"/>
      <c r="N226" s="335"/>
      <c r="O226" s="335"/>
      <c r="P226" s="335"/>
    </row>
    <row r="227" spans="3:16" ht="14.25" hidden="1" x14ac:dyDescent="0.2">
      <c r="C227" s="335"/>
      <c r="E227" s="78"/>
      <c r="F227" s="335"/>
      <c r="G227" s="335"/>
      <c r="H227" s="505"/>
      <c r="J227" s="335"/>
      <c r="K227" s="335"/>
      <c r="L227" s="335"/>
      <c r="M227" s="335"/>
      <c r="N227" s="335"/>
      <c r="O227" s="335"/>
      <c r="P227" s="335"/>
    </row>
    <row r="228" spans="3:16" ht="14.25" hidden="1" x14ac:dyDescent="0.2">
      <c r="C228" s="335"/>
      <c r="E228" s="78"/>
      <c r="F228" s="335"/>
      <c r="G228" s="335"/>
      <c r="H228" s="505"/>
      <c r="J228" s="335"/>
      <c r="K228" s="335"/>
      <c r="L228" s="335"/>
      <c r="M228" s="335"/>
      <c r="N228" s="335"/>
      <c r="O228" s="335"/>
      <c r="P228" s="335"/>
    </row>
    <row r="229" spans="3:16" ht="14.25" hidden="1" x14ac:dyDescent="0.2">
      <c r="C229" s="335"/>
      <c r="E229" s="78"/>
      <c r="F229" s="335"/>
      <c r="G229" s="335"/>
      <c r="H229" s="505"/>
      <c r="J229" s="335"/>
      <c r="K229" s="335"/>
      <c r="L229" s="335"/>
      <c r="M229" s="335"/>
      <c r="N229" s="335"/>
      <c r="O229" s="335"/>
      <c r="P229" s="335"/>
    </row>
    <row r="230" spans="3:16" ht="14.25" hidden="1" x14ac:dyDescent="0.2">
      <c r="C230" s="335"/>
      <c r="E230" s="78"/>
      <c r="F230" s="335"/>
      <c r="G230" s="335"/>
      <c r="H230" s="505"/>
      <c r="J230" s="335"/>
      <c r="K230" s="335"/>
      <c r="L230" s="335"/>
      <c r="M230" s="335"/>
      <c r="N230" s="335"/>
      <c r="O230" s="335"/>
      <c r="P230" s="335"/>
    </row>
    <row r="231" spans="3:16" ht="14.25" hidden="1" x14ac:dyDescent="0.2">
      <c r="C231" s="335"/>
      <c r="E231" s="78"/>
      <c r="F231" s="335"/>
      <c r="G231" s="335"/>
      <c r="H231" s="505"/>
      <c r="J231" s="335"/>
      <c r="K231" s="335"/>
      <c r="L231" s="335"/>
      <c r="M231" s="335"/>
      <c r="N231" s="335"/>
      <c r="O231" s="335"/>
      <c r="P231" s="335"/>
    </row>
    <row r="232" spans="3:16" ht="14.25" hidden="1" x14ac:dyDescent="0.2">
      <c r="C232" s="335"/>
      <c r="E232" s="78"/>
      <c r="F232" s="335"/>
      <c r="G232" s="335"/>
      <c r="H232" s="505"/>
      <c r="J232" s="335"/>
      <c r="K232" s="335"/>
      <c r="L232" s="335"/>
      <c r="M232" s="335"/>
      <c r="N232" s="335"/>
      <c r="O232" s="335"/>
      <c r="P232" s="335"/>
    </row>
    <row r="233" spans="3:16" ht="14.25" hidden="1" x14ac:dyDescent="0.2">
      <c r="C233" s="335"/>
      <c r="E233" s="78"/>
      <c r="F233" s="335"/>
      <c r="G233" s="335"/>
      <c r="H233" s="505"/>
      <c r="J233" s="335"/>
      <c r="K233" s="335"/>
      <c r="L233" s="335"/>
      <c r="M233" s="335"/>
      <c r="N233" s="335"/>
      <c r="O233" s="335"/>
      <c r="P233" s="335"/>
    </row>
    <row r="234" spans="3:16" ht="14.25" hidden="1" x14ac:dyDescent="0.2">
      <c r="C234" s="335"/>
      <c r="E234" s="78"/>
      <c r="F234" s="335"/>
      <c r="G234" s="335"/>
      <c r="H234" s="505"/>
      <c r="J234" s="335"/>
      <c r="K234" s="335"/>
      <c r="L234" s="335"/>
      <c r="M234" s="335"/>
      <c r="N234" s="335"/>
      <c r="O234" s="335"/>
      <c r="P234" s="335"/>
    </row>
    <row r="235" spans="3:16" ht="14.25" hidden="1" x14ac:dyDescent="0.2">
      <c r="C235" s="335"/>
      <c r="E235" s="78"/>
      <c r="F235" s="335"/>
      <c r="G235" s="335"/>
      <c r="H235" s="505"/>
      <c r="J235" s="335"/>
      <c r="K235" s="335"/>
      <c r="L235" s="335"/>
      <c r="M235" s="335"/>
      <c r="N235" s="335"/>
      <c r="O235" s="335"/>
      <c r="P235" s="335"/>
    </row>
    <row r="236" spans="3:16" ht="14.25" hidden="1" x14ac:dyDescent="0.2">
      <c r="C236" s="335"/>
      <c r="E236" s="78"/>
      <c r="F236" s="335"/>
      <c r="G236" s="335"/>
      <c r="H236" s="505"/>
      <c r="J236" s="335"/>
      <c r="K236" s="335"/>
      <c r="L236" s="335"/>
      <c r="M236" s="335"/>
      <c r="N236" s="335"/>
      <c r="O236" s="335"/>
      <c r="P236" s="335"/>
    </row>
    <row r="237" spans="3:16" ht="14.25" hidden="1" x14ac:dyDescent="0.2">
      <c r="C237" s="335"/>
      <c r="E237" s="78"/>
      <c r="F237" s="335"/>
      <c r="G237" s="335"/>
      <c r="H237" s="505"/>
      <c r="J237" s="335"/>
      <c r="K237" s="335"/>
      <c r="L237" s="335"/>
      <c r="M237" s="335"/>
      <c r="N237" s="335"/>
      <c r="O237" s="335"/>
      <c r="P237" s="335"/>
    </row>
    <row r="238" spans="3:16" ht="14.25" hidden="1" x14ac:dyDescent="0.2">
      <c r="C238" s="335"/>
      <c r="E238" s="78"/>
      <c r="F238" s="335"/>
      <c r="G238" s="335"/>
      <c r="H238" s="505"/>
      <c r="J238" s="335"/>
      <c r="K238" s="335"/>
      <c r="L238" s="335"/>
      <c r="M238" s="335"/>
      <c r="N238" s="335"/>
      <c r="O238" s="335"/>
      <c r="P238" s="335"/>
    </row>
    <row r="239" spans="3:16" ht="14.25" hidden="1" x14ac:dyDescent="0.2">
      <c r="C239" s="335"/>
      <c r="E239" s="78"/>
      <c r="F239" s="335"/>
      <c r="G239" s="335"/>
      <c r="H239" s="505"/>
      <c r="J239" s="335"/>
      <c r="K239" s="335"/>
      <c r="L239" s="335"/>
      <c r="M239" s="335"/>
      <c r="N239" s="335"/>
      <c r="O239" s="335"/>
      <c r="P239" s="335"/>
    </row>
    <row r="240" spans="3:16" ht="14.25" hidden="1" x14ac:dyDescent="0.2">
      <c r="C240" s="335"/>
      <c r="E240" s="78"/>
      <c r="F240" s="335"/>
      <c r="G240" s="335"/>
      <c r="H240" s="505"/>
      <c r="J240" s="335"/>
      <c r="K240" s="335"/>
      <c r="L240" s="335"/>
      <c r="M240" s="335"/>
      <c r="N240" s="335"/>
      <c r="O240" s="335"/>
      <c r="P240" s="335"/>
    </row>
    <row r="241" spans="3:16" ht="14.25" hidden="1" x14ac:dyDescent="0.2">
      <c r="C241" s="335"/>
      <c r="E241" s="78"/>
      <c r="F241" s="335"/>
      <c r="G241" s="335"/>
      <c r="H241" s="505"/>
      <c r="J241" s="335"/>
      <c r="K241" s="335"/>
      <c r="L241" s="335"/>
      <c r="M241" s="335"/>
      <c r="N241" s="335"/>
      <c r="O241" s="335"/>
      <c r="P241" s="335"/>
    </row>
    <row r="242" spans="3:16" ht="14.25" hidden="1" x14ac:dyDescent="0.2">
      <c r="C242" s="335"/>
      <c r="E242" s="78"/>
      <c r="F242" s="335"/>
      <c r="G242" s="335"/>
      <c r="H242" s="505"/>
      <c r="J242" s="335"/>
      <c r="K242" s="335"/>
      <c r="L242" s="335"/>
      <c r="M242" s="335"/>
      <c r="N242" s="335"/>
      <c r="O242" s="335"/>
      <c r="P242" s="335"/>
    </row>
    <row r="243" spans="3:16" ht="14.25" hidden="1" x14ac:dyDescent="0.2">
      <c r="C243" s="335"/>
      <c r="E243" s="78"/>
      <c r="F243" s="335"/>
      <c r="G243" s="335"/>
      <c r="H243" s="505"/>
      <c r="J243" s="335"/>
      <c r="K243" s="335"/>
      <c r="L243" s="335"/>
      <c r="M243" s="335"/>
      <c r="N243" s="335"/>
      <c r="O243" s="335"/>
      <c r="P243" s="335"/>
    </row>
    <row r="244" spans="3:16" ht="14.25" hidden="1" x14ac:dyDescent="0.2">
      <c r="C244" s="335"/>
      <c r="E244" s="78"/>
      <c r="F244" s="335"/>
      <c r="G244" s="335"/>
      <c r="H244" s="505"/>
      <c r="J244" s="335"/>
      <c r="K244" s="335"/>
      <c r="L244" s="335"/>
      <c r="M244" s="335"/>
      <c r="N244" s="335"/>
      <c r="O244" s="335"/>
      <c r="P244" s="335"/>
    </row>
    <row r="245" spans="3:16" ht="14.25" hidden="1" x14ac:dyDescent="0.2">
      <c r="C245" s="335"/>
      <c r="E245" s="78"/>
      <c r="F245" s="335"/>
      <c r="G245" s="335"/>
      <c r="H245" s="505"/>
      <c r="J245" s="335"/>
      <c r="K245" s="335"/>
      <c r="L245" s="335"/>
      <c r="M245" s="335"/>
      <c r="N245" s="335"/>
      <c r="O245" s="335"/>
      <c r="P245" s="335"/>
    </row>
    <row r="246" spans="3:16" ht="14.25" hidden="1" x14ac:dyDescent="0.2">
      <c r="C246" s="335"/>
      <c r="E246" s="78"/>
      <c r="F246" s="335"/>
      <c r="G246" s="335"/>
      <c r="H246" s="505"/>
      <c r="J246" s="335"/>
      <c r="K246" s="335"/>
      <c r="L246" s="335"/>
      <c r="M246" s="335"/>
      <c r="N246" s="335"/>
      <c r="O246" s="335"/>
      <c r="P246" s="335"/>
    </row>
    <row r="247" spans="3:16" ht="14.25" hidden="1" x14ac:dyDescent="0.2">
      <c r="C247" s="335"/>
      <c r="E247" s="78"/>
      <c r="F247" s="335"/>
      <c r="G247" s="335"/>
      <c r="H247" s="505"/>
      <c r="J247" s="335"/>
      <c r="K247" s="335"/>
      <c r="L247" s="335"/>
      <c r="M247" s="335"/>
      <c r="N247" s="335"/>
      <c r="O247" s="335"/>
      <c r="P247" s="335"/>
    </row>
    <row r="248" spans="3:16" ht="14.25" hidden="1" x14ac:dyDescent="0.2">
      <c r="C248" s="335"/>
      <c r="E248" s="78"/>
      <c r="F248" s="335"/>
      <c r="G248" s="335"/>
      <c r="H248" s="505"/>
      <c r="J248" s="335"/>
      <c r="K248" s="335"/>
      <c r="L248" s="335"/>
      <c r="M248" s="335"/>
      <c r="N248" s="335"/>
      <c r="O248" s="335"/>
      <c r="P248" s="335"/>
    </row>
    <row r="249" spans="3:16" ht="14.25" hidden="1" x14ac:dyDescent="0.2">
      <c r="C249" s="335"/>
      <c r="E249" s="78"/>
      <c r="F249" s="335"/>
      <c r="G249" s="335"/>
      <c r="H249" s="505"/>
      <c r="J249" s="335"/>
      <c r="K249" s="335"/>
      <c r="L249" s="335"/>
      <c r="M249" s="335"/>
      <c r="N249" s="335"/>
      <c r="O249" s="335"/>
      <c r="P249" s="335"/>
    </row>
    <row r="250" spans="3:16" ht="14.25" hidden="1" x14ac:dyDescent="0.2">
      <c r="C250" s="335"/>
      <c r="E250" s="78"/>
      <c r="F250" s="335"/>
      <c r="G250" s="335"/>
      <c r="H250" s="505"/>
      <c r="J250" s="335"/>
      <c r="K250" s="335"/>
      <c r="L250" s="335"/>
      <c r="M250" s="335"/>
      <c r="N250" s="335"/>
      <c r="O250" s="335"/>
      <c r="P250" s="335"/>
    </row>
    <row r="251" spans="3:16" ht="14.25" hidden="1" x14ac:dyDescent="0.2">
      <c r="C251" s="335"/>
      <c r="E251" s="78"/>
      <c r="F251" s="335"/>
      <c r="G251" s="335"/>
      <c r="H251" s="505"/>
      <c r="J251" s="335"/>
      <c r="K251" s="335"/>
      <c r="L251" s="335"/>
      <c r="M251" s="335"/>
      <c r="N251" s="335"/>
      <c r="O251" s="335"/>
      <c r="P251" s="335"/>
    </row>
    <row r="252" spans="3:16" ht="14.25" hidden="1" x14ac:dyDescent="0.2">
      <c r="C252" s="335"/>
      <c r="E252" s="78"/>
      <c r="F252" s="335"/>
      <c r="G252" s="335"/>
      <c r="H252" s="505"/>
      <c r="J252" s="335"/>
      <c r="K252" s="335"/>
      <c r="L252" s="335"/>
      <c r="M252" s="335"/>
      <c r="N252" s="335"/>
      <c r="O252" s="335"/>
      <c r="P252" s="335"/>
    </row>
    <row r="253" spans="3:16" ht="14.25" hidden="1" x14ac:dyDescent="0.2">
      <c r="C253" s="335"/>
      <c r="E253" s="78"/>
      <c r="F253" s="335"/>
      <c r="G253" s="335"/>
      <c r="H253" s="505"/>
      <c r="J253" s="335"/>
      <c r="K253" s="335"/>
      <c r="L253" s="335"/>
      <c r="M253" s="335"/>
      <c r="N253" s="335"/>
      <c r="O253" s="335"/>
      <c r="P253" s="335"/>
    </row>
    <row r="254" spans="3:16" ht="14.25" hidden="1" x14ac:dyDescent="0.2">
      <c r="C254" s="335"/>
      <c r="E254" s="78"/>
      <c r="F254" s="335"/>
      <c r="G254" s="335"/>
      <c r="H254" s="505"/>
      <c r="J254" s="335"/>
      <c r="K254" s="335"/>
      <c r="L254" s="335"/>
      <c r="M254" s="335"/>
      <c r="N254" s="335"/>
      <c r="O254" s="335"/>
      <c r="P254" s="335"/>
    </row>
    <row r="255" spans="3:16" ht="14.25" hidden="1" x14ac:dyDescent="0.2">
      <c r="C255" s="335"/>
      <c r="E255" s="78"/>
      <c r="F255" s="335"/>
      <c r="G255" s="335"/>
      <c r="H255" s="505"/>
      <c r="J255" s="335"/>
      <c r="K255" s="335"/>
      <c r="L255" s="335"/>
      <c r="M255" s="335"/>
      <c r="N255" s="335"/>
      <c r="O255" s="335"/>
      <c r="P255" s="335"/>
    </row>
    <row r="256" spans="3:16" ht="14.25" hidden="1" x14ac:dyDescent="0.2">
      <c r="C256" s="335"/>
      <c r="E256" s="78"/>
      <c r="F256" s="335"/>
      <c r="G256" s="335"/>
      <c r="H256" s="505"/>
      <c r="J256" s="335"/>
      <c r="K256" s="335"/>
      <c r="L256" s="335"/>
      <c r="M256" s="335"/>
      <c r="N256" s="335"/>
      <c r="O256" s="335"/>
      <c r="P256" s="335"/>
    </row>
    <row r="257" spans="3:16" ht="14.25" hidden="1" x14ac:dyDescent="0.2">
      <c r="C257" s="335"/>
      <c r="E257" s="78"/>
      <c r="F257" s="335"/>
      <c r="G257" s="335"/>
      <c r="H257" s="505"/>
      <c r="J257" s="335"/>
      <c r="K257" s="335"/>
      <c r="L257" s="335"/>
      <c r="M257" s="335"/>
      <c r="N257" s="335"/>
      <c r="O257" s="335"/>
      <c r="P257" s="335"/>
    </row>
    <row r="258" spans="3:16" ht="14.25" hidden="1" x14ac:dyDescent="0.2">
      <c r="C258" s="335"/>
      <c r="E258" s="78"/>
      <c r="F258" s="335"/>
      <c r="G258" s="335"/>
      <c r="H258" s="505"/>
      <c r="J258" s="335"/>
      <c r="K258" s="335"/>
      <c r="L258" s="335"/>
      <c r="M258" s="335"/>
      <c r="N258" s="335"/>
      <c r="O258" s="335"/>
      <c r="P258" s="335"/>
    </row>
    <row r="259" spans="3:16" ht="14.25" hidden="1" x14ac:dyDescent="0.2">
      <c r="C259" s="335"/>
      <c r="E259" s="78"/>
      <c r="F259" s="335"/>
      <c r="G259" s="335"/>
      <c r="H259" s="505"/>
      <c r="J259" s="335"/>
      <c r="K259" s="335"/>
      <c r="L259" s="335"/>
      <c r="M259" s="335"/>
      <c r="N259" s="335"/>
      <c r="O259" s="335"/>
      <c r="P259" s="335"/>
    </row>
    <row r="260" spans="3:16" ht="14.25" hidden="1" x14ac:dyDescent="0.2">
      <c r="C260" s="335"/>
      <c r="E260" s="78"/>
      <c r="F260" s="335"/>
      <c r="G260" s="335"/>
      <c r="H260" s="505"/>
      <c r="J260" s="335"/>
      <c r="K260" s="335"/>
      <c r="L260" s="335"/>
      <c r="M260" s="335"/>
      <c r="N260" s="335"/>
      <c r="O260" s="335"/>
      <c r="P260" s="335"/>
    </row>
    <row r="261" spans="3:16" ht="14.25" hidden="1" x14ac:dyDescent="0.2">
      <c r="C261" s="335"/>
      <c r="E261" s="78"/>
      <c r="F261" s="335"/>
      <c r="G261" s="335"/>
      <c r="H261" s="505"/>
      <c r="J261" s="335"/>
      <c r="K261" s="335"/>
      <c r="L261" s="335"/>
      <c r="M261" s="335"/>
      <c r="N261" s="335"/>
      <c r="O261" s="335"/>
      <c r="P261" s="335"/>
    </row>
    <row r="262" spans="3:16" ht="14.25" hidden="1" x14ac:dyDescent="0.2">
      <c r="C262" s="335"/>
      <c r="E262" s="78"/>
      <c r="F262" s="335"/>
      <c r="G262" s="335"/>
      <c r="H262" s="505"/>
      <c r="J262" s="335"/>
      <c r="K262" s="335"/>
      <c r="L262" s="335"/>
      <c r="M262" s="335"/>
      <c r="N262" s="335"/>
      <c r="O262" s="335"/>
      <c r="P262" s="335"/>
    </row>
    <row r="263" spans="3:16" ht="14.25" hidden="1" x14ac:dyDescent="0.2">
      <c r="C263" s="335"/>
      <c r="E263" s="78"/>
      <c r="F263" s="335"/>
      <c r="G263" s="335"/>
      <c r="H263" s="505"/>
      <c r="J263" s="335"/>
      <c r="K263" s="335"/>
      <c r="L263" s="335"/>
      <c r="M263" s="335"/>
      <c r="N263" s="335"/>
      <c r="O263" s="335"/>
      <c r="P263" s="335"/>
    </row>
    <row r="264" spans="3:16" ht="14.25" hidden="1" x14ac:dyDescent="0.2">
      <c r="C264" s="335"/>
      <c r="E264" s="78"/>
      <c r="F264" s="335"/>
      <c r="G264" s="335"/>
      <c r="H264" s="505"/>
      <c r="J264" s="335"/>
      <c r="K264" s="335"/>
      <c r="L264" s="335"/>
      <c r="M264" s="335"/>
      <c r="N264" s="335"/>
      <c r="O264" s="335"/>
      <c r="P264" s="335"/>
    </row>
    <row r="265" spans="3:16" ht="14.25" hidden="1" x14ac:dyDescent="0.2">
      <c r="C265" s="335"/>
      <c r="E265" s="78"/>
      <c r="F265" s="335"/>
      <c r="G265" s="335"/>
      <c r="H265" s="505"/>
      <c r="J265" s="335"/>
      <c r="K265" s="335"/>
      <c r="L265" s="335"/>
      <c r="M265" s="335"/>
      <c r="N265" s="335"/>
      <c r="O265" s="335"/>
      <c r="P265" s="335"/>
    </row>
    <row r="266" spans="3:16" ht="14.25" hidden="1" x14ac:dyDescent="0.2">
      <c r="C266" s="335"/>
      <c r="E266" s="78"/>
      <c r="F266" s="335"/>
      <c r="G266" s="335"/>
      <c r="H266" s="505"/>
      <c r="J266" s="335"/>
      <c r="K266" s="335"/>
      <c r="L266" s="335"/>
      <c r="M266" s="335"/>
      <c r="N266" s="335"/>
      <c r="O266" s="335"/>
      <c r="P266" s="335"/>
    </row>
    <row r="267" spans="3:16" ht="14.25" hidden="1" x14ac:dyDescent="0.2">
      <c r="C267" s="335"/>
      <c r="E267" s="78"/>
      <c r="F267" s="335"/>
      <c r="G267" s="335"/>
      <c r="H267" s="505"/>
      <c r="J267" s="335"/>
      <c r="K267" s="335"/>
      <c r="L267" s="335"/>
      <c r="M267" s="335"/>
      <c r="N267" s="335"/>
      <c r="O267" s="335"/>
      <c r="P267" s="335"/>
    </row>
    <row r="268" spans="3:16" ht="14.25" hidden="1" x14ac:dyDescent="0.2">
      <c r="C268" s="335"/>
      <c r="E268" s="78"/>
      <c r="F268" s="335"/>
      <c r="G268" s="335"/>
      <c r="H268" s="505"/>
      <c r="J268" s="335"/>
      <c r="K268" s="335"/>
      <c r="L268" s="335"/>
      <c r="M268" s="335"/>
      <c r="N268" s="335"/>
      <c r="O268" s="335"/>
      <c r="P268" s="335"/>
    </row>
    <row r="269" spans="3:16" ht="14.25" hidden="1" x14ac:dyDescent="0.2">
      <c r="C269" s="335"/>
      <c r="E269" s="78"/>
      <c r="F269" s="335"/>
      <c r="G269" s="335"/>
      <c r="H269" s="505"/>
      <c r="J269" s="335"/>
      <c r="K269" s="335"/>
      <c r="L269" s="335"/>
      <c r="M269" s="335"/>
      <c r="N269" s="335"/>
      <c r="O269" s="335"/>
      <c r="P269" s="335"/>
    </row>
    <row r="270" spans="3:16" ht="14.25" hidden="1" x14ac:dyDescent="0.2">
      <c r="C270" s="335"/>
      <c r="E270" s="78"/>
      <c r="F270" s="335"/>
      <c r="G270" s="335"/>
      <c r="H270" s="505"/>
      <c r="J270" s="335"/>
      <c r="K270" s="335"/>
      <c r="L270" s="335"/>
      <c r="M270" s="335"/>
      <c r="N270" s="335"/>
      <c r="O270" s="335"/>
      <c r="P270" s="335"/>
    </row>
    <row r="271" spans="3:16" ht="14.25" hidden="1" x14ac:dyDescent="0.2">
      <c r="C271" s="335"/>
      <c r="E271" s="78"/>
      <c r="F271" s="335"/>
      <c r="G271" s="335"/>
      <c r="H271" s="505"/>
      <c r="J271" s="335"/>
      <c r="K271" s="335"/>
      <c r="L271" s="335"/>
      <c r="M271" s="335"/>
      <c r="N271" s="335"/>
      <c r="O271" s="335"/>
      <c r="P271" s="335"/>
    </row>
    <row r="272" spans="3:16" ht="14.25" hidden="1" x14ac:dyDescent="0.2">
      <c r="C272" s="335"/>
      <c r="E272" s="78"/>
      <c r="F272" s="335"/>
      <c r="G272" s="335"/>
      <c r="H272" s="505"/>
      <c r="J272" s="335"/>
      <c r="K272" s="335"/>
      <c r="L272" s="335"/>
      <c r="M272" s="335"/>
      <c r="N272" s="335"/>
      <c r="O272" s="335"/>
      <c r="P272" s="335"/>
    </row>
    <row r="273" spans="3:16" ht="14.25" hidden="1" x14ac:dyDescent="0.2">
      <c r="C273" s="335"/>
      <c r="E273" s="78"/>
      <c r="F273" s="335"/>
      <c r="G273" s="335"/>
      <c r="H273" s="505"/>
      <c r="J273" s="335"/>
      <c r="K273" s="335"/>
      <c r="L273" s="335"/>
      <c r="M273" s="335"/>
      <c r="N273" s="335"/>
      <c r="O273" s="335"/>
      <c r="P273" s="335"/>
    </row>
    <row r="274" spans="3:16" ht="14.25" hidden="1" x14ac:dyDescent="0.2">
      <c r="C274" s="335"/>
      <c r="E274" s="78"/>
      <c r="F274" s="335"/>
      <c r="G274" s="335"/>
      <c r="H274" s="505"/>
      <c r="J274" s="335"/>
      <c r="K274" s="335"/>
      <c r="L274" s="335"/>
      <c r="M274" s="335"/>
      <c r="N274" s="335"/>
      <c r="O274" s="335"/>
      <c r="P274" s="335"/>
    </row>
    <row r="275" spans="3:16" ht="14.25" hidden="1" x14ac:dyDescent="0.2">
      <c r="C275" s="335"/>
      <c r="E275" s="78"/>
      <c r="F275" s="335"/>
      <c r="G275" s="335"/>
      <c r="H275" s="505"/>
      <c r="J275" s="335"/>
      <c r="K275" s="335"/>
      <c r="L275" s="335"/>
      <c r="M275" s="335"/>
      <c r="N275" s="335"/>
      <c r="O275" s="335"/>
      <c r="P275" s="335"/>
    </row>
    <row r="276" spans="3:16" ht="14.25" hidden="1" x14ac:dyDescent="0.2">
      <c r="C276" s="335"/>
      <c r="E276" s="78"/>
      <c r="F276" s="335"/>
      <c r="G276" s="335"/>
      <c r="H276" s="505"/>
      <c r="J276" s="335"/>
      <c r="K276" s="335"/>
      <c r="L276" s="335"/>
      <c r="M276" s="335"/>
      <c r="N276" s="335"/>
      <c r="O276" s="335"/>
      <c r="P276" s="335"/>
    </row>
    <row r="277" spans="3:16" ht="14.25" hidden="1" x14ac:dyDescent="0.2">
      <c r="C277" s="335"/>
      <c r="E277" s="78"/>
      <c r="F277" s="335"/>
      <c r="G277" s="335"/>
      <c r="H277" s="505"/>
      <c r="J277" s="335"/>
      <c r="K277" s="335"/>
      <c r="L277" s="335"/>
      <c r="M277" s="335"/>
      <c r="N277" s="335"/>
      <c r="O277" s="335"/>
      <c r="P277" s="335"/>
    </row>
    <row r="278" spans="3:16" ht="14.25" hidden="1" x14ac:dyDescent="0.2">
      <c r="C278" s="335"/>
      <c r="E278" s="78"/>
      <c r="F278" s="335"/>
      <c r="G278" s="335"/>
      <c r="H278" s="505"/>
      <c r="J278" s="335"/>
      <c r="K278" s="335"/>
      <c r="L278" s="335"/>
      <c r="M278" s="335"/>
      <c r="N278" s="335"/>
      <c r="O278" s="335"/>
      <c r="P278" s="335"/>
    </row>
    <row r="279" spans="3:16" ht="14.25" hidden="1" x14ac:dyDescent="0.2">
      <c r="C279" s="335"/>
      <c r="E279" s="78"/>
      <c r="F279" s="335"/>
      <c r="G279" s="335"/>
      <c r="H279" s="505"/>
      <c r="J279" s="335"/>
      <c r="K279" s="335"/>
      <c r="L279" s="335"/>
      <c r="M279" s="335"/>
      <c r="N279" s="335"/>
      <c r="O279" s="335"/>
      <c r="P279" s="335"/>
    </row>
    <row r="280" spans="3:16" ht="14.25" hidden="1" x14ac:dyDescent="0.2">
      <c r="C280" s="335"/>
      <c r="E280" s="78"/>
      <c r="F280" s="335"/>
      <c r="G280" s="335"/>
      <c r="H280" s="505"/>
      <c r="J280" s="335"/>
      <c r="K280" s="335"/>
      <c r="L280" s="335"/>
      <c r="M280" s="335"/>
      <c r="N280" s="335"/>
      <c r="O280" s="335"/>
      <c r="P280" s="335"/>
    </row>
    <row r="281" spans="3:16" ht="14.25" hidden="1" x14ac:dyDescent="0.2">
      <c r="C281" s="335"/>
      <c r="E281" s="78"/>
      <c r="F281" s="335"/>
      <c r="G281" s="335"/>
      <c r="H281" s="505"/>
      <c r="J281" s="335"/>
      <c r="K281" s="335"/>
      <c r="L281" s="335"/>
      <c r="M281" s="335"/>
      <c r="N281" s="335"/>
      <c r="O281" s="335"/>
      <c r="P281" s="335"/>
    </row>
    <row r="282" spans="3:16" ht="14.25" hidden="1" x14ac:dyDescent="0.2">
      <c r="C282" s="335"/>
      <c r="E282" s="78"/>
      <c r="F282" s="335"/>
      <c r="G282" s="335"/>
      <c r="H282" s="505"/>
      <c r="J282" s="335"/>
      <c r="K282" s="335"/>
      <c r="L282" s="335"/>
      <c r="M282" s="335"/>
      <c r="N282" s="335"/>
      <c r="O282" s="335"/>
      <c r="P282" s="335"/>
    </row>
    <row r="283" spans="3:16" ht="14.25" hidden="1" x14ac:dyDescent="0.2">
      <c r="C283" s="335"/>
      <c r="E283" s="78"/>
      <c r="F283" s="335"/>
      <c r="G283" s="335"/>
      <c r="H283" s="505"/>
      <c r="J283" s="335"/>
      <c r="K283" s="335"/>
      <c r="L283" s="335"/>
      <c r="M283" s="335"/>
      <c r="N283" s="335"/>
      <c r="O283" s="335"/>
      <c r="P283" s="335"/>
    </row>
    <row r="284" spans="3:16" ht="14.25" hidden="1" x14ac:dyDescent="0.2">
      <c r="C284" s="335"/>
      <c r="E284" s="78"/>
      <c r="F284" s="335"/>
      <c r="G284" s="335"/>
      <c r="H284" s="505"/>
      <c r="J284" s="335"/>
      <c r="K284" s="335"/>
      <c r="L284" s="335"/>
      <c r="M284" s="335"/>
      <c r="N284" s="335"/>
      <c r="O284" s="335"/>
      <c r="P284" s="335"/>
    </row>
    <row r="285" spans="3:16" ht="14.25" hidden="1" x14ac:dyDescent="0.2">
      <c r="C285" s="335"/>
      <c r="E285" s="78"/>
      <c r="F285" s="335"/>
      <c r="G285" s="335"/>
      <c r="H285" s="505"/>
      <c r="J285" s="335"/>
      <c r="K285" s="335"/>
      <c r="L285" s="335"/>
      <c r="M285" s="335"/>
      <c r="N285" s="335"/>
      <c r="O285" s="335"/>
      <c r="P285" s="335"/>
    </row>
    <row r="286" spans="3:16" ht="14.25" hidden="1" x14ac:dyDescent="0.2">
      <c r="C286" s="335"/>
      <c r="E286" s="78"/>
      <c r="F286" s="335"/>
      <c r="G286" s="335"/>
      <c r="H286" s="505"/>
      <c r="J286" s="335"/>
      <c r="K286" s="335"/>
      <c r="L286" s="335"/>
      <c r="M286" s="335"/>
      <c r="N286" s="335"/>
      <c r="O286" s="335"/>
      <c r="P286" s="335"/>
    </row>
    <row r="287" spans="3:16" ht="14.25" hidden="1" x14ac:dyDescent="0.2">
      <c r="C287" s="335"/>
      <c r="E287" s="78"/>
      <c r="F287" s="335"/>
      <c r="G287" s="335"/>
      <c r="H287" s="505"/>
      <c r="J287" s="335"/>
      <c r="K287" s="335"/>
      <c r="L287" s="335"/>
      <c r="M287" s="335"/>
      <c r="N287" s="335"/>
      <c r="O287" s="335"/>
      <c r="P287" s="335"/>
    </row>
    <row r="288" spans="3:16" ht="14.25" hidden="1" x14ac:dyDescent="0.2">
      <c r="C288" s="335"/>
      <c r="E288" s="78"/>
      <c r="F288" s="335"/>
      <c r="G288" s="335"/>
      <c r="H288" s="505"/>
      <c r="J288" s="335"/>
      <c r="K288" s="335"/>
      <c r="L288" s="335"/>
      <c r="M288" s="335"/>
      <c r="N288" s="335"/>
      <c r="O288" s="335"/>
      <c r="P288" s="335"/>
    </row>
    <row r="289" spans="3:16" ht="14.25" hidden="1" x14ac:dyDescent="0.2">
      <c r="C289" s="335"/>
      <c r="E289" s="78"/>
      <c r="F289" s="335"/>
      <c r="G289" s="335"/>
      <c r="H289" s="505"/>
      <c r="J289" s="335"/>
      <c r="K289" s="335"/>
      <c r="L289" s="335"/>
      <c r="M289" s="335"/>
      <c r="N289" s="335"/>
      <c r="O289" s="335"/>
      <c r="P289" s="335"/>
    </row>
    <row r="290" spans="3:16" ht="14.25" hidden="1" x14ac:dyDescent="0.2">
      <c r="C290" s="335"/>
      <c r="E290" s="78"/>
      <c r="F290" s="335"/>
      <c r="G290" s="335"/>
      <c r="H290" s="505"/>
      <c r="J290" s="335"/>
      <c r="K290" s="335"/>
      <c r="L290" s="335"/>
      <c r="M290" s="335"/>
      <c r="N290" s="335"/>
      <c r="O290" s="335"/>
      <c r="P290" s="335"/>
    </row>
    <row r="291" spans="3:16" ht="14.25" hidden="1" x14ac:dyDescent="0.2">
      <c r="C291" s="335"/>
      <c r="E291" s="78"/>
      <c r="F291" s="335"/>
      <c r="G291" s="335"/>
      <c r="H291" s="505"/>
      <c r="J291" s="335"/>
      <c r="K291" s="335"/>
      <c r="L291" s="335"/>
      <c r="M291" s="335"/>
      <c r="N291" s="335"/>
      <c r="O291" s="335"/>
      <c r="P291" s="335"/>
    </row>
    <row r="292" spans="3:16" ht="14.25" hidden="1" x14ac:dyDescent="0.2">
      <c r="C292" s="335"/>
      <c r="E292" s="78"/>
      <c r="F292" s="335"/>
      <c r="G292" s="335"/>
      <c r="H292" s="505"/>
      <c r="J292" s="335"/>
      <c r="K292" s="335"/>
      <c r="L292" s="335"/>
      <c r="M292" s="335"/>
      <c r="N292" s="335"/>
      <c r="O292" s="335"/>
      <c r="P292" s="335"/>
    </row>
    <row r="293" spans="3:16" ht="14.25" hidden="1" x14ac:dyDescent="0.2">
      <c r="C293" s="335"/>
      <c r="E293" s="78"/>
      <c r="F293" s="335"/>
      <c r="G293" s="335"/>
      <c r="H293" s="505"/>
      <c r="J293" s="335"/>
      <c r="K293" s="335"/>
      <c r="L293" s="335"/>
      <c r="M293" s="335"/>
      <c r="N293" s="335"/>
      <c r="O293" s="335"/>
      <c r="P293" s="335"/>
    </row>
    <row r="294" spans="3:16" ht="14.25" hidden="1" x14ac:dyDescent="0.2">
      <c r="C294" s="335"/>
      <c r="E294" s="78"/>
      <c r="F294" s="335"/>
      <c r="G294" s="335"/>
      <c r="H294" s="505"/>
      <c r="J294" s="335"/>
      <c r="K294" s="335"/>
      <c r="L294" s="335"/>
      <c r="M294" s="335"/>
      <c r="N294" s="335"/>
      <c r="O294" s="335"/>
      <c r="P294" s="335"/>
    </row>
    <row r="295" spans="3:16" ht="14.25" hidden="1" x14ac:dyDescent="0.2">
      <c r="C295" s="335"/>
      <c r="E295" s="78"/>
      <c r="F295" s="335"/>
      <c r="G295" s="335"/>
      <c r="H295" s="505"/>
      <c r="J295" s="335"/>
      <c r="K295" s="335"/>
      <c r="L295" s="335"/>
      <c r="M295" s="335"/>
      <c r="N295" s="335"/>
      <c r="O295" s="335"/>
      <c r="P295" s="335"/>
    </row>
    <row r="296" spans="3:16" ht="14.25" hidden="1" x14ac:dyDescent="0.2">
      <c r="C296" s="335"/>
      <c r="E296" s="78"/>
      <c r="F296" s="335"/>
      <c r="G296" s="335"/>
      <c r="H296" s="505"/>
      <c r="J296" s="335"/>
      <c r="K296" s="335"/>
      <c r="L296" s="335"/>
      <c r="M296" s="335"/>
      <c r="N296" s="335"/>
      <c r="O296" s="335"/>
      <c r="P296" s="335"/>
    </row>
    <row r="297" spans="3:16" ht="14.25" hidden="1" x14ac:dyDescent="0.2">
      <c r="C297" s="335"/>
      <c r="E297" s="78"/>
      <c r="F297" s="335"/>
      <c r="G297" s="335"/>
      <c r="H297" s="505"/>
      <c r="J297" s="335"/>
      <c r="K297" s="335"/>
      <c r="L297" s="335"/>
      <c r="M297" s="335"/>
      <c r="N297" s="335"/>
      <c r="O297" s="335"/>
      <c r="P297" s="335"/>
    </row>
    <row r="298" spans="3:16" ht="14.25" hidden="1" x14ac:dyDescent="0.2">
      <c r="C298" s="335"/>
      <c r="E298" s="78"/>
      <c r="F298" s="335"/>
      <c r="G298" s="335"/>
      <c r="H298" s="505"/>
      <c r="J298" s="335"/>
      <c r="K298" s="335"/>
      <c r="L298" s="335"/>
      <c r="M298" s="335"/>
      <c r="N298" s="335"/>
      <c r="O298" s="335"/>
      <c r="P298" s="335"/>
    </row>
    <row r="299" spans="3:16" ht="14.25" hidden="1" x14ac:dyDescent="0.2">
      <c r="C299" s="335"/>
      <c r="E299" s="78"/>
      <c r="F299" s="335"/>
      <c r="G299" s="335"/>
      <c r="H299" s="505"/>
      <c r="J299" s="335"/>
      <c r="K299" s="335"/>
      <c r="L299" s="335"/>
      <c r="M299" s="335"/>
      <c r="N299" s="335"/>
      <c r="O299" s="335"/>
      <c r="P299" s="335"/>
    </row>
    <row r="300" spans="3:16" ht="14.25" hidden="1" x14ac:dyDescent="0.2">
      <c r="C300" s="335"/>
      <c r="E300" s="78"/>
      <c r="F300" s="335"/>
      <c r="G300" s="335"/>
      <c r="H300" s="505"/>
      <c r="J300" s="335"/>
      <c r="K300" s="335"/>
      <c r="L300" s="335"/>
      <c r="M300" s="335"/>
      <c r="N300" s="335"/>
      <c r="O300" s="335"/>
      <c r="P300" s="335"/>
    </row>
    <row r="301" spans="3:16" ht="14.25" hidden="1" x14ac:dyDescent="0.2">
      <c r="C301" s="335"/>
      <c r="E301" s="78"/>
      <c r="F301" s="335"/>
      <c r="G301" s="335"/>
      <c r="H301" s="505"/>
      <c r="J301" s="335"/>
      <c r="K301" s="335"/>
      <c r="L301" s="335"/>
      <c r="M301" s="335"/>
      <c r="N301" s="335"/>
      <c r="O301" s="335"/>
      <c r="P301" s="335"/>
    </row>
    <row r="302" spans="3:16" ht="14.25" hidden="1" x14ac:dyDescent="0.2">
      <c r="C302" s="335"/>
      <c r="E302" s="78"/>
      <c r="F302" s="335"/>
      <c r="G302" s="335"/>
      <c r="H302" s="505"/>
      <c r="J302" s="335"/>
      <c r="K302" s="335"/>
      <c r="L302" s="335"/>
      <c r="M302" s="335"/>
      <c r="N302" s="335"/>
      <c r="O302" s="335"/>
      <c r="P302" s="335"/>
    </row>
    <row r="303" spans="3:16" ht="14.25" hidden="1" x14ac:dyDescent="0.2">
      <c r="C303" s="335"/>
      <c r="E303" s="78"/>
      <c r="F303" s="335"/>
      <c r="G303" s="335"/>
      <c r="H303" s="505"/>
      <c r="J303" s="335"/>
      <c r="K303" s="335"/>
      <c r="L303" s="335"/>
      <c r="M303" s="335"/>
      <c r="N303" s="335"/>
      <c r="O303" s="335"/>
      <c r="P303" s="335"/>
    </row>
    <row r="304" spans="3:16" ht="14.25" hidden="1" x14ac:dyDescent="0.2">
      <c r="C304" s="335"/>
      <c r="E304" s="78"/>
      <c r="F304" s="335"/>
      <c r="G304" s="335"/>
      <c r="H304" s="505"/>
      <c r="J304" s="335"/>
      <c r="K304" s="335"/>
      <c r="L304" s="335"/>
      <c r="M304" s="335"/>
      <c r="N304" s="335"/>
      <c r="O304" s="335"/>
      <c r="P304" s="335"/>
    </row>
    <row r="305" spans="3:16" ht="14.25" hidden="1" x14ac:dyDescent="0.2">
      <c r="C305" s="335"/>
      <c r="E305" s="78"/>
      <c r="F305" s="335"/>
      <c r="G305" s="335"/>
      <c r="H305" s="505"/>
      <c r="J305" s="335"/>
      <c r="K305" s="335"/>
      <c r="L305" s="335"/>
      <c r="M305" s="335"/>
      <c r="N305" s="335"/>
      <c r="O305" s="335"/>
      <c r="P305" s="335"/>
    </row>
    <row r="306" spans="3:16" ht="14.25" hidden="1" x14ac:dyDescent="0.2">
      <c r="C306" s="335"/>
      <c r="E306" s="78"/>
      <c r="F306" s="335"/>
      <c r="G306" s="335"/>
      <c r="H306" s="505"/>
      <c r="J306" s="335"/>
      <c r="K306" s="335"/>
      <c r="L306" s="335"/>
      <c r="M306" s="335"/>
      <c r="N306" s="335"/>
      <c r="O306" s="335"/>
      <c r="P306" s="335"/>
    </row>
    <row r="307" spans="3:16" ht="14.25" hidden="1" x14ac:dyDescent="0.2">
      <c r="C307" s="335"/>
      <c r="E307" s="78"/>
      <c r="F307" s="335"/>
      <c r="G307" s="335"/>
      <c r="H307" s="505"/>
      <c r="J307" s="335"/>
      <c r="K307" s="335"/>
      <c r="L307" s="335"/>
      <c r="M307" s="335"/>
      <c r="N307" s="335"/>
      <c r="O307" s="335"/>
      <c r="P307" s="335"/>
    </row>
    <row r="308" spans="3:16" ht="14.25" hidden="1" x14ac:dyDescent="0.2">
      <c r="C308" s="335"/>
      <c r="E308" s="78"/>
      <c r="F308" s="335"/>
      <c r="G308" s="335"/>
      <c r="H308" s="505"/>
      <c r="J308" s="335"/>
      <c r="K308" s="335"/>
      <c r="L308" s="335"/>
      <c r="M308" s="335"/>
      <c r="N308" s="335"/>
      <c r="O308" s="335"/>
      <c r="P308" s="335"/>
    </row>
    <row r="309" spans="3:16" ht="14.25" hidden="1" x14ac:dyDescent="0.2">
      <c r="C309" s="335"/>
      <c r="E309" s="78"/>
      <c r="F309" s="335"/>
      <c r="G309" s="335"/>
      <c r="H309" s="505"/>
      <c r="J309" s="335"/>
      <c r="K309" s="335"/>
      <c r="L309" s="335"/>
      <c r="M309" s="335"/>
      <c r="N309" s="335"/>
      <c r="O309" s="335"/>
      <c r="P309" s="335"/>
    </row>
    <row r="310" spans="3:16" ht="14.25" hidden="1" x14ac:dyDescent="0.2">
      <c r="C310" s="335"/>
      <c r="E310" s="78"/>
      <c r="F310" s="335"/>
      <c r="G310" s="335"/>
      <c r="H310" s="505"/>
      <c r="J310" s="335"/>
      <c r="K310" s="335"/>
      <c r="L310" s="335"/>
      <c r="M310" s="335"/>
      <c r="N310" s="335"/>
      <c r="O310" s="335"/>
      <c r="P310" s="335"/>
    </row>
    <row r="311" spans="3:16" ht="14.25" hidden="1" x14ac:dyDescent="0.2">
      <c r="C311" s="335"/>
      <c r="E311" s="78"/>
      <c r="F311" s="335"/>
      <c r="G311" s="335"/>
      <c r="H311" s="505"/>
      <c r="J311" s="335"/>
      <c r="K311" s="335"/>
      <c r="L311" s="335"/>
      <c r="M311" s="335"/>
      <c r="N311" s="335"/>
      <c r="O311" s="335"/>
      <c r="P311" s="335"/>
    </row>
    <row r="312" spans="3:16" ht="14.25" hidden="1" x14ac:dyDescent="0.2">
      <c r="C312" s="335"/>
      <c r="E312" s="78"/>
      <c r="F312" s="335"/>
      <c r="G312" s="335"/>
      <c r="H312" s="505"/>
      <c r="J312" s="335"/>
      <c r="K312" s="335"/>
      <c r="L312" s="335"/>
      <c r="M312" s="335"/>
      <c r="N312" s="335"/>
      <c r="O312" s="335"/>
      <c r="P312" s="335"/>
    </row>
    <row r="313" spans="3:16" ht="14.25" hidden="1" x14ac:dyDescent="0.2">
      <c r="C313" s="335"/>
      <c r="E313" s="78"/>
      <c r="F313" s="335"/>
      <c r="G313" s="335"/>
      <c r="H313" s="505"/>
      <c r="J313" s="335"/>
      <c r="K313" s="335"/>
      <c r="L313" s="335"/>
      <c r="M313" s="335"/>
      <c r="N313" s="335"/>
      <c r="O313" s="335"/>
      <c r="P313" s="335"/>
    </row>
    <row r="314" spans="3:16" ht="14.25" hidden="1" x14ac:dyDescent="0.2">
      <c r="C314" s="335"/>
      <c r="E314" s="78"/>
      <c r="F314" s="335"/>
      <c r="G314" s="335"/>
      <c r="H314" s="505"/>
      <c r="J314" s="335"/>
      <c r="K314" s="335"/>
      <c r="L314" s="335"/>
      <c r="M314" s="335"/>
      <c r="N314" s="335"/>
      <c r="O314" s="335"/>
      <c r="P314" s="335"/>
    </row>
    <row r="315" spans="3:16" ht="14.25" hidden="1" x14ac:dyDescent="0.2">
      <c r="C315" s="335"/>
      <c r="E315" s="78"/>
      <c r="F315" s="335"/>
      <c r="G315" s="335"/>
      <c r="H315" s="505"/>
      <c r="J315" s="335"/>
      <c r="K315" s="335"/>
      <c r="L315" s="335"/>
      <c r="M315" s="335"/>
      <c r="N315" s="335"/>
      <c r="O315" s="335"/>
      <c r="P315" s="335"/>
    </row>
    <row r="316" spans="3:16" ht="14.25" hidden="1" x14ac:dyDescent="0.2">
      <c r="C316" s="335"/>
      <c r="E316" s="78"/>
      <c r="F316" s="335"/>
      <c r="G316" s="335"/>
      <c r="H316" s="505"/>
      <c r="J316" s="335"/>
      <c r="K316" s="335"/>
      <c r="L316" s="335"/>
      <c r="M316" s="335"/>
      <c r="N316" s="335"/>
      <c r="O316" s="335"/>
      <c r="P316" s="335"/>
    </row>
    <row r="317" spans="3:16" ht="14.25" hidden="1" x14ac:dyDescent="0.2">
      <c r="C317" s="335"/>
      <c r="E317" s="78"/>
      <c r="F317" s="335"/>
      <c r="G317" s="335"/>
      <c r="H317" s="505"/>
      <c r="J317" s="335"/>
      <c r="K317" s="335"/>
      <c r="L317" s="335"/>
      <c r="M317" s="335"/>
      <c r="N317" s="335"/>
      <c r="O317" s="335"/>
      <c r="P317" s="335"/>
    </row>
    <row r="318" spans="3:16" ht="14.25" hidden="1" x14ac:dyDescent="0.2">
      <c r="C318" s="335"/>
      <c r="E318" s="78"/>
      <c r="F318" s="335"/>
      <c r="G318" s="335"/>
      <c r="H318" s="505"/>
      <c r="J318" s="335"/>
      <c r="K318" s="335"/>
      <c r="L318" s="335"/>
      <c r="M318" s="335"/>
      <c r="N318" s="335"/>
      <c r="O318" s="335"/>
      <c r="P318" s="335"/>
    </row>
    <row r="319" spans="3:16" ht="14.25" hidden="1" x14ac:dyDescent="0.2">
      <c r="C319" s="335"/>
      <c r="E319" s="78"/>
      <c r="F319" s="335"/>
      <c r="G319" s="335"/>
      <c r="H319" s="505"/>
      <c r="J319" s="335"/>
      <c r="K319" s="335"/>
      <c r="L319" s="335"/>
      <c r="M319" s="335"/>
      <c r="N319" s="335"/>
      <c r="O319" s="335"/>
      <c r="P319" s="335"/>
    </row>
    <row r="320" spans="3:16" ht="14.25" hidden="1" x14ac:dyDescent="0.2">
      <c r="C320" s="335"/>
      <c r="E320" s="78"/>
      <c r="F320" s="335"/>
      <c r="G320" s="335"/>
      <c r="H320" s="505"/>
      <c r="J320" s="335"/>
      <c r="K320" s="335"/>
      <c r="L320" s="335"/>
      <c r="M320" s="335"/>
      <c r="N320" s="335"/>
      <c r="O320" s="335"/>
      <c r="P320" s="335"/>
    </row>
    <row r="321" spans="3:16" ht="14.25" hidden="1" x14ac:dyDescent="0.2">
      <c r="C321" s="335"/>
      <c r="E321" s="78"/>
      <c r="F321" s="335"/>
      <c r="G321" s="335"/>
      <c r="H321" s="505"/>
      <c r="J321" s="335"/>
      <c r="K321" s="335"/>
      <c r="L321" s="335"/>
      <c r="M321" s="335"/>
      <c r="N321" s="335"/>
      <c r="O321" s="335"/>
      <c r="P321" s="335"/>
    </row>
    <row r="322" spans="3:16" ht="14.25" hidden="1" x14ac:dyDescent="0.2">
      <c r="C322" s="335"/>
      <c r="E322" s="78"/>
      <c r="F322" s="335"/>
      <c r="G322" s="335"/>
      <c r="H322" s="505"/>
      <c r="J322" s="335"/>
      <c r="K322" s="335"/>
      <c r="L322" s="335"/>
      <c r="M322" s="335"/>
      <c r="N322" s="335"/>
      <c r="O322" s="335"/>
      <c r="P322" s="335"/>
    </row>
    <row r="323" spans="3:16" ht="14.25" hidden="1" x14ac:dyDescent="0.2">
      <c r="C323" s="335"/>
      <c r="E323" s="78"/>
      <c r="F323" s="335"/>
      <c r="G323" s="335"/>
      <c r="H323" s="505"/>
      <c r="J323" s="335"/>
      <c r="K323" s="335"/>
      <c r="L323" s="335"/>
      <c r="M323" s="335"/>
      <c r="N323" s="335"/>
      <c r="O323" s="335"/>
      <c r="P323" s="335"/>
    </row>
    <row r="324" spans="3:16" ht="14.25" hidden="1" x14ac:dyDescent="0.2">
      <c r="C324" s="335"/>
      <c r="E324" s="78"/>
      <c r="F324" s="335"/>
      <c r="G324" s="335"/>
      <c r="H324" s="505"/>
      <c r="J324" s="335"/>
      <c r="K324" s="335"/>
      <c r="L324" s="335"/>
      <c r="M324" s="335"/>
      <c r="N324" s="335"/>
      <c r="O324" s="335"/>
      <c r="P324" s="335"/>
    </row>
    <row r="325" spans="3:16" ht="14.25" hidden="1" x14ac:dyDescent="0.2">
      <c r="C325" s="335"/>
      <c r="E325" s="78"/>
      <c r="F325" s="335"/>
      <c r="G325" s="335"/>
      <c r="H325" s="505"/>
      <c r="J325" s="335"/>
      <c r="K325" s="335"/>
      <c r="L325" s="335"/>
      <c r="M325" s="335"/>
      <c r="N325" s="335"/>
      <c r="O325" s="335"/>
      <c r="P325" s="335"/>
    </row>
    <row r="326" spans="3:16" ht="14.25" hidden="1" x14ac:dyDescent="0.2">
      <c r="C326" s="335"/>
      <c r="E326" s="78"/>
      <c r="F326" s="335"/>
      <c r="G326" s="335"/>
      <c r="H326" s="505"/>
      <c r="J326" s="335"/>
      <c r="K326" s="335"/>
      <c r="L326" s="335"/>
      <c r="M326" s="335"/>
      <c r="N326" s="335"/>
      <c r="O326" s="335"/>
      <c r="P326" s="335"/>
    </row>
    <row r="327" spans="3:16" ht="14.25" hidden="1" x14ac:dyDescent="0.2">
      <c r="C327" s="335"/>
      <c r="E327" s="78"/>
      <c r="F327" s="335"/>
      <c r="G327" s="335"/>
      <c r="H327" s="505"/>
      <c r="J327" s="335"/>
      <c r="K327" s="335"/>
      <c r="L327" s="335"/>
      <c r="M327" s="335"/>
      <c r="N327" s="335"/>
      <c r="O327" s="335"/>
      <c r="P327" s="335"/>
    </row>
    <row r="328" spans="3:16" ht="14.25" hidden="1" x14ac:dyDescent="0.2">
      <c r="C328" s="335"/>
      <c r="E328" s="78"/>
      <c r="F328" s="335"/>
      <c r="G328" s="335"/>
      <c r="H328" s="505"/>
      <c r="J328" s="335"/>
      <c r="K328" s="335"/>
      <c r="L328" s="335"/>
      <c r="M328" s="335"/>
      <c r="N328" s="335"/>
      <c r="O328" s="335"/>
      <c r="P328" s="335"/>
    </row>
    <row r="329" spans="3:16" ht="14.25" hidden="1" x14ac:dyDescent="0.2">
      <c r="C329" s="335"/>
      <c r="E329" s="78"/>
      <c r="F329" s="335"/>
      <c r="G329" s="335"/>
      <c r="H329" s="505"/>
      <c r="J329" s="335"/>
      <c r="K329" s="335"/>
      <c r="L329" s="335"/>
      <c r="M329" s="335"/>
      <c r="N329" s="335"/>
      <c r="O329" s="335"/>
      <c r="P329" s="335"/>
    </row>
    <row r="330" spans="3:16" ht="14.25" hidden="1" x14ac:dyDescent="0.2">
      <c r="C330" s="335"/>
      <c r="E330" s="78"/>
      <c r="F330" s="335"/>
      <c r="G330" s="335"/>
      <c r="H330" s="505"/>
      <c r="J330" s="335"/>
      <c r="K330" s="335"/>
      <c r="L330" s="335"/>
      <c r="M330" s="335"/>
      <c r="N330" s="335"/>
      <c r="O330" s="335"/>
      <c r="P330" s="335"/>
    </row>
    <row r="331" spans="3:16" ht="14.25" hidden="1" x14ac:dyDescent="0.2">
      <c r="C331" s="335"/>
      <c r="E331" s="78"/>
      <c r="F331" s="335"/>
      <c r="G331" s="335"/>
      <c r="H331" s="505"/>
      <c r="J331" s="335"/>
      <c r="K331" s="335"/>
      <c r="L331" s="335"/>
      <c r="M331" s="335"/>
      <c r="N331" s="335"/>
      <c r="O331" s="335"/>
      <c r="P331" s="335"/>
    </row>
    <row r="332" spans="3:16" ht="14.25" hidden="1" x14ac:dyDescent="0.2">
      <c r="C332" s="335"/>
      <c r="E332" s="78"/>
      <c r="F332" s="335"/>
      <c r="G332" s="335"/>
      <c r="H332" s="505"/>
      <c r="J332" s="335"/>
      <c r="K332" s="335"/>
      <c r="L332" s="335"/>
      <c r="M332" s="335"/>
      <c r="N332" s="335"/>
      <c r="O332" s="335"/>
      <c r="P332" s="335"/>
    </row>
    <row r="333" spans="3:16" ht="14.25" hidden="1" x14ac:dyDescent="0.2">
      <c r="C333" s="335"/>
      <c r="E333" s="78"/>
      <c r="F333" s="335"/>
      <c r="G333" s="335"/>
      <c r="H333" s="505"/>
      <c r="J333" s="335"/>
      <c r="K333" s="335"/>
      <c r="L333" s="335"/>
      <c r="M333" s="335"/>
      <c r="N333" s="335"/>
      <c r="O333" s="335"/>
      <c r="P333" s="335"/>
    </row>
    <row r="334" spans="3:16" ht="14.25" hidden="1" x14ac:dyDescent="0.2">
      <c r="C334" s="335"/>
      <c r="E334" s="78"/>
      <c r="F334" s="335"/>
      <c r="G334" s="335"/>
      <c r="H334" s="505"/>
      <c r="J334" s="335"/>
      <c r="K334" s="335"/>
      <c r="L334" s="335"/>
      <c r="M334" s="335"/>
      <c r="N334" s="335"/>
      <c r="O334" s="335"/>
      <c r="P334" s="335"/>
    </row>
    <row r="335" spans="3:16" ht="14.25" hidden="1" x14ac:dyDescent="0.2">
      <c r="C335" s="335"/>
      <c r="E335" s="78"/>
      <c r="F335" s="335"/>
      <c r="G335" s="335"/>
      <c r="H335" s="505"/>
      <c r="J335" s="335"/>
      <c r="K335" s="335"/>
      <c r="L335" s="335"/>
      <c r="M335" s="335"/>
      <c r="N335" s="335"/>
      <c r="O335" s="335"/>
      <c r="P335" s="335"/>
    </row>
    <row r="336" spans="3:16" ht="14.25" hidden="1" x14ac:dyDescent="0.2">
      <c r="C336" s="335"/>
      <c r="E336" s="78"/>
      <c r="F336" s="335"/>
      <c r="G336" s="335"/>
      <c r="H336" s="505"/>
      <c r="J336" s="335"/>
      <c r="K336" s="335"/>
      <c r="L336" s="335"/>
      <c r="M336" s="335"/>
      <c r="N336" s="335"/>
      <c r="O336" s="335"/>
      <c r="P336" s="335"/>
    </row>
    <row r="337" spans="3:16" ht="14.25" hidden="1" x14ac:dyDescent="0.2">
      <c r="C337" s="335"/>
      <c r="E337" s="78"/>
      <c r="F337" s="335"/>
      <c r="G337" s="335"/>
      <c r="H337" s="505"/>
      <c r="J337" s="335"/>
      <c r="K337" s="335"/>
      <c r="L337" s="335"/>
      <c r="M337" s="335"/>
      <c r="N337" s="335"/>
      <c r="O337" s="335"/>
      <c r="P337" s="335"/>
    </row>
    <row r="338" spans="3:16" ht="14.25" hidden="1" x14ac:dyDescent="0.2">
      <c r="C338" s="335"/>
      <c r="E338" s="78"/>
      <c r="F338" s="335"/>
      <c r="G338" s="335"/>
      <c r="H338" s="505"/>
      <c r="J338" s="335"/>
      <c r="K338" s="335"/>
      <c r="L338" s="335"/>
      <c r="M338" s="335"/>
      <c r="N338" s="335"/>
      <c r="O338" s="335"/>
      <c r="P338" s="335"/>
    </row>
    <row r="339" spans="3:16" ht="14.25" hidden="1" x14ac:dyDescent="0.2">
      <c r="C339" s="335"/>
      <c r="E339" s="78"/>
      <c r="F339" s="335"/>
      <c r="G339" s="335"/>
      <c r="H339" s="505"/>
      <c r="J339" s="335"/>
      <c r="K339" s="335"/>
      <c r="L339" s="335"/>
      <c r="M339" s="335"/>
      <c r="N339" s="335"/>
      <c r="O339" s="335"/>
      <c r="P339" s="335"/>
    </row>
    <row r="340" spans="3:16" ht="14.25" hidden="1" x14ac:dyDescent="0.2">
      <c r="C340" s="335"/>
      <c r="E340" s="78"/>
      <c r="F340" s="335"/>
      <c r="G340" s="335"/>
      <c r="H340" s="505"/>
      <c r="J340" s="335"/>
      <c r="K340" s="335"/>
      <c r="L340" s="335"/>
      <c r="M340" s="335"/>
      <c r="N340" s="335"/>
      <c r="O340" s="335"/>
      <c r="P340" s="335"/>
    </row>
    <row r="341" spans="3:16" ht="14.25" hidden="1" x14ac:dyDescent="0.2">
      <c r="C341" s="335"/>
      <c r="E341" s="78"/>
      <c r="F341" s="335"/>
      <c r="G341" s="335"/>
      <c r="H341" s="505"/>
      <c r="J341" s="335"/>
      <c r="K341" s="335"/>
      <c r="L341" s="335"/>
      <c r="M341" s="335"/>
      <c r="N341" s="335"/>
      <c r="O341" s="335"/>
      <c r="P341" s="335"/>
    </row>
    <row r="342" spans="3:16" ht="14.25" hidden="1" x14ac:dyDescent="0.2">
      <c r="C342" s="335"/>
      <c r="E342" s="78"/>
      <c r="F342" s="335"/>
      <c r="G342" s="335"/>
      <c r="H342" s="505"/>
      <c r="J342" s="335"/>
      <c r="K342" s="335"/>
      <c r="L342" s="335"/>
      <c r="M342" s="335"/>
      <c r="N342" s="335"/>
      <c r="O342" s="335"/>
      <c r="P342" s="335"/>
    </row>
    <row r="343" spans="3:16" ht="14.25" hidden="1" x14ac:dyDescent="0.2">
      <c r="C343" s="335"/>
      <c r="E343" s="78"/>
      <c r="F343" s="335"/>
      <c r="G343" s="335"/>
      <c r="H343" s="505"/>
      <c r="J343" s="335"/>
      <c r="K343" s="335"/>
      <c r="L343" s="335"/>
      <c r="M343" s="335"/>
      <c r="N343" s="335"/>
      <c r="O343" s="335"/>
      <c r="P343" s="335"/>
    </row>
    <row r="344" spans="3:16" ht="14.25" hidden="1" x14ac:dyDescent="0.2">
      <c r="C344" s="335"/>
      <c r="E344" s="78"/>
      <c r="F344" s="335"/>
      <c r="G344" s="335"/>
      <c r="H344" s="505"/>
      <c r="J344" s="335"/>
      <c r="K344" s="335"/>
      <c r="L344" s="335"/>
      <c r="M344" s="335"/>
      <c r="N344" s="335"/>
      <c r="O344" s="335"/>
      <c r="P344" s="335"/>
    </row>
    <row r="345" spans="3:16" ht="14.25" hidden="1" x14ac:dyDescent="0.2">
      <c r="C345" s="335"/>
      <c r="E345" s="78"/>
      <c r="F345" s="335"/>
      <c r="G345" s="335"/>
      <c r="H345" s="505"/>
      <c r="J345" s="335"/>
      <c r="K345" s="335"/>
      <c r="L345" s="335"/>
      <c r="M345" s="335"/>
      <c r="N345" s="335"/>
      <c r="O345" s="335"/>
      <c r="P345" s="335"/>
    </row>
    <row r="346" spans="3:16" ht="14.25" hidden="1" x14ac:dyDescent="0.2">
      <c r="C346" s="335"/>
      <c r="E346" s="78"/>
      <c r="F346" s="335"/>
      <c r="G346" s="335"/>
      <c r="H346" s="505"/>
      <c r="J346" s="335"/>
      <c r="K346" s="335"/>
      <c r="L346" s="335"/>
      <c r="M346" s="335"/>
      <c r="N346" s="335"/>
      <c r="O346" s="335"/>
      <c r="P346" s="335"/>
    </row>
    <row r="347" spans="3:16" ht="14.25" hidden="1" x14ac:dyDescent="0.2">
      <c r="C347" s="335"/>
      <c r="E347" s="78"/>
      <c r="F347" s="335"/>
      <c r="G347" s="335"/>
      <c r="H347" s="505"/>
      <c r="J347" s="335"/>
      <c r="K347" s="335"/>
      <c r="L347" s="335"/>
      <c r="M347" s="335"/>
      <c r="N347" s="335"/>
      <c r="O347" s="335"/>
      <c r="P347" s="335"/>
    </row>
    <row r="348" spans="3:16" ht="14.25" hidden="1" x14ac:dyDescent="0.2">
      <c r="C348" s="335"/>
      <c r="E348" s="78"/>
      <c r="F348" s="335"/>
      <c r="G348" s="335"/>
      <c r="H348" s="505"/>
      <c r="J348" s="335"/>
      <c r="K348" s="335"/>
      <c r="L348" s="335"/>
      <c r="M348" s="335"/>
      <c r="N348" s="335"/>
      <c r="O348" s="335"/>
      <c r="P348" s="335"/>
    </row>
    <row r="349" spans="3:16" ht="14.25" hidden="1" x14ac:dyDescent="0.2">
      <c r="C349" s="335"/>
      <c r="E349" s="78"/>
      <c r="F349" s="335"/>
      <c r="G349" s="335"/>
      <c r="H349" s="505"/>
      <c r="J349" s="335"/>
      <c r="K349" s="335"/>
      <c r="L349" s="335"/>
      <c r="M349" s="335"/>
      <c r="N349" s="335"/>
      <c r="O349" s="335"/>
      <c r="P349" s="335"/>
    </row>
    <row r="350" spans="3:16" ht="14.25" hidden="1" x14ac:dyDescent="0.2">
      <c r="C350" s="335"/>
      <c r="E350" s="78"/>
      <c r="F350" s="335"/>
      <c r="G350" s="335"/>
      <c r="H350" s="505"/>
      <c r="J350" s="335"/>
      <c r="K350" s="335"/>
      <c r="L350" s="335"/>
      <c r="M350" s="335"/>
      <c r="N350" s="335"/>
      <c r="O350" s="335"/>
      <c r="P350" s="335"/>
    </row>
    <row r="351" spans="3:16" ht="14.25" hidden="1" x14ac:dyDescent="0.2">
      <c r="C351" s="335"/>
      <c r="E351" s="78"/>
      <c r="F351" s="335"/>
      <c r="G351" s="335"/>
      <c r="H351" s="505"/>
      <c r="J351" s="335"/>
      <c r="K351" s="335"/>
      <c r="L351" s="335"/>
      <c r="M351" s="335"/>
      <c r="N351" s="335"/>
      <c r="O351" s="335"/>
      <c r="P351" s="335"/>
    </row>
    <row r="352" spans="3:16" ht="14.25" hidden="1" x14ac:dyDescent="0.2">
      <c r="C352" s="335"/>
      <c r="E352" s="78"/>
      <c r="F352" s="335"/>
      <c r="G352" s="335"/>
      <c r="H352" s="505"/>
      <c r="J352" s="335"/>
      <c r="K352" s="335"/>
      <c r="L352" s="335"/>
      <c r="M352" s="335"/>
      <c r="N352" s="335"/>
      <c r="O352" s="335"/>
      <c r="P352" s="335"/>
    </row>
    <row r="353" spans="3:16" ht="14.25" hidden="1" x14ac:dyDescent="0.2">
      <c r="C353" s="335"/>
      <c r="E353" s="78"/>
      <c r="F353" s="335"/>
      <c r="G353" s="335"/>
      <c r="H353" s="505"/>
      <c r="J353" s="335"/>
      <c r="K353" s="335"/>
      <c r="L353" s="335"/>
      <c r="M353" s="335"/>
      <c r="N353" s="335"/>
      <c r="O353" s="335"/>
      <c r="P353" s="335"/>
    </row>
    <row r="354" spans="3:16" ht="14.25" hidden="1" x14ac:dyDescent="0.2">
      <c r="C354" s="335"/>
      <c r="E354" s="78"/>
      <c r="F354" s="335"/>
      <c r="G354" s="335"/>
      <c r="H354" s="505"/>
      <c r="J354" s="335"/>
      <c r="K354" s="335"/>
      <c r="L354" s="335"/>
      <c r="M354" s="335"/>
      <c r="N354" s="335"/>
      <c r="O354" s="335"/>
      <c r="P354" s="335"/>
    </row>
    <row r="355" spans="3:16" ht="14.25" hidden="1" x14ac:dyDescent="0.2">
      <c r="C355" s="335"/>
      <c r="E355" s="78"/>
      <c r="F355" s="335"/>
      <c r="G355" s="335"/>
      <c r="H355" s="505"/>
      <c r="J355" s="335"/>
      <c r="K355" s="335"/>
      <c r="L355" s="335"/>
      <c r="M355" s="335"/>
      <c r="N355" s="335"/>
      <c r="O355" s="335"/>
      <c r="P355" s="335"/>
    </row>
    <row r="356" spans="3:16" ht="14.25" hidden="1" x14ac:dyDescent="0.2">
      <c r="C356" s="335"/>
      <c r="E356" s="78"/>
      <c r="F356" s="335"/>
      <c r="G356" s="335"/>
      <c r="H356" s="505"/>
      <c r="J356" s="335"/>
      <c r="K356" s="335"/>
      <c r="L356" s="335"/>
      <c r="M356" s="335"/>
      <c r="N356" s="335"/>
      <c r="O356" s="335"/>
      <c r="P356" s="335"/>
    </row>
    <row r="357" spans="3:16" ht="14.25" hidden="1" x14ac:dyDescent="0.2">
      <c r="C357" s="335"/>
      <c r="E357" s="78"/>
      <c r="F357" s="335"/>
      <c r="G357" s="335"/>
      <c r="H357" s="505"/>
      <c r="J357" s="335"/>
      <c r="K357" s="335"/>
      <c r="L357" s="335"/>
      <c r="M357" s="335"/>
      <c r="N357" s="335"/>
      <c r="O357" s="335"/>
      <c r="P357" s="335"/>
    </row>
    <row r="358" spans="3:16" ht="14.25" hidden="1" x14ac:dyDescent="0.2">
      <c r="C358" s="335"/>
      <c r="E358" s="78"/>
      <c r="F358" s="335"/>
      <c r="G358" s="335"/>
      <c r="H358" s="505"/>
      <c r="J358" s="335"/>
      <c r="K358" s="335"/>
      <c r="L358" s="335"/>
      <c r="M358" s="335"/>
      <c r="N358" s="335"/>
      <c r="O358" s="335"/>
      <c r="P358" s="335"/>
    </row>
    <row r="359" spans="3:16" ht="14.25" hidden="1" x14ac:dyDescent="0.2">
      <c r="C359" s="335"/>
      <c r="E359" s="78"/>
      <c r="F359" s="335"/>
      <c r="G359" s="335"/>
      <c r="H359" s="505"/>
      <c r="J359" s="335"/>
      <c r="K359" s="335"/>
      <c r="L359" s="335"/>
      <c r="M359" s="335"/>
      <c r="N359" s="335"/>
      <c r="O359" s="335"/>
      <c r="P359" s="335"/>
    </row>
    <row r="360" spans="3:16" ht="14.25" hidden="1" x14ac:dyDescent="0.2">
      <c r="C360" s="335"/>
      <c r="E360" s="78"/>
      <c r="F360" s="335"/>
      <c r="G360" s="335"/>
      <c r="H360" s="505"/>
      <c r="J360" s="335"/>
      <c r="K360" s="335"/>
      <c r="L360" s="335"/>
      <c r="M360" s="335"/>
      <c r="N360" s="335"/>
      <c r="O360" s="335"/>
      <c r="P360" s="335"/>
    </row>
    <row r="361" spans="3:16" ht="14.25" hidden="1" x14ac:dyDescent="0.2">
      <c r="C361" s="335"/>
      <c r="E361" s="78"/>
      <c r="F361" s="335"/>
      <c r="G361" s="335"/>
      <c r="H361" s="505"/>
      <c r="J361" s="335"/>
      <c r="K361" s="335"/>
      <c r="L361" s="335"/>
      <c r="M361" s="335"/>
      <c r="N361" s="335"/>
      <c r="O361" s="335"/>
      <c r="P361" s="335"/>
    </row>
    <row r="362" spans="3:16" ht="14.25" hidden="1" x14ac:dyDescent="0.2">
      <c r="C362" s="335"/>
      <c r="E362" s="78"/>
      <c r="F362" s="335"/>
      <c r="G362" s="335"/>
      <c r="H362" s="505"/>
      <c r="J362" s="335"/>
      <c r="K362" s="335"/>
      <c r="L362" s="335"/>
      <c r="M362" s="335"/>
      <c r="N362" s="335"/>
      <c r="O362" s="335"/>
      <c r="P362" s="335"/>
    </row>
    <row r="363" spans="3:16" ht="14.25" hidden="1" x14ac:dyDescent="0.2">
      <c r="C363" s="335"/>
      <c r="E363" s="78"/>
      <c r="F363" s="335"/>
      <c r="G363" s="335"/>
      <c r="H363" s="505"/>
      <c r="J363" s="335"/>
      <c r="K363" s="335"/>
      <c r="L363" s="335"/>
      <c r="M363" s="335"/>
      <c r="N363" s="335"/>
      <c r="O363" s="335"/>
      <c r="P363" s="335"/>
    </row>
    <row r="364" spans="3:16" ht="14.25" hidden="1" x14ac:dyDescent="0.2">
      <c r="C364" s="335"/>
      <c r="E364" s="78"/>
      <c r="F364" s="335"/>
      <c r="G364" s="335"/>
      <c r="H364" s="505"/>
      <c r="J364" s="335"/>
      <c r="K364" s="335"/>
      <c r="L364" s="335"/>
      <c r="M364" s="335"/>
      <c r="N364" s="335"/>
      <c r="O364" s="335"/>
      <c r="P364" s="335"/>
    </row>
    <row r="365" spans="3:16" ht="14.25" hidden="1" x14ac:dyDescent="0.2">
      <c r="C365" s="335"/>
      <c r="E365" s="78"/>
      <c r="F365" s="335"/>
      <c r="G365" s="335"/>
      <c r="H365" s="505"/>
      <c r="J365" s="335"/>
      <c r="K365" s="335"/>
      <c r="L365" s="335"/>
      <c r="M365" s="335"/>
      <c r="N365" s="335"/>
      <c r="O365" s="335"/>
      <c r="P365" s="335"/>
    </row>
    <row r="366" spans="3:16" ht="14.25" hidden="1" x14ac:dyDescent="0.2">
      <c r="C366" s="335"/>
      <c r="E366" s="78"/>
      <c r="F366" s="335"/>
      <c r="G366" s="335"/>
      <c r="H366" s="505"/>
      <c r="J366" s="335"/>
      <c r="K366" s="335"/>
      <c r="L366" s="335"/>
      <c r="M366" s="335"/>
      <c r="N366" s="335"/>
      <c r="O366" s="335"/>
      <c r="P366" s="335"/>
    </row>
    <row r="367" spans="3:16" ht="14.25" hidden="1" x14ac:dyDescent="0.2">
      <c r="C367" s="335"/>
      <c r="E367" s="78"/>
      <c r="F367" s="335"/>
      <c r="G367" s="335"/>
      <c r="H367" s="505"/>
      <c r="J367" s="335"/>
      <c r="K367" s="335"/>
      <c r="L367" s="335"/>
      <c r="M367" s="335"/>
      <c r="N367" s="335"/>
      <c r="O367" s="335"/>
      <c r="P367" s="335"/>
    </row>
    <row r="368" spans="3:16" ht="14.25" hidden="1" x14ac:dyDescent="0.2">
      <c r="C368" s="335"/>
      <c r="E368" s="78"/>
      <c r="F368" s="335"/>
      <c r="G368" s="335"/>
      <c r="H368" s="505"/>
      <c r="J368" s="335"/>
      <c r="K368" s="335"/>
      <c r="L368" s="335"/>
      <c r="M368" s="335"/>
      <c r="N368" s="335"/>
      <c r="O368" s="335"/>
      <c r="P368" s="335"/>
    </row>
    <row r="369" spans="3:16" ht="14.25" hidden="1" x14ac:dyDescent="0.2">
      <c r="C369" s="335"/>
      <c r="E369" s="78"/>
      <c r="F369" s="335"/>
      <c r="G369" s="335"/>
      <c r="H369" s="505"/>
      <c r="J369" s="335"/>
      <c r="K369" s="335"/>
      <c r="L369" s="335"/>
      <c r="M369" s="335"/>
      <c r="N369" s="335"/>
      <c r="O369" s="335"/>
      <c r="P369" s="335"/>
    </row>
    <row r="370" spans="3:16" ht="14.25" hidden="1" x14ac:dyDescent="0.2">
      <c r="C370" s="335"/>
      <c r="E370" s="78"/>
      <c r="F370" s="335"/>
      <c r="G370" s="335"/>
      <c r="H370" s="505"/>
      <c r="J370" s="335"/>
      <c r="K370" s="335"/>
      <c r="L370" s="335"/>
      <c r="M370" s="335"/>
      <c r="N370" s="335"/>
      <c r="O370" s="335"/>
      <c r="P370" s="335"/>
    </row>
    <row r="371" spans="3:16" ht="14.25" hidden="1" x14ac:dyDescent="0.2">
      <c r="C371" s="335"/>
      <c r="E371" s="78"/>
      <c r="F371" s="335"/>
      <c r="G371" s="335"/>
      <c r="H371" s="505"/>
      <c r="J371" s="335"/>
      <c r="K371" s="335"/>
      <c r="L371" s="335"/>
      <c r="M371" s="335"/>
      <c r="N371" s="335"/>
      <c r="O371" s="335"/>
      <c r="P371" s="335"/>
    </row>
    <row r="372" spans="3:16" ht="14.25" hidden="1" x14ac:dyDescent="0.2">
      <c r="C372" s="335"/>
      <c r="E372" s="78"/>
      <c r="F372" s="335"/>
      <c r="G372" s="335"/>
      <c r="H372" s="505"/>
      <c r="J372" s="335"/>
      <c r="K372" s="335"/>
      <c r="L372" s="335"/>
      <c r="M372" s="335"/>
      <c r="N372" s="335"/>
      <c r="O372" s="335"/>
      <c r="P372" s="335"/>
    </row>
    <row r="373" spans="3:16" ht="14.25" hidden="1" x14ac:dyDescent="0.2">
      <c r="C373" s="335"/>
      <c r="E373" s="78"/>
      <c r="F373" s="335"/>
      <c r="G373" s="335"/>
      <c r="H373" s="505"/>
      <c r="J373" s="335"/>
      <c r="K373" s="335"/>
      <c r="L373" s="335"/>
      <c r="M373" s="335"/>
      <c r="N373" s="335"/>
      <c r="O373" s="335"/>
      <c r="P373" s="335"/>
    </row>
    <row r="374" spans="3:16" ht="14.25" hidden="1" x14ac:dyDescent="0.2">
      <c r="C374" s="335"/>
      <c r="E374" s="78"/>
      <c r="F374" s="335"/>
      <c r="G374" s="335"/>
      <c r="H374" s="505"/>
      <c r="J374" s="335"/>
      <c r="K374" s="335"/>
      <c r="L374" s="335"/>
      <c r="M374" s="335"/>
      <c r="N374" s="335"/>
      <c r="O374" s="335"/>
      <c r="P374" s="335"/>
    </row>
    <row r="375" spans="3:16" ht="14.25" hidden="1" x14ac:dyDescent="0.2">
      <c r="C375" s="335"/>
      <c r="E375" s="78"/>
      <c r="F375" s="335"/>
      <c r="G375" s="335"/>
      <c r="H375" s="505"/>
      <c r="J375" s="335"/>
      <c r="K375" s="335"/>
      <c r="L375" s="335"/>
      <c r="M375" s="335"/>
      <c r="N375" s="335"/>
      <c r="O375" s="335"/>
      <c r="P375" s="335"/>
    </row>
    <row r="376" spans="3:16" ht="14.25" hidden="1" x14ac:dyDescent="0.2">
      <c r="C376" s="335"/>
      <c r="E376" s="78"/>
      <c r="F376" s="335"/>
      <c r="G376" s="335"/>
      <c r="H376" s="505"/>
      <c r="J376" s="335"/>
      <c r="K376" s="335"/>
      <c r="L376" s="335"/>
      <c r="M376" s="335"/>
      <c r="N376" s="335"/>
      <c r="O376" s="335"/>
      <c r="P376" s="335"/>
    </row>
    <row r="377" spans="3:16" ht="14.25" hidden="1" x14ac:dyDescent="0.2">
      <c r="C377" s="335"/>
      <c r="E377" s="78"/>
      <c r="F377" s="335"/>
      <c r="G377" s="335"/>
      <c r="H377" s="505"/>
      <c r="J377" s="335"/>
      <c r="K377" s="335"/>
      <c r="L377" s="335"/>
      <c r="M377" s="335"/>
      <c r="N377" s="335"/>
      <c r="O377" s="335"/>
      <c r="P377" s="335"/>
    </row>
    <row r="378" spans="3:16" ht="14.25" hidden="1" x14ac:dyDescent="0.2">
      <c r="C378" s="335"/>
      <c r="E378" s="78"/>
      <c r="F378" s="335"/>
      <c r="G378" s="335"/>
      <c r="H378" s="505"/>
      <c r="J378" s="335"/>
      <c r="K378" s="335"/>
      <c r="L378" s="335"/>
      <c r="M378" s="335"/>
      <c r="N378" s="335"/>
      <c r="O378" s="335"/>
      <c r="P378" s="335"/>
    </row>
    <row r="379" spans="3:16" ht="14.25" hidden="1" x14ac:dyDescent="0.2">
      <c r="C379" s="335"/>
      <c r="E379" s="78"/>
      <c r="F379" s="335"/>
      <c r="G379" s="335"/>
      <c r="H379" s="505"/>
      <c r="J379" s="335"/>
      <c r="K379" s="335"/>
      <c r="L379" s="335"/>
      <c r="M379" s="335"/>
      <c r="N379" s="335"/>
      <c r="O379" s="335"/>
      <c r="P379" s="335"/>
    </row>
    <row r="380" spans="3:16" ht="14.25" hidden="1" x14ac:dyDescent="0.2">
      <c r="C380" s="335"/>
      <c r="E380" s="78"/>
      <c r="F380" s="335"/>
      <c r="G380" s="335"/>
      <c r="H380" s="505"/>
      <c r="J380" s="335"/>
      <c r="K380" s="335"/>
      <c r="L380" s="335"/>
      <c r="M380" s="335"/>
      <c r="N380" s="335"/>
      <c r="O380" s="335"/>
      <c r="P380" s="335"/>
    </row>
    <row r="381" spans="3:16" ht="14.25" hidden="1" x14ac:dyDescent="0.2">
      <c r="C381" s="335"/>
      <c r="E381" s="78"/>
      <c r="F381" s="335"/>
      <c r="G381" s="335"/>
      <c r="H381" s="505"/>
      <c r="J381" s="335"/>
      <c r="K381" s="335"/>
      <c r="L381" s="335"/>
      <c r="M381" s="335"/>
      <c r="N381" s="335"/>
      <c r="O381" s="335"/>
      <c r="P381" s="335"/>
    </row>
    <row r="382" spans="3:16" ht="14.25" hidden="1" x14ac:dyDescent="0.2">
      <c r="C382" s="335"/>
      <c r="E382" s="78"/>
      <c r="F382" s="335"/>
      <c r="G382" s="335"/>
      <c r="H382" s="505"/>
      <c r="J382" s="335"/>
      <c r="K382" s="335"/>
      <c r="L382" s="335"/>
      <c r="M382" s="335"/>
      <c r="N382" s="335"/>
      <c r="O382" s="335"/>
      <c r="P382" s="335"/>
    </row>
    <row r="383" spans="3:16" ht="14.25" hidden="1" x14ac:dyDescent="0.2">
      <c r="C383" s="335"/>
      <c r="E383" s="78"/>
      <c r="F383" s="335"/>
      <c r="G383" s="335"/>
      <c r="H383" s="505"/>
      <c r="J383" s="335"/>
      <c r="K383" s="335"/>
      <c r="L383" s="335"/>
      <c r="M383" s="335"/>
      <c r="N383" s="335"/>
      <c r="O383" s="335"/>
      <c r="P383" s="335"/>
    </row>
    <row r="384" spans="3:16" ht="14.25" hidden="1" x14ac:dyDescent="0.2">
      <c r="C384" s="335"/>
      <c r="E384" s="78"/>
      <c r="F384" s="335"/>
      <c r="G384" s="335"/>
      <c r="H384" s="505"/>
      <c r="J384" s="335"/>
      <c r="K384" s="335"/>
      <c r="L384" s="335"/>
      <c r="M384" s="335"/>
      <c r="N384" s="335"/>
      <c r="O384" s="335"/>
      <c r="P384" s="335"/>
    </row>
    <row r="385" spans="3:16" ht="14.25" hidden="1" x14ac:dyDescent="0.2">
      <c r="C385" s="335"/>
      <c r="E385" s="78"/>
      <c r="F385" s="335"/>
      <c r="G385" s="335"/>
      <c r="H385" s="505"/>
      <c r="J385" s="335"/>
      <c r="K385" s="335"/>
      <c r="L385" s="335"/>
      <c r="M385" s="335"/>
      <c r="N385" s="335"/>
      <c r="O385" s="335"/>
      <c r="P385" s="335"/>
    </row>
    <row r="386" spans="3:16" ht="14.25" hidden="1" x14ac:dyDescent="0.2">
      <c r="C386" s="335"/>
      <c r="E386" s="78"/>
      <c r="F386" s="335"/>
      <c r="G386" s="335"/>
      <c r="H386" s="505"/>
      <c r="J386" s="335"/>
      <c r="K386" s="335"/>
      <c r="L386" s="335"/>
      <c r="M386" s="335"/>
      <c r="N386" s="335"/>
      <c r="O386" s="335"/>
      <c r="P386" s="335"/>
    </row>
    <row r="387" spans="3:16" ht="14.25" hidden="1" x14ac:dyDescent="0.2">
      <c r="C387" s="335"/>
      <c r="E387" s="78"/>
      <c r="F387" s="335"/>
      <c r="G387" s="335"/>
      <c r="H387" s="505"/>
      <c r="J387" s="335"/>
      <c r="K387" s="335"/>
      <c r="L387" s="335"/>
      <c r="M387" s="335"/>
      <c r="N387" s="335"/>
      <c r="O387" s="335"/>
      <c r="P387" s="335"/>
    </row>
    <row r="388" spans="3:16" ht="14.25" hidden="1" x14ac:dyDescent="0.2">
      <c r="C388" s="335"/>
      <c r="E388" s="78"/>
      <c r="F388" s="335"/>
      <c r="G388" s="335"/>
      <c r="H388" s="505"/>
      <c r="J388" s="335"/>
      <c r="K388" s="335"/>
      <c r="L388" s="335"/>
      <c r="M388" s="335"/>
      <c r="N388" s="335"/>
      <c r="O388" s="335"/>
      <c r="P388" s="335"/>
    </row>
    <row r="389" spans="3:16" ht="14.25" hidden="1" x14ac:dyDescent="0.2">
      <c r="C389" s="335"/>
      <c r="E389" s="78"/>
      <c r="F389" s="335"/>
      <c r="G389" s="335"/>
      <c r="H389" s="505"/>
      <c r="J389" s="335"/>
      <c r="K389" s="335"/>
      <c r="L389" s="335"/>
      <c r="M389" s="335"/>
      <c r="N389" s="335"/>
      <c r="O389" s="335"/>
      <c r="P389" s="335"/>
    </row>
    <row r="390" spans="3:16" ht="14.25" hidden="1" x14ac:dyDescent="0.2">
      <c r="C390" s="335"/>
      <c r="E390" s="78"/>
      <c r="F390" s="335"/>
      <c r="G390" s="335"/>
      <c r="H390" s="505"/>
      <c r="J390" s="335"/>
      <c r="K390" s="335"/>
      <c r="L390" s="335"/>
      <c r="M390" s="335"/>
      <c r="N390" s="335"/>
      <c r="O390" s="335"/>
      <c r="P390" s="335"/>
    </row>
    <row r="391" spans="3:16" ht="14.25" hidden="1" x14ac:dyDescent="0.2">
      <c r="C391" s="335"/>
      <c r="E391" s="78"/>
      <c r="F391" s="335"/>
      <c r="G391" s="335"/>
      <c r="H391" s="505"/>
      <c r="J391" s="335"/>
      <c r="K391" s="335"/>
      <c r="L391" s="335"/>
      <c r="M391" s="335"/>
      <c r="N391" s="335"/>
      <c r="O391" s="335"/>
      <c r="P391" s="335"/>
    </row>
    <row r="392" spans="3:16" ht="14.25" hidden="1" x14ac:dyDescent="0.2">
      <c r="C392" s="335"/>
      <c r="E392" s="78"/>
      <c r="F392" s="335"/>
      <c r="G392" s="335"/>
      <c r="H392" s="505"/>
      <c r="J392" s="335"/>
      <c r="K392" s="335"/>
      <c r="L392" s="335"/>
      <c r="M392" s="335"/>
      <c r="N392" s="335"/>
      <c r="O392" s="335"/>
      <c r="P392" s="335"/>
    </row>
    <row r="393" spans="3:16" ht="14.25" hidden="1" x14ac:dyDescent="0.2">
      <c r="C393" s="335"/>
      <c r="E393" s="78"/>
      <c r="F393" s="335"/>
      <c r="G393" s="335"/>
      <c r="H393" s="505"/>
      <c r="J393" s="335"/>
      <c r="K393" s="335"/>
      <c r="L393" s="335"/>
      <c r="M393" s="335"/>
      <c r="N393" s="335"/>
      <c r="O393" s="335"/>
      <c r="P393" s="335"/>
    </row>
    <row r="394" spans="3:16" ht="14.25" hidden="1" x14ac:dyDescent="0.2">
      <c r="C394" s="335"/>
      <c r="E394" s="78"/>
      <c r="F394" s="335"/>
      <c r="G394" s="335"/>
      <c r="H394" s="505"/>
      <c r="J394" s="335"/>
      <c r="K394" s="335"/>
      <c r="L394" s="335"/>
      <c r="M394" s="335"/>
      <c r="N394" s="335"/>
      <c r="O394" s="335"/>
      <c r="P394" s="335"/>
    </row>
    <row r="395" spans="3:16" ht="14.25" hidden="1" x14ac:dyDescent="0.2">
      <c r="C395" s="335"/>
      <c r="E395" s="78"/>
      <c r="F395" s="335"/>
      <c r="G395" s="335"/>
      <c r="H395" s="505"/>
      <c r="J395" s="335"/>
      <c r="K395" s="335"/>
      <c r="L395" s="335"/>
      <c r="M395" s="335"/>
      <c r="N395" s="335"/>
      <c r="O395" s="335"/>
      <c r="P395" s="335"/>
    </row>
    <row r="396" spans="3:16" ht="14.25" hidden="1" x14ac:dyDescent="0.2">
      <c r="C396" s="335"/>
      <c r="E396" s="78"/>
      <c r="F396" s="335"/>
      <c r="G396" s="335"/>
      <c r="H396" s="505"/>
      <c r="J396" s="335"/>
      <c r="K396" s="335"/>
      <c r="L396" s="335"/>
      <c r="M396" s="335"/>
      <c r="N396" s="335"/>
      <c r="O396" s="335"/>
      <c r="P396" s="335"/>
    </row>
    <row r="397" spans="3:16" ht="14.25" hidden="1" x14ac:dyDescent="0.2">
      <c r="C397" s="335"/>
      <c r="E397" s="78"/>
      <c r="F397" s="335"/>
      <c r="G397" s="335"/>
      <c r="H397" s="505"/>
      <c r="J397" s="335"/>
      <c r="K397" s="335"/>
      <c r="L397" s="335"/>
      <c r="M397" s="335"/>
      <c r="N397" s="335"/>
      <c r="O397" s="335"/>
      <c r="P397" s="335"/>
    </row>
    <row r="398" spans="3:16" ht="14.25" hidden="1" x14ac:dyDescent="0.2">
      <c r="C398" s="335"/>
      <c r="E398" s="78"/>
      <c r="F398" s="335"/>
      <c r="G398" s="335"/>
      <c r="H398" s="505"/>
      <c r="J398" s="335"/>
      <c r="K398" s="335"/>
      <c r="L398" s="335"/>
      <c r="M398" s="335"/>
      <c r="N398" s="335"/>
      <c r="O398" s="335"/>
      <c r="P398" s="335"/>
    </row>
    <row r="399" spans="3:16" ht="14.25" hidden="1" x14ac:dyDescent="0.2">
      <c r="C399" s="335"/>
      <c r="E399" s="78"/>
      <c r="F399" s="335"/>
      <c r="G399" s="335"/>
      <c r="H399" s="505"/>
      <c r="J399" s="335"/>
      <c r="K399" s="335"/>
      <c r="L399" s="335"/>
      <c r="M399" s="335"/>
      <c r="N399" s="335"/>
      <c r="O399" s="335"/>
      <c r="P399" s="335"/>
    </row>
    <row r="400" spans="3:16" ht="14.25" hidden="1" x14ac:dyDescent="0.2">
      <c r="C400" s="335"/>
      <c r="E400" s="78"/>
      <c r="F400" s="335"/>
      <c r="G400" s="335"/>
      <c r="H400" s="505"/>
      <c r="J400" s="335"/>
      <c r="K400" s="335"/>
      <c r="L400" s="335"/>
      <c r="M400" s="335"/>
      <c r="N400" s="335"/>
      <c r="O400" s="335"/>
      <c r="P400" s="335"/>
    </row>
    <row r="401" spans="3:16" ht="14.25" hidden="1" x14ac:dyDescent="0.2">
      <c r="C401" s="335"/>
      <c r="E401" s="78"/>
      <c r="F401" s="335"/>
      <c r="G401" s="335"/>
      <c r="H401" s="505"/>
      <c r="J401" s="335"/>
      <c r="K401" s="335"/>
      <c r="L401" s="335"/>
      <c r="M401" s="335"/>
      <c r="N401" s="335"/>
      <c r="O401" s="335"/>
      <c r="P401" s="335"/>
    </row>
    <row r="402" spans="3:16" ht="14.25" hidden="1" x14ac:dyDescent="0.2">
      <c r="C402" s="335"/>
      <c r="E402" s="78"/>
      <c r="F402" s="335"/>
      <c r="G402" s="335"/>
      <c r="H402" s="505"/>
      <c r="J402" s="335"/>
      <c r="K402" s="335"/>
      <c r="L402" s="335"/>
      <c r="M402" s="335"/>
      <c r="N402" s="335"/>
      <c r="O402" s="335"/>
      <c r="P402" s="335"/>
    </row>
    <row r="403" spans="3:16" ht="14.25" hidden="1" x14ac:dyDescent="0.2">
      <c r="C403" s="335"/>
      <c r="E403" s="78"/>
      <c r="F403" s="335"/>
      <c r="G403" s="335"/>
      <c r="H403" s="505"/>
      <c r="J403" s="335"/>
      <c r="K403" s="335"/>
      <c r="L403" s="335"/>
      <c r="M403" s="335"/>
      <c r="N403" s="335"/>
      <c r="O403" s="335"/>
      <c r="P403" s="335"/>
    </row>
    <row r="404" spans="3:16" ht="14.25" hidden="1" x14ac:dyDescent="0.2">
      <c r="C404" s="335"/>
      <c r="E404" s="78"/>
      <c r="F404" s="335"/>
      <c r="G404" s="335"/>
      <c r="H404" s="505"/>
      <c r="J404" s="335"/>
      <c r="K404" s="335"/>
      <c r="L404" s="335"/>
      <c r="M404" s="335"/>
      <c r="N404" s="335"/>
      <c r="O404" s="335"/>
      <c r="P404" s="335"/>
    </row>
    <row r="405" spans="3:16" ht="14.25" hidden="1" x14ac:dyDescent="0.2">
      <c r="C405" s="335"/>
      <c r="E405" s="78"/>
      <c r="F405" s="335"/>
      <c r="G405" s="335"/>
      <c r="H405" s="505"/>
      <c r="J405" s="335"/>
      <c r="K405" s="335"/>
      <c r="L405" s="335"/>
      <c r="M405" s="335"/>
      <c r="N405" s="335"/>
      <c r="O405" s="335"/>
      <c r="P405" s="335"/>
    </row>
    <row r="406" spans="3:16" ht="14.25" hidden="1" x14ac:dyDescent="0.2">
      <c r="C406" s="335"/>
      <c r="E406" s="78"/>
      <c r="F406" s="335"/>
      <c r="G406" s="335"/>
      <c r="H406" s="505"/>
      <c r="J406" s="335"/>
      <c r="K406" s="335"/>
      <c r="L406" s="335"/>
      <c r="M406" s="335"/>
      <c r="N406" s="335"/>
      <c r="O406" s="335"/>
      <c r="P406" s="335"/>
    </row>
    <row r="407" spans="3:16" ht="14.25" hidden="1" x14ac:dyDescent="0.2">
      <c r="C407" s="335"/>
      <c r="E407" s="78"/>
      <c r="F407" s="335"/>
      <c r="G407" s="335"/>
      <c r="H407" s="505"/>
      <c r="J407" s="335"/>
      <c r="K407" s="335"/>
      <c r="L407" s="335"/>
      <c r="M407" s="335"/>
      <c r="N407" s="335"/>
      <c r="O407" s="335"/>
      <c r="P407" s="335"/>
    </row>
    <row r="408" spans="3:16" ht="14.25" hidden="1" x14ac:dyDescent="0.2">
      <c r="C408" s="335"/>
      <c r="E408" s="78"/>
      <c r="F408" s="335"/>
      <c r="G408" s="335"/>
      <c r="H408" s="505"/>
      <c r="J408" s="335"/>
      <c r="K408" s="335"/>
      <c r="L408" s="335"/>
      <c r="M408" s="335"/>
      <c r="N408" s="335"/>
      <c r="O408" s="335"/>
      <c r="P408" s="335"/>
    </row>
    <row r="409" spans="3:16" ht="14.25" hidden="1" x14ac:dyDescent="0.2">
      <c r="C409" s="335"/>
      <c r="E409" s="78"/>
      <c r="F409" s="335"/>
      <c r="G409" s="335"/>
      <c r="H409" s="505"/>
      <c r="J409" s="335"/>
      <c r="K409" s="335"/>
      <c r="L409" s="335"/>
      <c r="M409" s="335"/>
      <c r="N409" s="335"/>
      <c r="O409" s="335"/>
      <c r="P409" s="335"/>
    </row>
    <row r="410" spans="3:16" ht="14.25" hidden="1" x14ac:dyDescent="0.2">
      <c r="C410" s="335"/>
      <c r="E410" s="78"/>
      <c r="F410" s="335"/>
      <c r="G410" s="335"/>
      <c r="H410" s="505"/>
      <c r="J410" s="335"/>
      <c r="K410" s="335"/>
      <c r="L410" s="335"/>
      <c r="M410" s="335"/>
      <c r="N410" s="335"/>
      <c r="O410" s="335"/>
      <c r="P410" s="335"/>
    </row>
    <row r="411" spans="3:16" ht="14.25" hidden="1" x14ac:dyDescent="0.2">
      <c r="C411" s="335"/>
      <c r="E411" s="78"/>
      <c r="F411" s="335"/>
      <c r="G411" s="335"/>
      <c r="H411" s="505"/>
      <c r="J411" s="335"/>
      <c r="K411" s="335"/>
      <c r="L411" s="335"/>
      <c r="M411" s="335"/>
      <c r="N411" s="335"/>
      <c r="O411" s="335"/>
      <c r="P411" s="335"/>
    </row>
    <row r="412" spans="3:16" ht="14.25" hidden="1" x14ac:dyDescent="0.2">
      <c r="C412" s="335"/>
      <c r="E412" s="78"/>
      <c r="F412" s="335"/>
      <c r="G412" s="335"/>
      <c r="H412" s="505"/>
      <c r="J412" s="335"/>
      <c r="K412" s="335"/>
      <c r="L412" s="335"/>
      <c r="M412" s="335"/>
      <c r="N412" s="335"/>
      <c r="O412" s="335"/>
      <c r="P412" s="335"/>
    </row>
    <row r="413" spans="3:16" ht="14.25" hidden="1" x14ac:dyDescent="0.2">
      <c r="C413" s="335"/>
      <c r="E413" s="78"/>
      <c r="F413" s="335"/>
      <c r="G413" s="335"/>
      <c r="H413" s="505"/>
      <c r="J413" s="335"/>
      <c r="K413" s="335"/>
      <c r="L413" s="335"/>
      <c r="M413" s="335"/>
      <c r="N413" s="335"/>
      <c r="O413" s="335"/>
      <c r="P413" s="335"/>
    </row>
    <row r="414" spans="3:16" ht="14.25" hidden="1" x14ac:dyDescent="0.2">
      <c r="C414" s="335"/>
      <c r="E414" s="78"/>
      <c r="F414" s="335"/>
      <c r="G414" s="335"/>
      <c r="H414" s="505"/>
      <c r="J414" s="335"/>
      <c r="K414" s="335"/>
      <c r="L414" s="335"/>
      <c r="M414" s="335"/>
      <c r="N414" s="335"/>
      <c r="O414" s="335"/>
      <c r="P414" s="335"/>
    </row>
    <row r="415" spans="3:16" ht="14.25" hidden="1" x14ac:dyDescent="0.2">
      <c r="C415" s="335"/>
      <c r="E415" s="78"/>
      <c r="F415" s="335"/>
      <c r="G415" s="335"/>
      <c r="H415" s="505"/>
      <c r="J415" s="335"/>
      <c r="K415" s="335"/>
      <c r="L415" s="335"/>
      <c r="M415" s="335"/>
      <c r="N415" s="335"/>
      <c r="O415" s="335"/>
      <c r="P415" s="335"/>
    </row>
    <row r="416" spans="3:16" ht="14.25" hidden="1" x14ac:dyDescent="0.2">
      <c r="C416" s="335"/>
      <c r="E416" s="78"/>
      <c r="F416" s="335"/>
      <c r="G416" s="335"/>
      <c r="H416" s="505"/>
      <c r="J416" s="335"/>
      <c r="K416" s="335"/>
      <c r="L416" s="335"/>
      <c r="M416" s="335"/>
      <c r="N416" s="335"/>
      <c r="O416" s="335"/>
      <c r="P416" s="335"/>
    </row>
    <row r="417" spans="3:16" ht="14.25" hidden="1" x14ac:dyDescent="0.2">
      <c r="C417" s="335"/>
      <c r="E417" s="78"/>
      <c r="F417" s="335"/>
      <c r="G417" s="335"/>
      <c r="H417" s="505"/>
      <c r="J417" s="335"/>
      <c r="K417" s="335"/>
      <c r="L417" s="335"/>
      <c r="M417" s="335"/>
      <c r="N417" s="335"/>
      <c r="O417" s="335"/>
      <c r="P417" s="335"/>
    </row>
    <row r="418" spans="3:16" ht="14.25" hidden="1" x14ac:dyDescent="0.2">
      <c r="C418" s="335"/>
      <c r="E418" s="78"/>
      <c r="F418" s="335"/>
      <c r="G418" s="335"/>
      <c r="H418" s="505"/>
      <c r="J418" s="335"/>
      <c r="K418" s="335"/>
      <c r="L418" s="335"/>
      <c r="M418" s="335"/>
      <c r="N418" s="335"/>
      <c r="O418" s="335"/>
      <c r="P418" s="335"/>
    </row>
    <row r="419" spans="3:16" ht="14.25" hidden="1" x14ac:dyDescent="0.2">
      <c r="C419" s="335"/>
      <c r="E419" s="78"/>
      <c r="F419" s="335"/>
      <c r="G419" s="335"/>
      <c r="H419" s="505"/>
      <c r="J419" s="335"/>
      <c r="K419" s="335"/>
      <c r="L419" s="335"/>
      <c r="M419" s="335"/>
      <c r="N419" s="335"/>
      <c r="O419" s="335"/>
      <c r="P419" s="335"/>
    </row>
    <row r="420" spans="3:16" ht="14.25" hidden="1" x14ac:dyDescent="0.2">
      <c r="C420" s="335"/>
      <c r="E420" s="78"/>
      <c r="F420" s="335"/>
      <c r="G420" s="335"/>
      <c r="H420" s="505"/>
      <c r="J420" s="335"/>
      <c r="K420" s="335"/>
      <c r="L420" s="335"/>
      <c r="M420" s="335"/>
      <c r="N420" s="335"/>
      <c r="O420" s="335"/>
      <c r="P420" s="335"/>
    </row>
    <row r="421" spans="3:16" ht="14.25" hidden="1" x14ac:dyDescent="0.2">
      <c r="C421" s="335"/>
      <c r="E421" s="78"/>
      <c r="F421" s="335"/>
      <c r="G421" s="335"/>
      <c r="H421" s="505"/>
      <c r="J421" s="335"/>
      <c r="K421" s="335"/>
      <c r="L421" s="335"/>
      <c r="M421" s="335"/>
      <c r="N421" s="335"/>
      <c r="O421" s="335"/>
      <c r="P421" s="335"/>
    </row>
    <row r="422" spans="3:16" ht="14.25" hidden="1" x14ac:dyDescent="0.2">
      <c r="C422" s="335"/>
      <c r="E422" s="78"/>
      <c r="F422" s="335"/>
      <c r="G422" s="335"/>
      <c r="H422" s="505"/>
      <c r="J422" s="335"/>
      <c r="K422" s="335"/>
      <c r="L422" s="335"/>
      <c r="M422" s="335"/>
      <c r="N422" s="335"/>
      <c r="O422" s="335"/>
      <c r="P422" s="335"/>
    </row>
    <row r="423" spans="3:16" ht="14.25" hidden="1" x14ac:dyDescent="0.2">
      <c r="C423" s="335"/>
      <c r="E423" s="78"/>
      <c r="F423" s="335"/>
      <c r="G423" s="335"/>
      <c r="H423" s="505"/>
      <c r="J423" s="335"/>
      <c r="K423" s="335"/>
      <c r="L423" s="335"/>
      <c r="M423" s="335"/>
      <c r="N423" s="335"/>
      <c r="O423" s="335"/>
      <c r="P423" s="335"/>
    </row>
    <row r="424" spans="3:16" ht="14.25" hidden="1" x14ac:dyDescent="0.2">
      <c r="C424" s="335"/>
      <c r="E424" s="78"/>
      <c r="F424" s="335"/>
      <c r="G424" s="335"/>
      <c r="H424" s="505"/>
      <c r="J424" s="335"/>
      <c r="K424" s="335"/>
      <c r="L424" s="335"/>
      <c r="M424" s="335"/>
      <c r="N424" s="335"/>
      <c r="O424" s="335"/>
      <c r="P424" s="335"/>
    </row>
    <row r="425" spans="3:16" ht="14.25" hidden="1" x14ac:dyDescent="0.2">
      <c r="C425" s="335"/>
      <c r="E425" s="78"/>
      <c r="F425" s="335"/>
      <c r="G425" s="335"/>
      <c r="H425" s="505"/>
      <c r="J425" s="335"/>
      <c r="K425" s="335"/>
      <c r="L425" s="335"/>
      <c r="M425" s="335"/>
      <c r="N425" s="335"/>
      <c r="O425" s="335"/>
      <c r="P425" s="335"/>
    </row>
    <row r="426" spans="3:16" ht="14.25" hidden="1" x14ac:dyDescent="0.2">
      <c r="C426" s="335"/>
      <c r="E426" s="78"/>
      <c r="F426" s="335"/>
      <c r="G426" s="335"/>
      <c r="H426" s="505"/>
      <c r="J426" s="335"/>
      <c r="K426" s="335"/>
      <c r="L426" s="335"/>
      <c r="M426" s="335"/>
      <c r="N426" s="335"/>
      <c r="O426" s="335"/>
      <c r="P426" s="335"/>
    </row>
    <row r="427" spans="3:16" ht="14.25" hidden="1" x14ac:dyDescent="0.2">
      <c r="C427" s="335"/>
      <c r="E427" s="78"/>
      <c r="F427" s="335"/>
      <c r="G427" s="335"/>
      <c r="H427" s="505"/>
      <c r="J427" s="335"/>
      <c r="K427" s="335"/>
      <c r="L427" s="335"/>
      <c r="M427" s="335"/>
      <c r="N427" s="335"/>
      <c r="O427" s="335"/>
      <c r="P427" s="335"/>
    </row>
    <row r="428" spans="3:16" ht="14.25" hidden="1" x14ac:dyDescent="0.2">
      <c r="C428" s="335"/>
      <c r="E428" s="78"/>
      <c r="F428" s="335"/>
      <c r="G428" s="335"/>
      <c r="H428" s="505"/>
      <c r="J428" s="335"/>
      <c r="K428" s="335"/>
      <c r="L428" s="335"/>
      <c r="M428" s="335"/>
      <c r="N428" s="335"/>
      <c r="O428" s="335"/>
      <c r="P428" s="335"/>
    </row>
    <row r="429" spans="3:16" ht="14.25" hidden="1" x14ac:dyDescent="0.2">
      <c r="C429" s="335"/>
      <c r="E429" s="78"/>
      <c r="F429" s="335"/>
      <c r="G429" s="335"/>
      <c r="H429" s="505"/>
      <c r="J429" s="335"/>
      <c r="K429" s="335"/>
      <c r="L429" s="335"/>
      <c r="M429" s="335"/>
      <c r="N429" s="335"/>
      <c r="O429" s="335"/>
      <c r="P429" s="335"/>
    </row>
    <row r="430" spans="3:16" ht="14.25" hidden="1" x14ac:dyDescent="0.2">
      <c r="C430" s="335"/>
      <c r="E430" s="78"/>
      <c r="F430" s="335"/>
      <c r="G430" s="335"/>
      <c r="H430" s="505"/>
      <c r="J430" s="335"/>
      <c r="K430" s="335"/>
      <c r="L430" s="335"/>
      <c r="M430" s="335"/>
      <c r="N430" s="335"/>
      <c r="O430" s="335"/>
      <c r="P430" s="335"/>
    </row>
    <row r="431" spans="3:16" ht="14.25" hidden="1" x14ac:dyDescent="0.2">
      <c r="C431" s="335"/>
      <c r="E431" s="78"/>
      <c r="F431" s="335"/>
      <c r="G431" s="335"/>
      <c r="H431" s="505"/>
      <c r="J431" s="335"/>
      <c r="K431" s="335"/>
      <c r="L431" s="335"/>
      <c r="M431" s="335"/>
      <c r="N431" s="335"/>
      <c r="O431" s="335"/>
      <c r="P431" s="335"/>
    </row>
    <row r="432" spans="3:16" ht="14.25" hidden="1" x14ac:dyDescent="0.2">
      <c r="C432" s="335"/>
      <c r="E432" s="78"/>
      <c r="F432" s="335"/>
      <c r="G432" s="335"/>
      <c r="H432" s="505"/>
      <c r="J432" s="335"/>
      <c r="K432" s="335"/>
      <c r="L432" s="335"/>
      <c r="M432" s="335"/>
      <c r="N432" s="335"/>
      <c r="O432" s="335"/>
      <c r="P432" s="335"/>
    </row>
    <row r="433" spans="3:16" ht="14.25" hidden="1" x14ac:dyDescent="0.2">
      <c r="C433" s="335"/>
      <c r="E433" s="78"/>
      <c r="F433" s="335"/>
      <c r="G433" s="335"/>
      <c r="H433" s="505"/>
      <c r="J433" s="335"/>
      <c r="K433" s="335"/>
      <c r="L433" s="335"/>
      <c r="M433" s="335"/>
      <c r="N433" s="335"/>
      <c r="O433" s="335"/>
      <c r="P433" s="335"/>
    </row>
    <row r="434" spans="3:16" ht="14.25" hidden="1" x14ac:dyDescent="0.2">
      <c r="C434" s="335"/>
      <c r="E434" s="78"/>
      <c r="F434" s="335"/>
      <c r="G434" s="335"/>
      <c r="H434" s="505"/>
      <c r="J434" s="335"/>
      <c r="K434" s="335"/>
      <c r="L434" s="335"/>
      <c r="M434" s="335"/>
      <c r="N434" s="335"/>
      <c r="O434" s="335"/>
      <c r="P434" s="335"/>
    </row>
    <row r="435" spans="3:16" ht="14.25" hidden="1" x14ac:dyDescent="0.2">
      <c r="C435" s="335"/>
      <c r="E435" s="78"/>
      <c r="F435" s="335"/>
      <c r="G435" s="335"/>
      <c r="H435" s="505"/>
      <c r="J435" s="335"/>
      <c r="K435" s="335"/>
      <c r="L435" s="335"/>
      <c r="M435" s="335"/>
      <c r="N435" s="335"/>
      <c r="O435" s="335"/>
      <c r="P435" s="335"/>
    </row>
    <row r="436" spans="3:16" ht="14.25" hidden="1" x14ac:dyDescent="0.2">
      <c r="C436" s="335"/>
      <c r="E436" s="78"/>
      <c r="F436" s="335"/>
      <c r="G436" s="335"/>
      <c r="H436" s="505"/>
      <c r="J436" s="335"/>
      <c r="K436" s="335"/>
      <c r="L436" s="335"/>
      <c r="M436" s="335"/>
      <c r="N436" s="335"/>
      <c r="O436" s="335"/>
      <c r="P436" s="335"/>
    </row>
    <row r="437" spans="3:16" ht="14.25" hidden="1" x14ac:dyDescent="0.2">
      <c r="C437" s="335"/>
      <c r="E437" s="78"/>
      <c r="F437" s="335"/>
      <c r="G437" s="335"/>
      <c r="H437" s="505"/>
      <c r="J437" s="335"/>
      <c r="K437" s="335"/>
      <c r="L437" s="335"/>
      <c r="M437" s="335"/>
      <c r="N437" s="335"/>
      <c r="O437" s="335"/>
      <c r="P437" s="335"/>
    </row>
    <row r="438" spans="3:16" ht="14.25" hidden="1" x14ac:dyDescent="0.2">
      <c r="C438" s="335"/>
      <c r="E438" s="78"/>
      <c r="F438" s="335"/>
      <c r="G438" s="335"/>
      <c r="H438" s="505"/>
      <c r="J438" s="335"/>
      <c r="K438" s="335"/>
      <c r="L438" s="335"/>
      <c r="M438" s="335"/>
      <c r="N438" s="335"/>
      <c r="O438" s="335"/>
      <c r="P438" s="335"/>
    </row>
    <row r="439" spans="3:16" ht="14.25" hidden="1" x14ac:dyDescent="0.2">
      <c r="C439" s="335"/>
      <c r="E439" s="78"/>
      <c r="F439" s="335"/>
      <c r="G439" s="335"/>
      <c r="H439" s="505"/>
      <c r="J439" s="335"/>
      <c r="K439" s="335"/>
      <c r="L439" s="335"/>
      <c r="M439" s="335"/>
      <c r="N439" s="335"/>
      <c r="O439" s="335"/>
      <c r="P439" s="335"/>
    </row>
    <row r="440" spans="3:16" ht="14.25" hidden="1" x14ac:dyDescent="0.2">
      <c r="C440" s="335"/>
      <c r="E440" s="78"/>
      <c r="F440" s="335"/>
      <c r="G440" s="335"/>
      <c r="H440" s="505"/>
      <c r="J440" s="335"/>
      <c r="K440" s="335"/>
      <c r="L440" s="335"/>
      <c r="M440" s="335"/>
      <c r="N440" s="335"/>
      <c r="O440" s="335"/>
      <c r="P440" s="335"/>
    </row>
    <row r="441" spans="3:16" ht="14.25" hidden="1" x14ac:dyDescent="0.2">
      <c r="C441" s="335"/>
      <c r="E441" s="78"/>
      <c r="F441" s="335"/>
      <c r="G441" s="335"/>
      <c r="H441" s="505"/>
      <c r="J441" s="335"/>
      <c r="K441" s="335"/>
      <c r="L441" s="335"/>
      <c r="M441" s="335"/>
      <c r="N441" s="335"/>
      <c r="O441" s="335"/>
      <c r="P441" s="335"/>
    </row>
    <row r="442" spans="3:16" ht="14.25" hidden="1" x14ac:dyDescent="0.2">
      <c r="C442" s="335"/>
      <c r="E442" s="78"/>
      <c r="F442" s="335"/>
      <c r="G442" s="335"/>
      <c r="H442" s="505"/>
      <c r="J442" s="335"/>
      <c r="K442" s="335"/>
      <c r="L442" s="335"/>
      <c r="M442" s="335"/>
      <c r="N442" s="335"/>
      <c r="O442" s="335"/>
      <c r="P442" s="335"/>
    </row>
    <row r="443" spans="3:16" ht="14.25" hidden="1" x14ac:dyDescent="0.2">
      <c r="C443" s="335"/>
      <c r="E443" s="78"/>
      <c r="F443" s="335"/>
      <c r="G443" s="335"/>
      <c r="H443" s="505"/>
      <c r="J443" s="335"/>
      <c r="K443" s="335"/>
      <c r="L443" s="335"/>
      <c r="M443" s="335"/>
      <c r="N443" s="335"/>
      <c r="O443" s="335"/>
      <c r="P443" s="335"/>
    </row>
    <row r="444" spans="3:16" ht="14.25" hidden="1" x14ac:dyDescent="0.2">
      <c r="C444" s="335"/>
      <c r="E444" s="78"/>
      <c r="F444" s="335"/>
      <c r="G444" s="335"/>
      <c r="H444" s="505"/>
      <c r="J444" s="335"/>
      <c r="K444" s="335"/>
      <c r="L444" s="335"/>
      <c r="M444" s="335"/>
      <c r="N444" s="335"/>
      <c r="O444" s="335"/>
      <c r="P444" s="335"/>
    </row>
    <row r="445" spans="3:16" ht="14.25" hidden="1" x14ac:dyDescent="0.2">
      <c r="C445" s="335"/>
      <c r="E445" s="78"/>
      <c r="F445" s="335"/>
      <c r="G445" s="335"/>
      <c r="H445" s="505"/>
      <c r="J445" s="335"/>
      <c r="K445" s="335"/>
      <c r="L445" s="335"/>
      <c r="M445" s="335"/>
      <c r="N445" s="335"/>
      <c r="O445" s="335"/>
      <c r="P445" s="335"/>
    </row>
    <row r="446" spans="3:16" ht="14.25" hidden="1" x14ac:dyDescent="0.2">
      <c r="C446" s="335"/>
      <c r="E446" s="78"/>
      <c r="F446" s="335"/>
      <c r="G446" s="335"/>
      <c r="H446" s="505"/>
      <c r="J446" s="335"/>
      <c r="K446" s="335"/>
      <c r="L446" s="335"/>
      <c r="M446" s="335"/>
      <c r="N446" s="335"/>
      <c r="O446" s="335"/>
      <c r="P446" s="335"/>
    </row>
    <row r="447" spans="3:16" ht="14.25" hidden="1" x14ac:dyDescent="0.2">
      <c r="C447" s="335"/>
      <c r="E447" s="78"/>
      <c r="F447" s="335"/>
      <c r="G447" s="335"/>
      <c r="H447" s="505"/>
      <c r="J447" s="335"/>
      <c r="K447" s="335"/>
      <c r="L447" s="335"/>
      <c r="M447" s="335"/>
      <c r="N447" s="335"/>
      <c r="O447" s="335"/>
      <c r="P447" s="335"/>
    </row>
    <row r="448" spans="3:16" ht="14.25" hidden="1" x14ac:dyDescent="0.2">
      <c r="C448" s="335"/>
      <c r="E448" s="78"/>
      <c r="F448" s="335"/>
      <c r="G448" s="335"/>
      <c r="H448" s="505"/>
      <c r="J448" s="335"/>
      <c r="K448" s="335"/>
      <c r="L448" s="335"/>
      <c r="M448" s="335"/>
      <c r="N448" s="335"/>
      <c r="O448" s="335"/>
      <c r="P448" s="335"/>
    </row>
    <row r="449" spans="3:16" ht="14.25" hidden="1" x14ac:dyDescent="0.2">
      <c r="C449" s="335"/>
      <c r="E449" s="78"/>
      <c r="F449" s="335"/>
      <c r="G449" s="335"/>
      <c r="H449" s="505"/>
      <c r="J449" s="335"/>
      <c r="K449" s="335"/>
      <c r="L449" s="335"/>
      <c r="M449" s="335"/>
      <c r="N449" s="335"/>
      <c r="O449" s="335"/>
      <c r="P449" s="335"/>
    </row>
    <row r="450" spans="3:16" ht="14.25" hidden="1" x14ac:dyDescent="0.2">
      <c r="C450" s="335"/>
      <c r="E450" s="78"/>
      <c r="F450" s="335"/>
      <c r="G450" s="335"/>
      <c r="H450" s="505"/>
      <c r="J450" s="335"/>
      <c r="K450" s="335"/>
      <c r="L450" s="335"/>
      <c r="M450" s="335"/>
      <c r="N450" s="335"/>
      <c r="O450" s="335"/>
      <c r="P450" s="335"/>
    </row>
    <row r="451" spans="3:16" ht="14.25" hidden="1" x14ac:dyDescent="0.2">
      <c r="C451" s="335"/>
      <c r="E451" s="78"/>
      <c r="F451" s="335"/>
      <c r="G451" s="335"/>
      <c r="H451" s="505"/>
      <c r="J451" s="335"/>
      <c r="K451" s="335"/>
      <c r="L451" s="335"/>
      <c r="M451" s="335"/>
      <c r="N451" s="335"/>
      <c r="O451" s="335"/>
      <c r="P451" s="335"/>
    </row>
    <row r="452" spans="3:16" ht="14.25" hidden="1" x14ac:dyDescent="0.2">
      <c r="C452" s="335"/>
      <c r="E452" s="78"/>
      <c r="F452" s="335"/>
      <c r="G452" s="335"/>
      <c r="H452" s="505"/>
      <c r="J452" s="335"/>
      <c r="K452" s="335"/>
      <c r="L452" s="335"/>
      <c r="M452" s="335"/>
      <c r="N452" s="335"/>
      <c r="O452" s="335"/>
      <c r="P452" s="335"/>
    </row>
    <row r="453" spans="3:16" ht="14.25" hidden="1" x14ac:dyDescent="0.2">
      <c r="C453" s="335"/>
      <c r="E453" s="78"/>
      <c r="F453" s="335"/>
      <c r="G453" s="335"/>
      <c r="H453" s="505"/>
      <c r="J453" s="335"/>
      <c r="K453" s="335"/>
      <c r="L453" s="335"/>
      <c r="M453" s="335"/>
      <c r="N453" s="335"/>
      <c r="O453" s="335"/>
      <c r="P453" s="335"/>
    </row>
    <row r="454" spans="3:16" ht="14.25" hidden="1" x14ac:dyDescent="0.2">
      <c r="C454" s="335"/>
      <c r="E454" s="78"/>
      <c r="F454" s="335"/>
      <c r="G454" s="335"/>
      <c r="H454" s="505"/>
      <c r="J454" s="335"/>
      <c r="K454" s="335"/>
      <c r="L454" s="335"/>
      <c r="M454" s="335"/>
      <c r="N454" s="335"/>
      <c r="O454" s="335"/>
      <c r="P454" s="335"/>
    </row>
    <row r="455" spans="3:16" ht="14.25" hidden="1" x14ac:dyDescent="0.2">
      <c r="C455" s="335"/>
      <c r="E455" s="78"/>
      <c r="F455" s="335"/>
      <c r="G455" s="335"/>
      <c r="H455" s="505"/>
      <c r="J455" s="335"/>
      <c r="K455" s="335"/>
      <c r="L455" s="335"/>
      <c r="M455" s="335"/>
      <c r="N455" s="335"/>
      <c r="O455" s="335"/>
      <c r="P455" s="335"/>
    </row>
    <row r="456" spans="3:16" ht="14.25" hidden="1" x14ac:dyDescent="0.2">
      <c r="C456" s="335"/>
      <c r="E456" s="78"/>
      <c r="F456" s="335"/>
      <c r="G456" s="335"/>
      <c r="H456" s="505"/>
      <c r="J456" s="335"/>
      <c r="K456" s="335"/>
      <c r="L456" s="335"/>
      <c r="M456" s="335"/>
      <c r="N456" s="335"/>
      <c r="O456" s="335"/>
      <c r="P456" s="335"/>
    </row>
    <row r="457" spans="3:16" ht="14.25" hidden="1" x14ac:dyDescent="0.2">
      <c r="C457" s="335"/>
      <c r="E457" s="78"/>
      <c r="F457" s="335"/>
      <c r="G457" s="335"/>
      <c r="H457" s="505"/>
      <c r="J457" s="335"/>
      <c r="K457" s="335"/>
      <c r="L457" s="335"/>
      <c r="M457" s="335"/>
      <c r="N457" s="335"/>
      <c r="O457" s="335"/>
      <c r="P457" s="335"/>
    </row>
    <row r="458" spans="3:16" ht="14.25" hidden="1" x14ac:dyDescent="0.2">
      <c r="C458" s="335"/>
      <c r="E458" s="78"/>
      <c r="F458" s="335"/>
      <c r="G458" s="335"/>
      <c r="H458" s="505"/>
      <c r="J458" s="335"/>
      <c r="K458" s="335"/>
      <c r="L458" s="335"/>
      <c r="M458" s="335"/>
      <c r="N458" s="335"/>
      <c r="O458" s="335"/>
      <c r="P458" s="335"/>
    </row>
    <row r="459" spans="3:16" ht="14.25" hidden="1" x14ac:dyDescent="0.2">
      <c r="C459" s="335"/>
      <c r="E459" s="78"/>
      <c r="F459" s="335"/>
      <c r="G459" s="335"/>
      <c r="H459" s="505"/>
      <c r="J459" s="335"/>
      <c r="K459" s="335"/>
      <c r="L459" s="335"/>
      <c r="M459" s="335"/>
      <c r="N459" s="335"/>
      <c r="O459" s="335"/>
      <c r="P459" s="335"/>
    </row>
    <row r="460" spans="3:16" ht="14.25" hidden="1" x14ac:dyDescent="0.2">
      <c r="C460" s="335"/>
      <c r="E460" s="78"/>
      <c r="F460" s="335"/>
      <c r="G460" s="335"/>
      <c r="H460" s="505"/>
      <c r="J460" s="335"/>
      <c r="K460" s="335"/>
      <c r="L460" s="335"/>
      <c r="M460" s="335"/>
      <c r="N460" s="335"/>
      <c r="O460" s="335"/>
      <c r="P460" s="335"/>
    </row>
    <row r="461" spans="3:16" ht="14.25" hidden="1" x14ac:dyDescent="0.2">
      <c r="C461" s="335"/>
      <c r="E461" s="78"/>
      <c r="F461" s="335"/>
      <c r="G461" s="335"/>
      <c r="H461" s="505"/>
      <c r="J461" s="335"/>
      <c r="K461" s="335"/>
      <c r="L461" s="335"/>
      <c r="M461" s="335"/>
      <c r="N461" s="335"/>
      <c r="O461" s="335"/>
      <c r="P461" s="335"/>
    </row>
    <row r="462" spans="3:16" ht="14.25" hidden="1" x14ac:dyDescent="0.2">
      <c r="C462" s="335"/>
      <c r="E462" s="78"/>
      <c r="F462" s="335"/>
      <c r="G462" s="335"/>
      <c r="H462" s="505"/>
      <c r="J462" s="335"/>
      <c r="K462" s="335"/>
      <c r="L462" s="335"/>
      <c r="M462" s="335"/>
      <c r="N462" s="335"/>
      <c r="O462" s="335"/>
      <c r="P462" s="335"/>
    </row>
    <row r="463" spans="3:16" ht="14.25" hidden="1" x14ac:dyDescent="0.2">
      <c r="C463" s="335"/>
      <c r="E463" s="78"/>
      <c r="F463" s="335"/>
      <c r="G463" s="335"/>
      <c r="H463" s="505"/>
      <c r="J463" s="335"/>
      <c r="K463" s="335"/>
      <c r="L463" s="335"/>
      <c r="M463" s="335"/>
      <c r="N463" s="335"/>
      <c r="O463" s="335"/>
      <c r="P463" s="335"/>
    </row>
    <row r="464" spans="3:16" ht="14.25" hidden="1" x14ac:dyDescent="0.2">
      <c r="C464" s="335"/>
      <c r="E464" s="78"/>
      <c r="F464" s="335"/>
      <c r="G464" s="335"/>
      <c r="H464" s="505"/>
      <c r="J464" s="335"/>
      <c r="K464" s="335"/>
      <c r="L464" s="335"/>
      <c r="M464" s="335"/>
      <c r="N464" s="335"/>
      <c r="O464" s="335"/>
      <c r="P464" s="335"/>
    </row>
    <row r="465" spans="3:16" ht="14.25" hidden="1" x14ac:dyDescent="0.2">
      <c r="C465" s="335"/>
      <c r="E465" s="78"/>
      <c r="F465" s="335"/>
      <c r="G465" s="335"/>
      <c r="H465" s="505"/>
      <c r="J465" s="335"/>
      <c r="K465" s="335"/>
      <c r="L465" s="335"/>
      <c r="M465" s="335"/>
      <c r="N465" s="335"/>
      <c r="O465" s="335"/>
      <c r="P465" s="335"/>
    </row>
    <row r="466" spans="3:16" ht="14.25" hidden="1" x14ac:dyDescent="0.2">
      <c r="C466" s="335"/>
      <c r="E466" s="78"/>
      <c r="F466" s="335"/>
      <c r="G466" s="335"/>
      <c r="H466" s="505"/>
      <c r="J466" s="335"/>
      <c r="K466" s="335"/>
      <c r="L466" s="335"/>
      <c r="M466" s="335"/>
      <c r="N466" s="335"/>
      <c r="O466" s="335"/>
      <c r="P466" s="335"/>
    </row>
    <row r="467" spans="3:16" ht="14.25" hidden="1" x14ac:dyDescent="0.2">
      <c r="C467" s="335"/>
      <c r="E467" s="78"/>
      <c r="F467" s="335"/>
      <c r="G467" s="335"/>
      <c r="H467" s="505"/>
      <c r="J467" s="335"/>
      <c r="K467" s="335"/>
      <c r="L467" s="335"/>
      <c r="M467" s="335"/>
      <c r="N467" s="335"/>
      <c r="O467" s="335"/>
      <c r="P467" s="335"/>
    </row>
    <row r="468" spans="3:16" ht="14.25" hidden="1" x14ac:dyDescent="0.2">
      <c r="C468" s="335"/>
      <c r="E468" s="78"/>
      <c r="F468" s="335"/>
      <c r="G468" s="335"/>
      <c r="H468" s="505"/>
      <c r="J468" s="335"/>
      <c r="K468" s="335"/>
      <c r="L468" s="335"/>
      <c r="M468" s="335"/>
      <c r="N468" s="335"/>
      <c r="O468" s="335"/>
      <c r="P468" s="335"/>
    </row>
    <row r="469" spans="3:16" ht="14.25" hidden="1" x14ac:dyDescent="0.2">
      <c r="C469" s="335"/>
      <c r="E469" s="78"/>
      <c r="F469" s="335"/>
      <c r="G469" s="335"/>
      <c r="H469" s="505"/>
      <c r="J469" s="335"/>
      <c r="K469" s="335"/>
      <c r="L469" s="335"/>
      <c r="M469" s="335"/>
      <c r="N469" s="335"/>
      <c r="O469" s="335"/>
      <c r="P469" s="335"/>
    </row>
    <row r="470" spans="3:16" ht="14.25" hidden="1" x14ac:dyDescent="0.2">
      <c r="C470" s="335"/>
      <c r="E470" s="78"/>
      <c r="F470" s="335"/>
      <c r="G470" s="335"/>
      <c r="H470" s="505"/>
      <c r="J470" s="335"/>
      <c r="K470" s="335"/>
      <c r="L470" s="335"/>
      <c r="M470" s="335"/>
      <c r="N470" s="335"/>
      <c r="O470" s="335"/>
      <c r="P470" s="335"/>
    </row>
    <row r="471" spans="3:16" ht="14.25" hidden="1" x14ac:dyDescent="0.2">
      <c r="C471" s="335"/>
      <c r="E471" s="78"/>
      <c r="F471" s="335"/>
      <c r="G471" s="335"/>
      <c r="H471" s="505"/>
      <c r="J471" s="335"/>
      <c r="K471" s="335"/>
      <c r="L471" s="335"/>
      <c r="M471" s="335"/>
      <c r="N471" s="335"/>
      <c r="O471" s="335"/>
      <c r="P471" s="335"/>
    </row>
    <row r="472" spans="3:16" ht="14.25" hidden="1" x14ac:dyDescent="0.2">
      <c r="C472" s="335"/>
      <c r="E472" s="78"/>
      <c r="F472" s="335"/>
      <c r="G472" s="335"/>
      <c r="H472" s="505"/>
      <c r="J472" s="335"/>
      <c r="K472" s="335"/>
      <c r="L472" s="335"/>
      <c r="M472" s="335"/>
      <c r="N472" s="335"/>
      <c r="O472" s="335"/>
      <c r="P472" s="335"/>
    </row>
    <row r="473" spans="3:16" ht="14.25" hidden="1" x14ac:dyDescent="0.2">
      <c r="C473" s="335"/>
      <c r="E473" s="78"/>
      <c r="F473" s="335"/>
      <c r="G473" s="335"/>
      <c r="H473" s="505"/>
      <c r="J473" s="335"/>
      <c r="K473" s="335"/>
      <c r="L473" s="335"/>
      <c r="M473" s="335"/>
      <c r="N473" s="335"/>
      <c r="O473" s="335"/>
      <c r="P473" s="335"/>
    </row>
    <row r="474" spans="3:16" ht="14.25" hidden="1" x14ac:dyDescent="0.2">
      <c r="C474" s="335"/>
      <c r="E474" s="78"/>
      <c r="F474" s="335"/>
      <c r="G474" s="335"/>
      <c r="H474" s="505"/>
      <c r="J474" s="335"/>
      <c r="K474" s="335"/>
      <c r="L474" s="335"/>
      <c r="M474" s="335"/>
      <c r="N474" s="335"/>
      <c r="O474" s="335"/>
      <c r="P474" s="335"/>
    </row>
    <row r="475" spans="3:16" ht="14.25" hidden="1" x14ac:dyDescent="0.2">
      <c r="C475" s="335"/>
      <c r="E475" s="78"/>
      <c r="F475" s="335"/>
      <c r="G475" s="335"/>
      <c r="H475" s="505"/>
      <c r="J475" s="335"/>
      <c r="K475" s="335"/>
      <c r="L475" s="335"/>
      <c r="M475" s="335"/>
      <c r="N475" s="335"/>
      <c r="O475" s="335"/>
      <c r="P475" s="335"/>
    </row>
    <row r="476" spans="3:16" ht="14.25" hidden="1" x14ac:dyDescent="0.2">
      <c r="C476" s="335"/>
      <c r="E476" s="78"/>
      <c r="F476" s="335"/>
      <c r="G476" s="335"/>
      <c r="H476" s="505"/>
      <c r="J476" s="335"/>
      <c r="K476" s="335"/>
      <c r="L476" s="335"/>
      <c r="M476" s="335"/>
      <c r="N476" s="335"/>
      <c r="O476" s="335"/>
      <c r="P476" s="335"/>
    </row>
    <row r="477" spans="3:16" ht="14.25" hidden="1" x14ac:dyDescent="0.2">
      <c r="C477" s="335"/>
      <c r="E477" s="78"/>
      <c r="F477" s="335"/>
      <c r="G477" s="335"/>
      <c r="H477" s="505"/>
      <c r="J477" s="335"/>
      <c r="K477" s="335"/>
      <c r="L477" s="335"/>
      <c r="M477" s="335"/>
      <c r="N477" s="335"/>
      <c r="O477" s="335"/>
      <c r="P477" s="335"/>
    </row>
    <row r="478" spans="3:16" ht="14.25" hidden="1" x14ac:dyDescent="0.2">
      <c r="C478" s="335"/>
      <c r="E478" s="78"/>
      <c r="F478" s="335"/>
      <c r="G478" s="335"/>
      <c r="H478" s="505"/>
      <c r="J478" s="335"/>
      <c r="K478" s="335"/>
      <c r="L478" s="335"/>
      <c r="M478" s="335"/>
      <c r="N478" s="335"/>
      <c r="O478" s="335"/>
      <c r="P478" s="335"/>
    </row>
    <row r="479" spans="3:16" ht="14.25" hidden="1" x14ac:dyDescent="0.2">
      <c r="C479" s="335"/>
      <c r="E479" s="78"/>
      <c r="F479" s="335"/>
      <c r="G479" s="335"/>
      <c r="H479" s="505"/>
      <c r="J479" s="335"/>
      <c r="K479" s="335"/>
      <c r="L479" s="335"/>
      <c r="M479" s="335"/>
      <c r="N479" s="335"/>
      <c r="O479" s="335"/>
      <c r="P479" s="335"/>
    </row>
    <row r="480" spans="3:16" ht="14.25" hidden="1" x14ac:dyDescent="0.2">
      <c r="C480" s="335"/>
      <c r="E480" s="78"/>
      <c r="F480" s="335"/>
      <c r="G480" s="335"/>
      <c r="H480" s="505"/>
      <c r="J480" s="335"/>
      <c r="K480" s="335"/>
      <c r="L480" s="335"/>
      <c r="M480" s="335"/>
      <c r="N480" s="335"/>
      <c r="O480" s="335"/>
      <c r="P480" s="335"/>
    </row>
    <row r="481" spans="3:16" ht="14.25" hidden="1" x14ac:dyDescent="0.2">
      <c r="C481" s="335"/>
      <c r="E481" s="78"/>
      <c r="F481" s="335"/>
      <c r="G481" s="335"/>
      <c r="H481" s="505"/>
      <c r="J481" s="335"/>
      <c r="K481" s="335"/>
      <c r="L481" s="335"/>
      <c r="M481" s="335"/>
      <c r="N481" s="335"/>
      <c r="O481" s="335"/>
      <c r="P481" s="335"/>
    </row>
    <row r="482" spans="3:16" ht="14.25" hidden="1" x14ac:dyDescent="0.2">
      <c r="C482" s="335"/>
      <c r="E482" s="78"/>
      <c r="F482" s="335"/>
      <c r="G482" s="335"/>
      <c r="H482" s="505"/>
      <c r="J482" s="335"/>
      <c r="K482" s="335"/>
      <c r="L482" s="335"/>
      <c r="M482" s="335"/>
      <c r="N482" s="335"/>
      <c r="O482" s="335"/>
      <c r="P482" s="335"/>
    </row>
    <row r="483" spans="3:16" ht="14.25" hidden="1" x14ac:dyDescent="0.2">
      <c r="C483" s="335"/>
      <c r="E483" s="78"/>
      <c r="F483" s="335"/>
      <c r="G483" s="335"/>
      <c r="H483" s="505"/>
      <c r="J483" s="335"/>
      <c r="K483" s="335"/>
      <c r="L483" s="335"/>
      <c r="M483" s="335"/>
      <c r="N483" s="335"/>
      <c r="O483" s="335"/>
      <c r="P483" s="335"/>
    </row>
    <row r="484" spans="3:16" ht="14.25" hidden="1" x14ac:dyDescent="0.2">
      <c r="C484" s="335"/>
      <c r="E484" s="78"/>
      <c r="F484" s="335"/>
      <c r="G484" s="335"/>
      <c r="H484" s="505"/>
      <c r="J484" s="335"/>
      <c r="K484" s="335"/>
      <c r="L484" s="335"/>
      <c r="M484" s="335"/>
      <c r="N484" s="335"/>
      <c r="O484" s="335"/>
      <c r="P484" s="335"/>
    </row>
    <row r="485" spans="3:16" ht="14.25" hidden="1" x14ac:dyDescent="0.2">
      <c r="C485" s="335"/>
      <c r="E485" s="78"/>
      <c r="F485" s="335"/>
      <c r="G485" s="335"/>
      <c r="H485" s="505"/>
      <c r="J485" s="335"/>
      <c r="K485" s="335"/>
      <c r="L485" s="335"/>
      <c r="M485" s="335"/>
      <c r="N485" s="335"/>
      <c r="O485" s="335"/>
      <c r="P485" s="335"/>
    </row>
    <row r="486" spans="3:16" ht="14.25" hidden="1" x14ac:dyDescent="0.2">
      <c r="C486" s="335"/>
      <c r="E486" s="78"/>
      <c r="F486" s="335"/>
      <c r="G486" s="335"/>
      <c r="H486" s="505"/>
      <c r="J486" s="335"/>
      <c r="K486" s="335"/>
      <c r="L486" s="335"/>
      <c r="M486" s="335"/>
      <c r="N486" s="335"/>
      <c r="O486" s="335"/>
      <c r="P486" s="335"/>
    </row>
    <row r="487" spans="3:16" ht="14.25" hidden="1" x14ac:dyDescent="0.2">
      <c r="C487" s="335"/>
      <c r="E487" s="78"/>
      <c r="F487" s="335"/>
      <c r="G487" s="335"/>
      <c r="H487" s="505"/>
      <c r="J487" s="335"/>
      <c r="K487" s="335"/>
      <c r="L487" s="335"/>
      <c r="M487" s="335"/>
      <c r="N487" s="335"/>
      <c r="O487" s="335"/>
      <c r="P487" s="335"/>
    </row>
    <row r="488" spans="3:16" ht="14.25" hidden="1" x14ac:dyDescent="0.2">
      <c r="C488" s="335"/>
      <c r="E488" s="78"/>
      <c r="F488" s="335"/>
      <c r="G488" s="335"/>
      <c r="H488" s="505"/>
      <c r="J488" s="335"/>
      <c r="K488" s="335"/>
      <c r="L488" s="335"/>
      <c r="M488" s="335"/>
      <c r="N488" s="335"/>
      <c r="O488" s="335"/>
      <c r="P488" s="335"/>
    </row>
    <row r="489" spans="3:16" ht="14.25" hidden="1" x14ac:dyDescent="0.2">
      <c r="C489" s="335"/>
      <c r="E489" s="78"/>
      <c r="F489" s="335"/>
      <c r="G489" s="335"/>
      <c r="H489" s="505"/>
      <c r="J489" s="335"/>
      <c r="K489" s="335"/>
      <c r="L489" s="335"/>
      <c r="M489" s="335"/>
      <c r="N489" s="335"/>
      <c r="O489" s="335"/>
      <c r="P489" s="335"/>
    </row>
    <row r="490" spans="3:16" ht="14.25" hidden="1" x14ac:dyDescent="0.2">
      <c r="C490" s="335"/>
      <c r="E490" s="78"/>
      <c r="F490" s="335"/>
      <c r="G490" s="335"/>
      <c r="H490" s="505"/>
      <c r="J490" s="335"/>
      <c r="K490" s="335"/>
      <c r="L490" s="335"/>
      <c r="M490" s="335"/>
      <c r="N490" s="335"/>
      <c r="O490" s="335"/>
      <c r="P490" s="335"/>
    </row>
    <row r="491" spans="3:16" ht="14.25" hidden="1" x14ac:dyDescent="0.2">
      <c r="C491" s="335"/>
      <c r="E491" s="78"/>
      <c r="F491" s="335"/>
      <c r="G491" s="335"/>
      <c r="H491" s="505"/>
      <c r="J491" s="335"/>
      <c r="K491" s="335"/>
      <c r="L491" s="335"/>
      <c r="M491" s="335"/>
      <c r="N491" s="335"/>
      <c r="O491" s="335"/>
      <c r="P491" s="335"/>
    </row>
    <row r="492" spans="3:16" ht="14.25" hidden="1" x14ac:dyDescent="0.2">
      <c r="C492" s="335"/>
      <c r="E492" s="78"/>
      <c r="F492" s="335"/>
      <c r="G492" s="335"/>
      <c r="H492" s="505"/>
      <c r="J492" s="335"/>
      <c r="K492" s="335"/>
      <c r="L492" s="335"/>
      <c r="M492" s="335"/>
      <c r="N492" s="335"/>
      <c r="O492" s="335"/>
      <c r="P492" s="335"/>
    </row>
    <row r="493" spans="3:16" ht="14.25" hidden="1" x14ac:dyDescent="0.2">
      <c r="C493" s="335"/>
      <c r="E493" s="78"/>
      <c r="F493" s="335"/>
      <c r="G493" s="335"/>
      <c r="H493" s="505"/>
      <c r="J493" s="335"/>
      <c r="K493" s="335"/>
      <c r="L493" s="335"/>
      <c r="M493" s="335"/>
      <c r="N493" s="335"/>
      <c r="O493" s="335"/>
      <c r="P493" s="335"/>
    </row>
    <row r="494" spans="3:16" ht="14.25" hidden="1" x14ac:dyDescent="0.2">
      <c r="C494" s="335"/>
      <c r="E494" s="78"/>
      <c r="F494" s="335"/>
      <c r="G494" s="335"/>
      <c r="H494" s="505"/>
      <c r="J494" s="335"/>
      <c r="K494" s="335"/>
      <c r="L494" s="335"/>
      <c r="M494" s="335"/>
      <c r="N494" s="335"/>
      <c r="O494" s="335"/>
      <c r="P494" s="335"/>
    </row>
    <row r="495" spans="3:16" ht="14.25" hidden="1" x14ac:dyDescent="0.2">
      <c r="C495" s="335"/>
      <c r="E495" s="78"/>
      <c r="F495" s="335"/>
      <c r="G495" s="335"/>
      <c r="H495" s="505"/>
      <c r="J495" s="335"/>
      <c r="K495" s="335"/>
      <c r="L495" s="335"/>
      <c r="M495" s="335"/>
      <c r="N495" s="335"/>
      <c r="O495" s="335"/>
      <c r="P495" s="335"/>
    </row>
    <row r="496" spans="3:16" ht="14.25" hidden="1" x14ac:dyDescent="0.2">
      <c r="C496" s="335"/>
      <c r="E496" s="78"/>
      <c r="F496" s="335"/>
      <c r="G496" s="335"/>
      <c r="H496" s="505"/>
      <c r="J496" s="335"/>
      <c r="K496" s="335"/>
      <c r="L496" s="335"/>
      <c r="M496" s="335"/>
      <c r="N496" s="335"/>
      <c r="O496" s="335"/>
      <c r="P496" s="335"/>
    </row>
    <row r="497" spans="3:16" ht="14.25" hidden="1" x14ac:dyDescent="0.2">
      <c r="C497" s="335"/>
      <c r="E497" s="78"/>
      <c r="F497" s="335"/>
      <c r="G497" s="335"/>
      <c r="H497" s="505"/>
      <c r="J497" s="335"/>
      <c r="K497" s="335"/>
      <c r="L497" s="335"/>
      <c r="M497" s="335"/>
      <c r="N497" s="335"/>
      <c r="O497" s="335"/>
      <c r="P497" s="335"/>
    </row>
    <row r="498" spans="3:16" ht="14.25" hidden="1" x14ac:dyDescent="0.2">
      <c r="C498" s="335"/>
      <c r="E498" s="78"/>
      <c r="F498" s="335"/>
      <c r="G498" s="335"/>
      <c r="H498" s="505"/>
      <c r="J498" s="335"/>
      <c r="K498" s="335"/>
      <c r="L498" s="335"/>
      <c r="M498" s="335"/>
      <c r="N498" s="335"/>
      <c r="O498" s="335"/>
      <c r="P498" s="335"/>
    </row>
    <row r="499" spans="3:16" ht="14.25" hidden="1" x14ac:dyDescent="0.2">
      <c r="C499" s="335"/>
      <c r="E499" s="78"/>
      <c r="F499" s="335"/>
      <c r="G499" s="335"/>
      <c r="H499" s="505"/>
      <c r="J499" s="335"/>
      <c r="K499" s="335"/>
      <c r="L499" s="335"/>
      <c r="M499" s="335"/>
      <c r="N499" s="335"/>
      <c r="O499" s="335"/>
      <c r="P499" s="335"/>
    </row>
    <row r="500" spans="3:16" ht="14.25" hidden="1" x14ac:dyDescent="0.2">
      <c r="C500" s="335"/>
      <c r="E500" s="78"/>
      <c r="F500" s="335"/>
      <c r="G500" s="335"/>
      <c r="H500" s="505"/>
      <c r="J500" s="335"/>
      <c r="K500" s="335"/>
      <c r="L500" s="335"/>
      <c r="M500" s="335"/>
      <c r="N500" s="335"/>
      <c r="O500" s="335"/>
      <c r="P500" s="335"/>
    </row>
    <row r="501" spans="3:16" ht="14.25" hidden="1" x14ac:dyDescent="0.2">
      <c r="C501" s="335"/>
      <c r="E501" s="78"/>
      <c r="F501" s="335"/>
      <c r="G501" s="335"/>
      <c r="H501" s="505"/>
      <c r="J501" s="335"/>
      <c r="K501" s="335"/>
      <c r="L501" s="335"/>
      <c r="M501" s="335"/>
      <c r="N501" s="335"/>
      <c r="O501" s="335"/>
      <c r="P501" s="335"/>
    </row>
    <row r="502" spans="3:16" ht="14.25" hidden="1" x14ac:dyDescent="0.2">
      <c r="C502" s="335"/>
      <c r="E502" s="78"/>
      <c r="F502" s="335"/>
      <c r="G502" s="335"/>
      <c r="H502" s="505"/>
      <c r="J502" s="335"/>
      <c r="K502" s="335"/>
      <c r="L502" s="335"/>
      <c r="M502" s="335"/>
      <c r="N502" s="335"/>
      <c r="O502" s="335"/>
      <c r="P502" s="335"/>
    </row>
    <row r="503" spans="3:16" ht="14.25" hidden="1" x14ac:dyDescent="0.2">
      <c r="C503" s="335"/>
      <c r="E503" s="78"/>
      <c r="F503" s="335"/>
      <c r="G503" s="335"/>
      <c r="H503" s="505"/>
      <c r="J503" s="335"/>
      <c r="K503" s="335"/>
      <c r="L503" s="335"/>
      <c r="M503" s="335"/>
      <c r="N503" s="335"/>
      <c r="O503" s="335"/>
      <c r="P503" s="335"/>
    </row>
    <row r="504" spans="3:16" ht="14.25" hidden="1" x14ac:dyDescent="0.2">
      <c r="C504" s="335"/>
      <c r="E504" s="78"/>
      <c r="F504" s="335"/>
      <c r="G504" s="335"/>
      <c r="H504" s="505"/>
      <c r="J504" s="335"/>
      <c r="K504" s="335"/>
      <c r="L504" s="335"/>
      <c r="M504" s="335"/>
      <c r="N504" s="335"/>
      <c r="O504" s="335"/>
      <c r="P504" s="335"/>
    </row>
    <row r="505" spans="3:16" ht="14.25" hidden="1" x14ac:dyDescent="0.2">
      <c r="C505" s="335"/>
      <c r="E505" s="78"/>
      <c r="F505" s="335"/>
      <c r="G505" s="335"/>
      <c r="H505" s="505"/>
      <c r="J505" s="335"/>
      <c r="K505" s="335"/>
      <c r="L505" s="335"/>
      <c r="M505" s="335"/>
      <c r="N505" s="335"/>
      <c r="O505" s="335"/>
      <c r="P505" s="335"/>
    </row>
    <row r="506" spans="3:16" ht="14.25" hidden="1" x14ac:dyDescent="0.2">
      <c r="C506" s="335"/>
      <c r="E506" s="78"/>
      <c r="F506" s="335"/>
      <c r="G506" s="335"/>
      <c r="H506" s="505"/>
      <c r="J506" s="335"/>
      <c r="K506" s="335"/>
      <c r="L506" s="335"/>
      <c r="M506" s="335"/>
      <c r="N506" s="335"/>
      <c r="O506" s="335"/>
      <c r="P506" s="335"/>
    </row>
    <row r="507" spans="3:16" ht="14.25" hidden="1" x14ac:dyDescent="0.2">
      <c r="C507" s="335"/>
      <c r="E507" s="78"/>
      <c r="F507" s="335"/>
      <c r="G507" s="335"/>
      <c r="H507" s="505"/>
      <c r="J507" s="335"/>
      <c r="K507" s="335"/>
      <c r="L507" s="335"/>
      <c r="M507" s="335"/>
      <c r="N507" s="335"/>
      <c r="O507" s="335"/>
      <c r="P507" s="335"/>
    </row>
    <row r="508" spans="3:16" ht="14.25" hidden="1" x14ac:dyDescent="0.2">
      <c r="C508" s="335"/>
      <c r="E508" s="78"/>
      <c r="F508" s="335"/>
      <c r="G508" s="335"/>
      <c r="H508" s="505"/>
      <c r="J508" s="335"/>
      <c r="K508" s="335"/>
      <c r="L508" s="335"/>
      <c r="M508" s="335"/>
      <c r="N508" s="335"/>
      <c r="O508" s="335"/>
      <c r="P508" s="335"/>
    </row>
    <row r="509" spans="3:16" ht="14.25" hidden="1" x14ac:dyDescent="0.2">
      <c r="C509" s="335"/>
      <c r="E509" s="78"/>
      <c r="F509" s="335"/>
      <c r="G509" s="335"/>
      <c r="H509" s="505"/>
      <c r="J509" s="335"/>
      <c r="K509" s="335"/>
      <c r="L509" s="335"/>
      <c r="M509" s="335"/>
      <c r="N509" s="335"/>
      <c r="O509" s="335"/>
      <c r="P509" s="335"/>
    </row>
    <row r="510" spans="3:16" ht="14.25" hidden="1" x14ac:dyDescent="0.2">
      <c r="C510" s="335"/>
      <c r="E510" s="78"/>
      <c r="F510" s="335"/>
      <c r="G510" s="335"/>
      <c r="H510" s="505"/>
      <c r="J510" s="335"/>
      <c r="K510" s="335"/>
      <c r="L510" s="335"/>
      <c r="M510" s="335"/>
      <c r="N510" s="335"/>
      <c r="O510" s="335"/>
      <c r="P510" s="335"/>
    </row>
    <row r="511" spans="3:16" ht="14.25" hidden="1" x14ac:dyDescent="0.2">
      <c r="C511" s="335"/>
      <c r="E511" s="78"/>
      <c r="F511" s="335"/>
      <c r="G511" s="335"/>
      <c r="H511" s="505"/>
      <c r="J511" s="335"/>
      <c r="K511" s="335"/>
      <c r="L511" s="335"/>
      <c r="M511" s="335"/>
      <c r="N511" s="335"/>
      <c r="O511" s="335"/>
      <c r="P511" s="335"/>
    </row>
    <row r="512" spans="3:16" ht="14.25" hidden="1" x14ac:dyDescent="0.2">
      <c r="C512" s="335"/>
      <c r="E512" s="78"/>
      <c r="F512" s="335"/>
      <c r="G512" s="335"/>
      <c r="H512" s="505"/>
      <c r="J512" s="335"/>
      <c r="K512" s="335"/>
      <c r="L512" s="335"/>
      <c r="M512" s="335"/>
      <c r="N512" s="335"/>
      <c r="O512" s="335"/>
      <c r="P512" s="335"/>
    </row>
    <row r="513" spans="3:16" ht="14.25" hidden="1" x14ac:dyDescent="0.2">
      <c r="C513" s="335"/>
      <c r="E513" s="78"/>
      <c r="F513" s="335"/>
      <c r="G513" s="335"/>
      <c r="H513" s="505"/>
      <c r="J513" s="335"/>
      <c r="K513" s="335"/>
      <c r="L513" s="335"/>
      <c r="M513" s="335"/>
      <c r="N513" s="335"/>
      <c r="O513" s="335"/>
      <c r="P513" s="335"/>
    </row>
    <row r="514" spans="3:16" ht="14.25" hidden="1" x14ac:dyDescent="0.2">
      <c r="C514" s="335"/>
      <c r="E514" s="78"/>
      <c r="F514" s="335"/>
      <c r="G514" s="335"/>
      <c r="H514" s="505"/>
      <c r="J514" s="335"/>
      <c r="K514" s="335"/>
      <c r="L514" s="335"/>
      <c r="M514" s="335"/>
      <c r="N514" s="335"/>
      <c r="O514" s="335"/>
      <c r="P514" s="335"/>
    </row>
    <row r="515" spans="3:16" ht="14.25" hidden="1" x14ac:dyDescent="0.2">
      <c r="C515" s="335"/>
      <c r="E515" s="78"/>
      <c r="F515" s="335"/>
      <c r="G515" s="335"/>
      <c r="H515" s="505"/>
      <c r="J515" s="335"/>
      <c r="K515" s="335"/>
      <c r="L515" s="335"/>
      <c r="M515" s="335"/>
      <c r="N515" s="335"/>
      <c r="O515" s="335"/>
      <c r="P515" s="335"/>
    </row>
    <row r="516" spans="3:16" ht="14.25" hidden="1" x14ac:dyDescent="0.2">
      <c r="C516" s="335"/>
      <c r="E516" s="78"/>
      <c r="F516" s="335"/>
      <c r="G516" s="335"/>
      <c r="H516" s="505"/>
      <c r="J516" s="335"/>
      <c r="K516" s="335"/>
      <c r="L516" s="335"/>
      <c r="M516" s="335"/>
      <c r="N516" s="335"/>
      <c r="O516" s="335"/>
      <c r="P516" s="335"/>
    </row>
    <row r="517" spans="3:16" ht="14.25" hidden="1" x14ac:dyDescent="0.2">
      <c r="C517" s="335"/>
      <c r="E517" s="78"/>
      <c r="F517" s="335"/>
      <c r="G517" s="335"/>
      <c r="H517" s="505"/>
      <c r="J517" s="335"/>
      <c r="K517" s="335"/>
      <c r="L517" s="335"/>
      <c r="M517" s="335"/>
      <c r="N517" s="335"/>
      <c r="O517" s="335"/>
      <c r="P517" s="335"/>
    </row>
    <row r="518" spans="3:16" ht="14.25" hidden="1" x14ac:dyDescent="0.2">
      <c r="C518" s="335"/>
      <c r="E518" s="78"/>
      <c r="F518" s="335"/>
      <c r="G518" s="335"/>
      <c r="H518" s="505"/>
      <c r="J518" s="335"/>
      <c r="K518" s="335"/>
      <c r="L518" s="335"/>
      <c r="M518" s="335"/>
      <c r="N518" s="335"/>
      <c r="O518" s="335"/>
      <c r="P518" s="335"/>
    </row>
    <row r="519" spans="3:16" ht="14.25" hidden="1" x14ac:dyDescent="0.2">
      <c r="C519" s="335"/>
      <c r="E519" s="78"/>
      <c r="F519" s="335"/>
      <c r="G519" s="335"/>
      <c r="H519" s="505"/>
      <c r="J519" s="335"/>
      <c r="K519" s="335"/>
      <c r="L519" s="335"/>
      <c r="M519" s="335"/>
      <c r="N519" s="335"/>
      <c r="O519" s="335"/>
      <c r="P519" s="335"/>
    </row>
    <row r="520" spans="3:16" ht="14.25" hidden="1" x14ac:dyDescent="0.2">
      <c r="C520" s="335"/>
      <c r="E520" s="78"/>
      <c r="F520" s="335"/>
      <c r="G520" s="335"/>
      <c r="H520" s="505"/>
      <c r="J520" s="335"/>
      <c r="K520" s="335"/>
      <c r="L520" s="335"/>
      <c r="M520" s="335"/>
      <c r="N520" s="335"/>
      <c r="O520" s="335"/>
      <c r="P520" s="335"/>
    </row>
    <row r="521" spans="3:16" ht="14.25" hidden="1" x14ac:dyDescent="0.2">
      <c r="C521" s="335"/>
      <c r="E521" s="78"/>
      <c r="F521" s="335"/>
      <c r="G521" s="335"/>
      <c r="H521" s="505"/>
      <c r="J521" s="335"/>
      <c r="K521" s="335"/>
      <c r="L521" s="335"/>
      <c r="M521" s="335"/>
      <c r="N521" s="335"/>
      <c r="O521" s="335"/>
      <c r="P521" s="335"/>
    </row>
    <row r="522" spans="3:16" ht="14.25" hidden="1" x14ac:dyDescent="0.2">
      <c r="C522" s="335"/>
      <c r="E522" s="78"/>
      <c r="F522" s="335"/>
      <c r="G522" s="335"/>
      <c r="H522" s="505"/>
      <c r="J522" s="335"/>
      <c r="K522" s="335"/>
      <c r="L522" s="335"/>
      <c r="M522" s="335"/>
      <c r="N522" s="335"/>
      <c r="O522" s="335"/>
      <c r="P522" s="335"/>
    </row>
    <row r="523" spans="3:16" ht="14.25" hidden="1" x14ac:dyDescent="0.2">
      <c r="C523" s="335"/>
      <c r="E523" s="78"/>
      <c r="F523" s="335"/>
      <c r="G523" s="335"/>
      <c r="H523" s="505"/>
      <c r="J523" s="335"/>
      <c r="K523" s="335"/>
      <c r="L523" s="335"/>
      <c r="M523" s="335"/>
      <c r="N523" s="335"/>
      <c r="O523" s="335"/>
      <c r="P523" s="335"/>
    </row>
    <row r="524" spans="3:16" ht="14.25" hidden="1" x14ac:dyDescent="0.2">
      <c r="C524" s="335"/>
      <c r="E524" s="78"/>
      <c r="F524" s="335"/>
      <c r="G524" s="335"/>
      <c r="H524" s="505"/>
      <c r="J524" s="335"/>
      <c r="K524" s="335"/>
      <c r="L524" s="335"/>
      <c r="M524" s="335"/>
      <c r="N524" s="335"/>
      <c r="O524" s="335"/>
      <c r="P524" s="335"/>
    </row>
    <row r="525" spans="3:16" ht="14.25" hidden="1" x14ac:dyDescent="0.2">
      <c r="C525" s="335"/>
      <c r="E525" s="78"/>
      <c r="F525" s="335"/>
      <c r="G525" s="335"/>
      <c r="H525" s="505"/>
      <c r="J525" s="335"/>
      <c r="K525" s="335"/>
      <c r="L525" s="335"/>
      <c r="M525" s="335"/>
      <c r="N525" s="335"/>
      <c r="O525" s="335"/>
      <c r="P525" s="335"/>
    </row>
    <row r="526" spans="3:16" ht="14.25" hidden="1" x14ac:dyDescent="0.2">
      <c r="C526" s="335"/>
      <c r="E526" s="78"/>
      <c r="F526" s="335"/>
      <c r="G526" s="335"/>
      <c r="H526" s="505"/>
      <c r="J526" s="335"/>
      <c r="K526" s="335"/>
      <c r="L526" s="335"/>
      <c r="M526" s="335"/>
      <c r="N526" s="335"/>
      <c r="O526" s="335"/>
      <c r="P526" s="335"/>
    </row>
    <row r="527" spans="3:16" ht="14.25" hidden="1" x14ac:dyDescent="0.2">
      <c r="C527" s="335"/>
      <c r="E527" s="78"/>
      <c r="F527" s="335"/>
      <c r="G527" s="335"/>
      <c r="H527" s="505"/>
      <c r="J527" s="335"/>
      <c r="K527" s="335"/>
      <c r="L527" s="335"/>
      <c r="M527" s="335"/>
      <c r="N527" s="335"/>
      <c r="O527" s="335"/>
      <c r="P527" s="335"/>
    </row>
    <row r="528" spans="3:16" ht="14.25" hidden="1" x14ac:dyDescent="0.2">
      <c r="C528" s="335"/>
      <c r="E528" s="78"/>
      <c r="F528" s="335"/>
      <c r="G528" s="335"/>
      <c r="H528" s="505"/>
      <c r="J528" s="335"/>
      <c r="K528" s="335"/>
      <c r="L528" s="335"/>
      <c r="M528" s="335"/>
      <c r="N528" s="335"/>
      <c r="O528" s="335"/>
      <c r="P528" s="335"/>
    </row>
    <row r="529" spans="3:16" ht="14.25" hidden="1" x14ac:dyDescent="0.2">
      <c r="C529" s="335"/>
      <c r="E529" s="78"/>
      <c r="F529" s="335"/>
      <c r="G529" s="335"/>
      <c r="H529" s="505"/>
      <c r="J529" s="335"/>
      <c r="K529" s="335"/>
      <c r="L529" s="335"/>
      <c r="M529" s="335"/>
      <c r="N529" s="335"/>
      <c r="O529" s="335"/>
      <c r="P529" s="335"/>
    </row>
    <row r="530" spans="3:16" ht="14.25" hidden="1" x14ac:dyDescent="0.2">
      <c r="C530" s="335"/>
      <c r="E530" s="78"/>
      <c r="F530" s="335"/>
      <c r="G530" s="335"/>
      <c r="H530" s="505"/>
      <c r="J530" s="335"/>
      <c r="K530" s="335"/>
      <c r="L530" s="335"/>
      <c r="M530" s="335"/>
      <c r="N530" s="335"/>
      <c r="O530" s="335"/>
      <c r="P530" s="335"/>
    </row>
    <row r="531" spans="3:16" ht="14.25" hidden="1" x14ac:dyDescent="0.2">
      <c r="C531" s="335"/>
      <c r="E531" s="78"/>
      <c r="F531" s="335"/>
      <c r="G531" s="335"/>
      <c r="H531" s="505"/>
      <c r="J531" s="335"/>
      <c r="K531" s="335"/>
      <c r="L531" s="335"/>
      <c r="M531" s="335"/>
      <c r="N531" s="335"/>
      <c r="O531" s="335"/>
      <c r="P531" s="335"/>
    </row>
    <row r="532" spans="3:16" ht="14.25" hidden="1" x14ac:dyDescent="0.2">
      <c r="C532" s="335"/>
      <c r="E532" s="78"/>
      <c r="F532" s="335"/>
      <c r="G532" s="335"/>
      <c r="H532" s="505"/>
      <c r="J532" s="335"/>
      <c r="K532" s="335"/>
      <c r="L532" s="335"/>
      <c r="M532" s="335"/>
      <c r="N532" s="335"/>
      <c r="O532" s="335"/>
      <c r="P532" s="335"/>
    </row>
    <row r="533" spans="3:16" ht="14.25" hidden="1" x14ac:dyDescent="0.2">
      <c r="C533" s="335"/>
      <c r="E533" s="78"/>
      <c r="F533" s="335"/>
      <c r="G533" s="335"/>
      <c r="H533" s="505"/>
      <c r="J533" s="335"/>
      <c r="K533" s="335"/>
      <c r="L533" s="335"/>
      <c r="M533" s="335"/>
      <c r="N533" s="335"/>
      <c r="O533" s="335"/>
      <c r="P533" s="335"/>
    </row>
    <row r="534" spans="3:16" ht="14.25" hidden="1" x14ac:dyDescent="0.2">
      <c r="C534" s="335"/>
      <c r="E534" s="78"/>
      <c r="F534" s="335"/>
      <c r="G534" s="335"/>
      <c r="H534" s="505"/>
      <c r="J534" s="335"/>
      <c r="K534" s="335"/>
      <c r="L534" s="335"/>
      <c r="M534" s="335"/>
      <c r="N534" s="335"/>
      <c r="O534" s="335"/>
      <c r="P534" s="335"/>
    </row>
    <row r="535" spans="3:16" ht="14.25" hidden="1" x14ac:dyDescent="0.2">
      <c r="C535" s="335"/>
      <c r="E535" s="78"/>
      <c r="F535" s="335"/>
      <c r="G535" s="335"/>
      <c r="H535" s="505"/>
      <c r="J535" s="335"/>
      <c r="K535" s="335"/>
      <c r="L535" s="335"/>
      <c r="M535" s="335"/>
      <c r="N535" s="335"/>
      <c r="O535" s="335"/>
      <c r="P535" s="335"/>
    </row>
    <row r="536" spans="3:16" ht="14.25" hidden="1" x14ac:dyDescent="0.2">
      <c r="C536" s="335"/>
      <c r="E536" s="78"/>
      <c r="F536" s="335"/>
      <c r="G536" s="335"/>
      <c r="H536" s="505"/>
      <c r="J536" s="335"/>
      <c r="K536" s="335"/>
      <c r="L536" s="335"/>
      <c r="M536" s="335"/>
      <c r="N536" s="335"/>
      <c r="O536" s="335"/>
      <c r="P536" s="335"/>
    </row>
    <row r="537" spans="3:16" ht="14.25" hidden="1" x14ac:dyDescent="0.2">
      <c r="C537" s="335"/>
      <c r="E537" s="78"/>
      <c r="F537" s="335"/>
      <c r="G537" s="335"/>
      <c r="H537" s="505"/>
      <c r="J537" s="335"/>
      <c r="K537" s="335"/>
      <c r="L537" s="335"/>
      <c r="M537" s="335"/>
      <c r="N537" s="335"/>
      <c r="O537" s="335"/>
      <c r="P537" s="335"/>
    </row>
    <row r="538" spans="3:16" ht="14.25" hidden="1" x14ac:dyDescent="0.2">
      <c r="C538" s="335"/>
      <c r="E538" s="78"/>
      <c r="F538" s="335"/>
      <c r="G538" s="335"/>
      <c r="H538" s="505"/>
      <c r="J538" s="335"/>
      <c r="K538" s="335"/>
      <c r="L538" s="335"/>
      <c r="M538" s="335"/>
      <c r="N538" s="335"/>
      <c r="O538" s="335"/>
      <c r="P538" s="335"/>
    </row>
    <row r="539" spans="3:16" ht="14.25" hidden="1" x14ac:dyDescent="0.2">
      <c r="C539" s="335"/>
      <c r="E539" s="78"/>
      <c r="F539" s="335"/>
      <c r="G539" s="335"/>
      <c r="H539" s="505"/>
      <c r="J539" s="335"/>
      <c r="K539" s="335"/>
      <c r="L539" s="335"/>
      <c r="M539" s="335"/>
      <c r="N539" s="335"/>
      <c r="O539" s="335"/>
      <c r="P539" s="335"/>
    </row>
    <row r="540" spans="3:16" ht="14.25" hidden="1" x14ac:dyDescent="0.2">
      <c r="C540" s="335"/>
      <c r="E540" s="78"/>
      <c r="F540" s="335"/>
      <c r="G540" s="335"/>
      <c r="H540" s="505"/>
      <c r="J540" s="335"/>
      <c r="K540" s="335"/>
      <c r="L540" s="335"/>
      <c r="M540" s="335"/>
      <c r="N540" s="335"/>
      <c r="O540" s="335"/>
      <c r="P540" s="335"/>
    </row>
    <row r="541" spans="3:16" ht="14.25" hidden="1" x14ac:dyDescent="0.2">
      <c r="C541" s="335"/>
      <c r="E541" s="78"/>
      <c r="F541" s="335"/>
      <c r="G541" s="335"/>
      <c r="H541" s="505"/>
      <c r="J541" s="335"/>
      <c r="K541" s="335"/>
      <c r="L541" s="335"/>
      <c r="M541" s="335"/>
      <c r="N541" s="335"/>
      <c r="O541" s="335"/>
      <c r="P541" s="335"/>
    </row>
    <row r="542" spans="3:16" ht="14.25" hidden="1" x14ac:dyDescent="0.2">
      <c r="C542" s="335"/>
      <c r="E542" s="78"/>
      <c r="F542" s="335"/>
      <c r="G542" s="335"/>
      <c r="H542" s="505"/>
      <c r="J542" s="335"/>
      <c r="K542" s="335"/>
      <c r="L542" s="335"/>
      <c r="M542" s="335"/>
      <c r="N542" s="335"/>
      <c r="O542" s="335"/>
      <c r="P542" s="335"/>
    </row>
    <row r="543" spans="3:16" ht="14.25" hidden="1" x14ac:dyDescent="0.2">
      <c r="C543" s="335"/>
      <c r="E543" s="78"/>
      <c r="F543" s="335"/>
      <c r="G543" s="335"/>
      <c r="H543" s="505"/>
      <c r="J543" s="335"/>
      <c r="K543" s="335"/>
      <c r="L543" s="335"/>
      <c r="M543" s="335"/>
      <c r="N543" s="335"/>
      <c r="O543" s="335"/>
      <c r="P543" s="335"/>
    </row>
    <row r="544" spans="3:16" ht="14.25" hidden="1" x14ac:dyDescent="0.2">
      <c r="C544" s="335"/>
      <c r="E544" s="78"/>
      <c r="F544" s="335"/>
      <c r="G544" s="335"/>
      <c r="H544" s="505"/>
      <c r="J544" s="335"/>
      <c r="K544" s="335"/>
      <c r="L544" s="335"/>
      <c r="M544" s="335"/>
      <c r="N544" s="335"/>
      <c r="O544" s="335"/>
      <c r="P544" s="335"/>
    </row>
    <row r="545" spans="3:16" ht="14.25" hidden="1" x14ac:dyDescent="0.2">
      <c r="C545" s="335"/>
      <c r="E545" s="78"/>
      <c r="F545" s="335"/>
      <c r="G545" s="335"/>
      <c r="H545" s="505"/>
      <c r="J545" s="335"/>
      <c r="K545" s="335"/>
      <c r="L545" s="335"/>
      <c r="M545" s="335"/>
      <c r="N545" s="335"/>
      <c r="O545" s="335"/>
      <c r="P545" s="335"/>
    </row>
    <row r="546" spans="3:16" ht="14.25" hidden="1" x14ac:dyDescent="0.2">
      <c r="C546" s="335"/>
      <c r="E546" s="78"/>
      <c r="F546" s="335"/>
      <c r="G546" s="335"/>
      <c r="H546" s="505"/>
      <c r="J546" s="335"/>
      <c r="K546" s="335"/>
      <c r="L546" s="335"/>
      <c r="M546" s="335"/>
      <c r="N546" s="335"/>
      <c r="O546" s="335"/>
      <c r="P546" s="335"/>
    </row>
    <row r="547" spans="3:16" ht="14.25" hidden="1" x14ac:dyDescent="0.2">
      <c r="C547" s="335"/>
      <c r="E547" s="78"/>
      <c r="F547" s="335"/>
      <c r="G547" s="335"/>
      <c r="H547" s="505"/>
      <c r="J547" s="335"/>
      <c r="K547" s="335"/>
      <c r="L547" s="335"/>
      <c r="M547" s="335"/>
      <c r="N547" s="335"/>
      <c r="O547" s="335"/>
      <c r="P547" s="335"/>
    </row>
    <row r="548" spans="3:16" ht="14.25" hidden="1" x14ac:dyDescent="0.2">
      <c r="C548" s="335"/>
      <c r="E548" s="78"/>
      <c r="F548" s="335"/>
      <c r="G548" s="335"/>
      <c r="H548" s="505"/>
      <c r="J548" s="335"/>
      <c r="K548" s="335"/>
      <c r="L548" s="335"/>
      <c r="M548" s="335"/>
      <c r="N548" s="335"/>
      <c r="O548" s="335"/>
      <c r="P548" s="335"/>
    </row>
    <row r="549" spans="3:16" ht="14.25" hidden="1" x14ac:dyDescent="0.2">
      <c r="C549" s="335"/>
      <c r="E549" s="78"/>
      <c r="F549" s="335"/>
      <c r="G549" s="335"/>
      <c r="H549" s="505"/>
      <c r="J549" s="335"/>
      <c r="K549" s="335"/>
      <c r="L549" s="335"/>
      <c r="M549" s="335"/>
      <c r="N549" s="335"/>
      <c r="O549" s="335"/>
      <c r="P549" s="335"/>
    </row>
    <row r="550" spans="3:16" ht="14.25" hidden="1" x14ac:dyDescent="0.2">
      <c r="C550" s="335"/>
      <c r="E550" s="78"/>
      <c r="F550" s="335"/>
      <c r="G550" s="335"/>
      <c r="H550" s="505"/>
      <c r="J550" s="335"/>
      <c r="K550" s="335"/>
      <c r="L550" s="335"/>
      <c r="M550" s="335"/>
      <c r="N550" s="335"/>
      <c r="O550" s="335"/>
      <c r="P550" s="335"/>
    </row>
    <row r="551" spans="3:16" ht="14.25" hidden="1" x14ac:dyDescent="0.2">
      <c r="C551" s="335"/>
      <c r="E551" s="78"/>
      <c r="F551" s="335"/>
      <c r="G551" s="335"/>
      <c r="H551" s="505"/>
      <c r="J551" s="335"/>
      <c r="K551" s="335"/>
      <c r="L551" s="335"/>
      <c r="M551" s="335"/>
      <c r="N551" s="335"/>
      <c r="O551" s="335"/>
      <c r="P551" s="335"/>
    </row>
    <row r="552" spans="3:16" ht="14.25" hidden="1" x14ac:dyDescent="0.2">
      <c r="C552" s="335"/>
      <c r="E552" s="78"/>
      <c r="F552" s="335"/>
      <c r="G552" s="335"/>
      <c r="H552" s="505"/>
      <c r="J552" s="335"/>
      <c r="K552" s="335"/>
      <c r="L552" s="335"/>
      <c r="M552" s="335"/>
      <c r="N552" s="335"/>
      <c r="O552" s="335"/>
      <c r="P552" s="335"/>
    </row>
    <row r="553" spans="3:16" ht="14.25" hidden="1" x14ac:dyDescent="0.2">
      <c r="C553" s="335"/>
      <c r="E553" s="78"/>
      <c r="F553" s="335"/>
      <c r="G553" s="335"/>
      <c r="H553" s="505"/>
      <c r="J553" s="335"/>
      <c r="K553" s="335"/>
      <c r="L553" s="335"/>
      <c r="M553" s="335"/>
      <c r="N553" s="335"/>
      <c r="O553" s="335"/>
      <c r="P553" s="335"/>
    </row>
    <row r="554" spans="3:16" ht="14.25" hidden="1" x14ac:dyDescent="0.2">
      <c r="C554" s="335"/>
      <c r="E554" s="78"/>
      <c r="F554" s="335"/>
      <c r="G554" s="335"/>
      <c r="H554" s="505"/>
      <c r="J554" s="335"/>
      <c r="K554" s="335"/>
      <c r="L554" s="335"/>
      <c r="M554" s="335"/>
      <c r="N554" s="335"/>
      <c r="O554" s="335"/>
      <c r="P554" s="335"/>
    </row>
    <row r="555" spans="3:16" ht="14.25" hidden="1" x14ac:dyDescent="0.2">
      <c r="C555" s="335"/>
      <c r="E555" s="78"/>
      <c r="F555" s="335"/>
      <c r="G555" s="335"/>
      <c r="H555" s="505"/>
      <c r="J555" s="335"/>
      <c r="K555" s="335"/>
      <c r="L555" s="335"/>
      <c r="M555" s="335"/>
      <c r="N555" s="335"/>
      <c r="O555" s="335"/>
      <c r="P555" s="335"/>
    </row>
    <row r="556" spans="3:16" ht="14.25" hidden="1" x14ac:dyDescent="0.2">
      <c r="C556" s="335"/>
      <c r="E556" s="78"/>
      <c r="F556" s="335"/>
      <c r="G556" s="335"/>
      <c r="H556" s="505"/>
      <c r="J556" s="335"/>
      <c r="K556" s="335"/>
      <c r="L556" s="335"/>
      <c r="M556" s="335"/>
      <c r="N556" s="335"/>
      <c r="O556" s="335"/>
      <c r="P556" s="335"/>
    </row>
    <row r="557" spans="3:16" ht="14.25" hidden="1" x14ac:dyDescent="0.2">
      <c r="C557" s="335"/>
      <c r="E557" s="78"/>
      <c r="F557" s="335"/>
      <c r="G557" s="335"/>
      <c r="H557" s="505"/>
      <c r="J557" s="335"/>
      <c r="K557" s="335"/>
      <c r="L557" s="335"/>
      <c r="M557" s="335"/>
      <c r="N557" s="335"/>
      <c r="O557" s="335"/>
      <c r="P557" s="335"/>
    </row>
    <row r="558" spans="3:16" ht="14.25" hidden="1" x14ac:dyDescent="0.2">
      <c r="C558" s="335"/>
      <c r="E558" s="78"/>
      <c r="F558" s="335"/>
      <c r="G558" s="335"/>
      <c r="H558" s="505"/>
      <c r="J558" s="335"/>
      <c r="K558" s="335"/>
      <c r="L558" s="335"/>
      <c r="M558" s="335"/>
      <c r="N558" s="335"/>
      <c r="O558" s="335"/>
      <c r="P558" s="335"/>
    </row>
    <row r="559" spans="3:16" ht="14.25" hidden="1" x14ac:dyDescent="0.2">
      <c r="C559" s="335"/>
      <c r="E559" s="78"/>
      <c r="F559" s="335"/>
      <c r="G559" s="335"/>
      <c r="H559" s="505"/>
      <c r="J559" s="335"/>
      <c r="K559" s="335"/>
      <c r="L559" s="335"/>
      <c r="M559" s="335"/>
      <c r="N559" s="335"/>
      <c r="O559" s="335"/>
      <c r="P559" s="335"/>
    </row>
    <row r="560" spans="3:16" ht="14.25" hidden="1" x14ac:dyDescent="0.2">
      <c r="C560" s="335"/>
      <c r="E560" s="78"/>
      <c r="F560" s="335"/>
      <c r="G560" s="335"/>
      <c r="H560" s="505"/>
      <c r="J560" s="335"/>
      <c r="K560" s="335"/>
      <c r="L560" s="335"/>
      <c r="M560" s="335"/>
      <c r="N560" s="335"/>
      <c r="O560" s="335"/>
      <c r="P560" s="335"/>
    </row>
    <row r="561" spans="3:16" ht="14.25" hidden="1" x14ac:dyDescent="0.2">
      <c r="C561" s="335"/>
      <c r="E561" s="78"/>
      <c r="F561" s="335"/>
      <c r="G561" s="335"/>
      <c r="H561" s="505"/>
      <c r="J561" s="335"/>
      <c r="K561" s="335"/>
      <c r="L561" s="335"/>
      <c r="M561" s="335"/>
      <c r="N561" s="335"/>
      <c r="O561" s="335"/>
      <c r="P561" s="335"/>
    </row>
    <row r="562" spans="3:16" ht="14.25" hidden="1" x14ac:dyDescent="0.2">
      <c r="C562" s="335"/>
      <c r="E562" s="78"/>
      <c r="F562" s="335"/>
      <c r="G562" s="335"/>
      <c r="H562" s="505"/>
      <c r="J562" s="335"/>
      <c r="K562" s="335"/>
      <c r="L562" s="335"/>
      <c r="M562" s="335"/>
      <c r="N562" s="335"/>
      <c r="O562" s="335"/>
      <c r="P562" s="335"/>
    </row>
    <row r="563" spans="3:16" ht="14.25" hidden="1" x14ac:dyDescent="0.2">
      <c r="C563" s="335"/>
      <c r="E563" s="78"/>
      <c r="F563" s="335"/>
      <c r="G563" s="335"/>
      <c r="H563" s="505"/>
      <c r="J563" s="335"/>
      <c r="K563" s="335"/>
      <c r="L563" s="335"/>
      <c r="M563" s="335"/>
      <c r="N563" s="335"/>
      <c r="O563" s="335"/>
      <c r="P563" s="335"/>
    </row>
    <row r="564" spans="3:16" ht="14.25" hidden="1" x14ac:dyDescent="0.2">
      <c r="C564" s="335"/>
      <c r="E564" s="78"/>
      <c r="F564" s="335"/>
      <c r="G564" s="335"/>
      <c r="H564" s="505"/>
      <c r="J564" s="335"/>
      <c r="K564" s="335"/>
      <c r="L564" s="335"/>
      <c r="M564" s="335"/>
      <c r="N564" s="335"/>
      <c r="O564" s="335"/>
      <c r="P564" s="335"/>
    </row>
    <row r="565" spans="3:16" ht="14.25" hidden="1" x14ac:dyDescent="0.2">
      <c r="C565" s="335"/>
      <c r="E565" s="78"/>
      <c r="F565" s="335"/>
      <c r="G565" s="335"/>
      <c r="H565" s="505"/>
      <c r="J565" s="335"/>
      <c r="K565" s="335"/>
      <c r="L565" s="335"/>
      <c r="M565" s="335"/>
      <c r="N565" s="335"/>
      <c r="O565" s="335"/>
      <c r="P565" s="335"/>
    </row>
    <row r="566" spans="3:16" ht="14.25" hidden="1" x14ac:dyDescent="0.2">
      <c r="C566" s="335"/>
      <c r="E566" s="78"/>
      <c r="F566" s="335"/>
      <c r="G566" s="335"/>
      <c r="H566" s="505"/>
      <c r="J566" s="335"/>
      <c r="K566" s="335"/>
      <c r="L566" s="335"/>
      <c r="M566" s="335"/>
      <c r="N566" s="335"/>
      <c r="O566" s="335"/>
      <c r="P566" s="335"/>
    </row>
    <row r="567" spans="3:16" ht="14.25" hidden="1" x14ac:dyDescent="0.2">
      <c r="C567" s="335"/>
      <c r="E567" s="78"/>
      <c r="F567" s="335"/>
      <c r="G567" s="335"/>
      <c r="H567" s="505"/>
      <c r="J567" s="335"/>
      <c r="K567" s="335"/>
      <c r="L567" s="335"/>
      <c r="M567" s="335"/>
      <c r="N567" s="335"/>
      <c r="O567" s="335"/>
      <c r="P567" s="335"/>
    </row>
    <row r="568" spans="3:16" ht="14.25" hidden="1" x14ac:dyDescent="0.2">
      <c r="C568" s="335"/>
      <c r="E568" s="78"/>
      <c r="F568" s="335"/>
      <c r="G568" s="335"/>
      <c r="H568" s="505"/>
      <c r="J568" s="335"/>
      <c r="K568" s="335"/>
      <c r="L568" s="335"/>
      <c r="M568" s="335"/>
      <c r="N568" s="335"/>
      <c r="O568" s="335"/>
      <c r="P568" s="335"/>
    </row>
    <row r="569" spans="3:16" ht="14.25" hidden="1" x14ac:dyDescent="0.2">
      <c r="C569" s="335"/>
      <c r="E569" s="78"/>
      <c r="F569" s="335"/>
      <c r="G569" s="335"/>
      <c r="H569" s="505"/>
      <c r="J569" s="335"/>
      <c r="K569" s="335"/>
      <c r="L569" s="335"/>
      <c r="M569" s="335"/>
      <c r="N569" s="335"/>
      <c r="O569" s="335"/>
      <c r="P569" s="335"/>
    </row>
    <row r="570" spans="3:16" ht="14.25" hidden="1" x14ac:dyDescent="0.2">
      <c r="C570" s="335"/>
      <c r="E570" s="78"/>
      <c r="F570" s="335"/>
      <c r="G570" s="335"/>
      <c r="H570" s="505"/>
      <c r="J570" s="335"/>
      <c r="K570" s="335"/>
      <c r="L570" s="335"/>
      <c r="M570" s="335"/>
      <c r="N570" s="335"/>
      <c r="O570" s="335"/>
      <c r="P570" s="335"/>
    </row>
    <row r="571" spans="3:16" ht="14.25" hidden="1" x14ac:dyDescent="0.2">
      <c r="C571" s="335"/>
      <c r="E571" s="78"/>
      <c r="F571" s="335"/>
      <c r="G571" s="335"/>
      <c r="H571" s="505"/>
      <c r="J571" s="335"/>
      <c r="K571" s="335"/>
      <c r="L571" s="335"/>
      <c r="M571" s="335"/>
      <c r="N571" s="335"/>
      <c r="O571" s="335"/>
      <c r="P571" s="335"/>
    </row>
    <row r="572" spans="3:16" ht="14.25" hidden="1" x14ac:dyDescent="0.2">
      <c r="C572" s="335"/>
      <c r="E572" s="78"/>
      <c r="F572" s="335"/>
      <c r="G572" s="335"/>
      <c r="H572" s="505"/>
      <c r="J572" s="335"/>
      <c r="K572" s="335"/>
      <c r="L572" s="335"/>
      <c r="M572" s="335"/>
      <c r="N572" s="335"/>
      <c r="O572" s="335"/>
      <c r="P572" s="335"/>
    </row>
    <row r="573" spans="3:16" ht="14.25" hidden="1" x14ac:dyDescent="0.2">
      <c r="C573" s="335"/>
      <c r="E573" s="78"/>
      <c r="F573" s="335"/>
      <c r="G573" s="335"/>
      <c r="H573" s="505"/>
      <c r="J573" s="335"/>
      <c r="K573" s="335"/>
      <c r="L573" s="335"/>
      <c r="M573" s="335"/>
      <c r="N573" s="335"/>
      <c r="O573" s="335"/>
      <c r="P573" s="335"/>
    </row>
    <row r="574" spans="3:16" ht="14.25" hidden="1" x14ac:dyDescent="0.2">
      <c r="C574" s="335"/>
      <c r="E574" s="78"/>
      <c r="F574" s="335"/>
      <c r="G574" s="335"/>
      <c r="H574" s="505"/>
      <c r="J574" s="335"/>
      <c r="K574" s="335"/>
      <c r="L574" s="335"/>
      <c r="M574" s="335"/>
      <c r="N574" s="335"/>
      <c r="O574" s="335"/>
      <c r="P574" s="335"/>
    </row>
    <row r="575" spans="3:16" ht="14.25" hidden="1" x14ac:dyDescent="0.2">
      <c r="C575" s="335"/>
      <c r="E575" s="78"/>
      <c r="F575" s="335"/>
      <c r="G575" s="335"/>
      <c r="H575" s="505"/>
      <c r="J575" s="335"/>
      <c r="K575" s="335"/>
      <c r="L575" s="335"/>
      <c r="M575" s="335"/>
      <c r="N575" s="335"/>
      <c r="O575" s="335"/>
      <c r="P575" s="335"/>
    </row>
    <row r="576" spans="3:16" ht="14.25" hidden="1" x14ac:dyDescent="0.2">
      <c r="C576" s="335"/>
      <c r="E576" s="78"/>
      <c r="F576" s="335"/>
      <c r="G576" s="335"/>
      <c r="H576" s="505"/>
      <c r="J576" s="335"/>
      <c r="K576" s="335"/>
      <c r="L576" s="335"/>
      <c r="M576" s="335"/>
      <c r="N576" s="335"/>
      <c r="O576" s="335"/>
      <c r="P576" s="335"/>
    </row>
    <row r="577" spans="3:16" ht="14.25" hidden="1" x14ac:dyDescent="0.2">
      <c r="C577" s="335"/>
      <c r="E577" s="78"/>
      <c r="F577" s="335"/>
      <c r="G577" s="335"/>
      <c r="H577" s="505"/>
      <c r="J577" s="335"/>
      <c r="K577" s="335"/>
      <c r="L577" s="335"/>
      <c r="M577" s="335"/>
      <c r="N577" s="335"/>
      <c r="O577" s="335"/>
      <c r="P577" s="335"/>
    </row>
    <row r="578" spans="3:16" ht="14.25" hidden="1" x14ac:dyDescent="0.2">
      <c r="C578" s="335"/>
      <c r="E578" s="78"/>
      <c r="F578" s="335"/>
      <c r="G578" s="335"/>
      <c r="H578" s="505"/>
      <c r="J578" s="335"/>
      <c r="K578" s="335"/>
      <c r="L578" s="335"/>
      <c r="M578" s="335"/>
      <c r="N578" s="335"/>
      <c r="O578" s="335"/>
      <c r="P578" s="335"/>
    </row>
    <row r="579" spans="3:16" ht="14.25" hidden="1" x14ac:dyDescent="0.2">
      <c r="C579" s="335"/>
      <c r="E579" s="78"/>
      <c r="F579" s="335"/>
      <c r="G579" s="335"/>
      <c r="H579" s="505"/>
      <c r="J579" s="335"/>
      <c r="K579" s="335"/>
      <c r="L579" s="335"/>
      <c r="M579" s="335"/>
      <c r="N579" s="335"/>
      <c r="O579" s="335"/>
      <c r="P579" s="335"/>
    </row>
    <row r="580" spans="3:16" ht="14.25" hidden="1" x14ac:dyDescent="0.2">
      <c r="C580" s="335"/>
      <c r="E580" s="78"/>
      <c r="F580" s="335"/>
      <c r="G580" s="335"/>
      <c r="H580" s="505"/>
      <c r="J580" s="335"/>
      <c r="K580" s="335"/>
      <c r="L580" s="335"/>
      <c r="M580" s="335"/>
      <c r="N580" s="335"/>
      <c r="O580" s="335"/>
      <c r="P580" s="335"/>
    </row>
    <row r="581" spans="3:16" ht="14.25" hidden="1" x14ac:dyDescent="0.2">
      <c r="C581" s="335"/>
      <c r="E581" s="78"/>
      <c r="F581" s="335"/>
      <c r="G581" s="335"/>
      <c r="H581" s="505"/>
      <c r="J581" s="335"/>
      <c r="K581" s="335"/>
      <c r="L581" s="335"/>
      <c r="M581" s="335"/>
      <c r="N581" s="335"/>
      <c r="O581" s="335"/>
      <c r="P581" s="335"/>
    </row>
    <row r="582" spans="3:16" ht="14.25" hidden="1" x14ac:dyDescent="0.2">
      <c r="C582" s="335"/>
      <c r="E582" s="78"/>
      <c r="F582" s="335"/>
      <c r="G582" s="335"/>
      <c r="H582" s="505"/>
      <c r="J582" s="335"/>
      <c r="K582" s="335"/>
      <c r="L582" s="335"/>
      <c r="M582" s="335"/>
      <c r="N582" s="335"/>
      <c r="O582" s="335"/>
      <c r="P582" s="335"/>
    </row>
    <row r="583" spans="3:16" ht="14.25" hidden="1" x14ac:dyDescent="0.2">
      <c r="C583" s="335"/>
      <c r="E583" s="78"/>
      <c r="F583" s="335"/>
      <c r="G583" s="335"/>
      <c r="H583" s="505"/>
      <c r="J583" s="335"/>
      <c r="K583" s="335"/>
      <c r="L583" s="335"/>
      <c r="M583" s="335"/>
      <c r="N583" s="335"/>
      <c r="O583" s="335"/>
      <c r="P583" s="335"/>
    </row>
    <row r="584" spans="3:16" ht="14.25" hidden="1" x14ac:dyDescent="0.2">
      <c r="C584" s="335"/>
      <c r="E584" s="78"/>
      <c r="F584" s="335"/>
      <c r="G584" s="335"/>
      <c r="H584" s="505"/>
      <c r="J584" s="335"/>
      <c r="K584" s="335"/>
      <c r="L584" s="335"/>
      <c r="M584" s="335"/>
      <c r="N584" s="335"/>
      <c r="O584" s="335"/>
      <c r="P584" s="335"/>
    </row>
    <row r="585" spans="3:16" ht="14.25" hidden="1" x14ac:dyDescent="0.2">
      <c r="C585" s="335"/>
      <c r="E585" s="78"/>
      <c r="F585" s="335"/>
      <c r="G585" s="335"/>
      <c r="H585" s="505"/>
      <c r="J585" s="335"/>
      <c r="K585" s="335"/>
      <c r="L585" s="335"/>
      <c r="M585" s="335"/>
      <c r="N585" s="335"/>
      <c r="O585" s="335"/>
      <c r="P585" s="335"/>
    </row>
    <row r="586" spans="3:16" ht="14.25" hidden="1" x14ac:dyDescent="0.2">
      <c r="C586" s="335"/>
      <c r="E586" s="78"/>
      <c r="F586" s="335"/>
      <c r="G586" s="335"/>
      <c r="H586" s="505"/>
      <c r="J586" s="335"/>
      <c r="K586" s="335"/>
      <c r="L586" s="335"/>
      <c r="M586" s="335"/>
      <c r="N586" s="335"/>
      <c r="O586" s="335"/>
      <c r="P586" s="335"/>
    </row>
    <row r="587" spans="3:16" ht="14.25" hidden="1" x14ac:dyDescent="0.2">
      <c r="C587" s="335"/>
      <c r="E587" s="78"/>
      <c r="F587" s="335"/>
      <c r="G587" s="335"/>
      <c r="H587" s="505"/>
      <c r="J587" s="335"/>
      <c r="K587" s="335"/>
      <c r="L587" s="335"/>
      <c r="M587" s="335"/>
      <c r="N587" s="335"/>
      <c r="O587" s="335"/>
      <c r="P587" s="335"/>
    </row>
    <row r="588" spans="3:16" ht="14.25" hidden="1" x14ac:dyDescent="0.2">
      <c r="C588" s="335"/>
      <c r="E588" s="78"/>
      <c r="F588" s="335"/>
      <c r="G588" s="335"/>
      <c r="H588" s="505"/>
      <c r="J588" s="335"/>
      <c r="K588" s="335"/>
      <c r="L588" s="335"/>
      <c r="M588" s="335"/>
      <c r="N588" s="335"/>
      <c r="O588" s="335"/>
      <c r="P588" s="335"/>
    </row>
    <row r="589" spans="3:16" ht="14.25" hidden="1" x14ac:dyDescent="0.2">
      <c r="C589" s="335"/>
      <c r="E589" s="78"/>
      <c r="F589" s="335"/>
      <c r="G589" s="335"/>
      <c r="H589" s="505"/>
      <c r="J589" s="335"/>
      <c r="K589" s="335"/>
      <c r="L589" s="335"/>
      <c r="M589" s="335"/>
      <c r="N589" s="335"/>
      <c r="O589" s="335"/>
      <c r="P589" s="335"/>
    </row>
    <row r="590" spans="3:16" ht="14.25" hidden="1" x14ac:dyDescent="0.2">
      <c r="C590" s="335"/>
      <c r="E590" s="78"/>
      <c r="F590" s="335"/>
      <c r="G590" s="335"/>
      <c r="H590" s="505"/>
      <c r="J590" s="335"/>
      <c r="K590" s="335"/>
      <c r="L590" s="335"/>
      <c r="M590" s="335"/>
      <c r="N590" s="335"/>
      <c r="O590" s="335"/>
      <c r="P590" s="335"/>
    </row>
    <row r="591" spans="3:16" ht="14.25" hidden="1" x14ac:dyDescent="0.2">
      <c r="C591" s="335"/>
      <c r="E591" s="78"/>
      <c r="F591" s="335"/>
      <c r="G591" s="335"/>
      <c r="H591" s="505"/>
      <c r="J591" s="335"/>
      <c r="K591" s="335"/>
      <c r="L591" s="335"/>
      <c r="M591" s="335"/>
      <c r="N591" s="335"/>
      <c r="O591" s="335"/>
      <c r="P591" s="335"/>
    </row>
    <row r="592" spans="3:16" ht="14.25" hidden="1" x14ac:dyDescent="0.2">
      <c r="C592" s="335"/>
      <c r="E592" s="78"/>
      <c r="F592" s="335"/>
      <c r="G592" s="335"/>
      <c r="H592" s="505"/>
      <c r="J592" s="335"/>
      <c r="K592" s="335"/>
      <c r="L592" s="335"/>
      <c r="M592" s="335"/>
      <c r="N592" s="335"/>
      <c r="O592" s="335"/>
      <c r="P592" s="335"/>
    </row>
    <row r="593" spans="3:16" ht="14.25" hidden="1" x14ac:dyDescent="0.2">
      <c r="C593" s="335"/>
      <c r="E593" s="78"/>
      <c r="F593" s="335"/>
      <c r="G593" s="335"/>
      <c r="H593" s="505"/>
      <c r="J593" s="335"/>
      <c r="K593" s="335"/>
      <c r="L593" s="335"/>
      <c r="M593" s="335"/>
      <c r="N593" s="335"/>
      <c r="O593" s="335"/>
      <c r="P593" s="335"/>
    </row>
    <row r="594" spans="3:16" ht="14.25" hidden="1" x14ac:dyDescent="0.2">
      <c r="C594" s="335"/>
      <c r="E594" s="78"/>
      <c r="F594" s="335"/>
      <c r="G594" s="335"/>
      <c r="H594" s="505"/>
      <c r="J594" s="335"/>
      <c r="K594" s="335"/>
      <c r="L594" s="335"/>
      <c r="M594" s="335"/>
      <c r="N594" s="335"/>
      <c r="O594" s="335"/>
      <c r="P594" s="335"/>
    </row>
    <row r="595" spans="3:16" ht="14.25" hidden="1" x14ac:dyDescent="0.2">
      <c r="C595" s="335"/>
      <c r="E595" s="78"/>
      <c r="F595" s="335"/>
      <c r="G595" s="335"/>
      <c r="H595" s="505"/>
      <c r="J595" s="335"/>
      <c r="K595" s="335"/>
      <c r="L595" s="335"/>
      <c r="M595" s="335"/>
      <c r="N595" s="335"/>
      <c r="O595" s="335"/>
      <c r="P595" s="335"/>
    </row>
    <row r="596" spans="3:16" ht="14.25" hidden="1" x14ac:dyDescent="0.2">
      <c r="C596" s="335"/>
      <c r="E596" s="78"/>
      <c r="F596" s="335"/>
      <c r="G596" s="335"/>
      <c r="H596" s="505"/>
      <c r="J596" s="335"/>
      <c r="K596" s="335"/>
      <c r="L596" s="335"/>
      <c r="M596" s="335"/>
      <c r="N596" s="335"/>
      <c r="O596" s="335"/>
      <c r="P596" s="335"/>
    </row>
    <row r="597" spans="3:16" ht="14.25" hidden="1" x14ac:dyDescent="0.2">
      <c r="C597" s="335"/>
      <c r="E597" s="78"/>
      <c r="F597" s="335"/>
      <c r="G597" s="335"/>
      <c r="H597" s="505"/>
      <c r="J597" s="335"/>
      <c r="K597" s="335"/>
      <c r="L597" s="335"/>
      <c r="M597" s="335"/>
      <c r="N597" s="335"/>
      <c r="O597" s="335"/>
      <c r="P597" s="335"/>
    </row>
    <row r="598" spans="3:16" ht="14.25" hidden="1" x14ac:dyDescent="0.2">
      <c r="C598" s="335"/>
      <c r="E598" s="78"/>
      <c r="F598" s="335"/>
      <c r="G598" s="335"/>
      <c r="H598" s="505"/>
      <c r="J598" s="335"/>
      <c r="K598" s="335"/>
      <c r="L598" s="335"/>
      <c r="M598" s="335"/>
      <c r="N598" s="335"/>
      <c r="O598" s="335"/>
      <c r="P598" s="335"/>
    </row>
    <row r="599" spans="3:16" ht="14.25" hidden="1" x14ac:dyDescent="0.2">
      <c r="C599" s="335"/>
      <c r="E599" s="78"/>
      <c r="F599" s="335"/>
      <c r="G599" s="335"/>
      <c r="H599" s="505"/>
      <c r="J599" s="335"/>
      <c r="K599" s="335"/>
      <c r="L599" s="335"/>
      <c r="M599" s="335"/>
      <c r="N599" s="335"/>
      <c r="O599" s="335"/>
      <c r="P599" s="335"/>
    </row>
    <row r="600" spans="3:16" ht="14.25" hidden="1" x14ac:dyDescent="0.2">
      <c r="C600" s="335"/>
      <c r="E600" s="78"/>
      <c r="F600" s="335"/>
      <c r="G600" s="335"/>
      <c r="H600" s="505"/>
      <c r="J600" s="335"/>
      <c r="K600" s="335"/>
      <c r="L600" s="335"/>
      <c r="M600" s="335"/>
      <c r="N600" s="335"/>
      <c r="O600" s="335"/>
      <c r="P600" s="335"/>
    </row>
    <row r="601" spans="3:16" ht="14.25" hidden="1" x14ac:dyDescent="0.2">
      <c r="C601" s="335"/>
      <c r="E601" s="78"/>
      <c r="F601" s="335"/>
      <c r="G601" s="335"/>
      <c r="H601" s="505"/>
      <c r="J601" s="335"/>
      <c r="K601" s="335"/>
      <c r="L601" s="335"/>
      <c r="M601" s="335"/>
      <c r="N601" s="335"/>
      <c r="O601" s="335"/>
      <c r="P601" s="335"/>
    </row>
    <row r="602" spans="3:16" ht="14.25" hidden="1" x14ac:dyDescent="0.2">
      <c r="C602" s="335"/>
      <c r="E602" s="78"/>
      <c r="F602" s="335"/>
      <c r="G602" s="335"/>
      <c r="H602" s="505"/>
      <c r="J602" s="335"/>
      <c r="K602" s="335"/>
      <c r="L602" s="335"/>
      <c r="M602" s="335"/>
      <c r="N602" s="335"/>
      <c r="O602" s="335"/>
      <c r="P602" s="335"/>
    </row>
    <row r="603" spans="3:16" ht="14.25" hidden="1" x14ac:dyDescent="0.2">
      <c r="C603" s="335"/>
      <c r="E603" s="78"/>
      <c r="F603" s="335"/>
      <c r="G603" s="335"/>
      <c r="H603" s="505"/>
      <c r="J603" s="335"/>
      <c r="K603" s="335"/>
      <c r="L603" s="335"/>
      <c r="M603" s="335"/>
      <c r="N603" s="335"/>
      <c r="O603" s="335"/>
      <c r="P603" s="335"/>
    </row>
    <row r="604" spans="3:16" ht="14.25" hidden="1" x14ac:dyDescent="0.2">
      <c r="C604" s="335"/>
      <c r="E604" s="78"/>
      <c r="F604" s="335"/>
      <c r="G604" s="335"/>
      <c r="H604" s="505"/>
      <c r="J604" s="335"/>
      <c r="K604" s="335"/>
      <c r="L604" s="335"/>
      <c r="M604" s="335"/>
      <c r="N604" s="335"/>
      <c r="O604" s="335"/>
      <c r="P604" s="335"/>
    </row>
    <row r="605" spans="3:16" ht="14.25" hidden="1" x14ac:dyDescent="0.2">
      <c r="C605" s="335"/>
      <c r="E605" s="78"/>
      <c r="F605" s="335"/>
      <c r="G605" s="335"/>
      <c r="H605" s="505"/>
      <c r="J605" s="335"/>
      <c r="K605" s="335"/>
      <c r="L605" s="335"/>
      <c r="M605" s="335"/>
      <c r="N605" s="335"/>
      <c r="O605" s="335"/>
      <c r="P605" s="335"/>
    </row>
    <row r="606" spans="3:16" ht="14.25" hidden="1" x14ac:dyDescent="0.2">
      <c r="C606" s="335"/>
      <c r="E606" s="78"/>
      <c r="F606" s="335"/>
      <c r="G606" s="335"/>
      <c r="H606" s="505"/>
      <c r="J606" s="335"/>
      <c r="K606" s="335"/>
      <c r="L606" s="335"/>
      <c r="M606" s="335"/>
      <c r="N606" s="335"/>
      <c r="O606" s="335"/>
      <c r="P606" s="335"/>
    </row>
    <row r="607" spans="3:16" ht="14.25" hidden="1" x14ac:dyDescent="0.2">
      <c r="C607" s="335"/>
      <c r="E607" s="78"/>
      <c r="F607" s="335"/>
      <c r="G607" s="335"/>
      <c r="H607" s="505"/>
      <c r="J607" s="335"/>
      <c r="K607" s="335"/>
      <c r="L607" s="335"/>
      <c r="M607" s="335"/>
      <c r="N607" s="335"/>
      <c r="O607" s="335"/>
      <c r="P607" s="335"/>
    </row>
    <row r="608" spans="3:16" ht="14.25" hidden="1" x14ac:dyDescent="0.2">
      <c r="C608" s="335"/>
      <c r="E608" s="78"/>
      <c r="F608" s="335"/>
      <c r="G608" s="335"/>
      <c r="H608" s="505"/>
      <c r="J608" s="335"/>
      <c r="K608" s="335"/>
      <c r="L608" s="335"/>
      <c r="M608" s="335"/>
      <c r="N608" s="335"/>
      <c r="O608" s="335"/>
      <c r="P608" s="335"/>
    </row>
    <row r="609" spans="3:16" ht="14.25" hidden="1" x14ac:dyDescent="0.2">
      <c r="C609" s="335"/>
      <c r="E609" s="78"/>
      <c r="F609" s="335"/>
      <c r="G609" s="335"/>
      <c r="H609" s="505"/>
      <c r="J609" s="335"/>
      <c r="K609" s="335"/>
      <c r="L609" s="335"/>
      <c r="M609" s="335"/>
      <c r="N609" s="335"/>
      <c r="O609" s="335"/>
      <c r="P609" s="335"/>
    </row>
    <row r="610" spans="3:16" ht="14.25" hidden="1" x14ac:dyDescent="0.2">
      <c r="C610" s="335"/>
      <c r="E610" s="78"/>
      <c r="F610" s="335"/>
      <c r="G610" s="335"/>
      <c r="H610" s="505"/>
      <c r="J610" s="335"/>
      <c r="K610" s="335"/>
      <c r="L610" s="335"/>
      <c r="M610" s="335"/>
      <c r="N610" s="335"/>
      <c r="O610" s="335"/>
      <c r="P610" s="335"/>
    </row>
    <row r="611" spans="3:16" ht="14.25" hidden="1" x14ac:dyDescent="0.2">
      <c r="C611" s="335"/>
      <c r="E611" s="78"/>
      <c r="F611" s="335"/>
      <c r="G611" s="335"/>
      <c r="H611" s="505"/>
      <c r="J611" s="335"/>
      <c r="K611" s="335"/>
      <c r="L611" s="335"/>
      <c r="M611" s="335"/>
      <c r="N611" s="335"/>
      <c r="O611" s="335"/>
      <c r="P611" s="335"/>
    </row>
    <row r="612" spans="3:16" ht="14.25" hidden="1" x14ac:dyDescent="0.2">
      <c r="C612" s="335"/>
      <c r="E612" s="78"/>
      <c r="F612" s="335"/>
      <c r="G612" s="335"/>
      <c r="H612" s="505"/>
      <c r="J612" s="335"/>
      <c r="K612" s="335"/>
      <c r="L612" s="335"/>
      <c r="M612" s="335"/>
      <c r="N612" s="335"/>
      <c r="O612" s="335"/>
      <c r="P612" s="335"/>
    </row>
    <row r="613" spans="3:16" ht="14.25" hidden="1" x14ac:dyDescent="0.2">
      <c r="C613" s="335"/>
      <c r="E613" s="78"/>
      <c r="F613" s="335"/>
      <c r="G613" s="335"/>
      <c r="H613" s="505"/>
      <c r="J613" s="335"/>
      <c r="K613" s="335"/>
      <c r="L613" s="335"/>
      <c r="M613" s="335"/>
      <c r="N613" s="335"/>
      <c r="O613" s="335"/>
      <c r="P613" s="335"/>
    </row>
    <row r="614" spans="3:16" ht="14.25" hidden="1" x14ac:dyDescent="0.2">
      <c r="C614" s="335"/>
      <c r="E614" s="78"/>
      <c r="F614" s="335"/>
      <c r="G614" s="335"/>
      <c r="H614" s="505"/>
      <c r="J614" s="335"/>
      <c r="K614" s="335"/>
      <c r="L614" s="335"/>
      <c r="M614" s="335"/>
      <c r="N614" s="335"/>
      <c r="O614" s="335"/>
      <c r="P614" s="335"/>
    </row>
    <row r="615" spans="3:16" ht="14.25" hidden="1" x14ac:dyDescent="0.2">
      <c r="C615" s="335"/>
      <c r="E615" s="78"/>
      <c r="F615" s="335"/>
      <c r="G615" s="335"/>
      <c r="H615" s="505"/>
      <c r="J615" s="335"/>
      <c r="K615" s="335"/>
      <c r="L615" s="335"/>
      <c r="M615" s="335"/>
      <c r="N615" s="335"/>
      <c r="O615" s="335"/>
      <c r="P615" s="335"/>
    </row>
    <row r="616" spans="3:16" ht="14.25" hidden="1" x14ac:dyDescent="0.2">
      <c r="C616" s="335"/>
      <c r="E616" s="78"/>
      <c r="F616" s="335"/>
      <c r="G616" s="335"/>
      <c r="H616" s="505"/>
      <c r="J616" s="335"/>
      <c r="K616" s="335"/>
      <c r="L616" s="335"/>
      <c r="M616" s="335"/>
      <c r="N616" s="335"/>
      <c r="O616" s="335"/>
      <c r="P616" s="335"/>
    </row>
    <row r="617" spans="3:16" ht="14.25" hidden="1" x14ac:dyDescent="0.2">
      <c r="C617" s="335"/>
      <c r="E617" s="78"/>
      <c r="F617" s="335"/>
      <c r="G617" s="335"/>
      <c r="H617" s="505"/>
      <c r="J617" s="335"/>
      <c r="K617" s="335"/>
      <c r="L617" s="335"/>
      <c r="M617" s="335"/>
      <c r="N617" s="335"/>
      <c r="O617" s="335"/>
      <c r="P617" s="335"/>
    </row>
    <row r="618" spans="3:16" ht="14.25" hidden="1" x14ac:dyDescent="0.2">
      <c r="C618" s="335"/>
      <c r="E618" s="78"/>
      <c r="F618" s="335"/>
      <c r="G618" s="335"/>
      <c r="H618" s="505"/>
      <c r="J618" s="335"/>
      <c r="K618" s="335"/>
      <c r="L618" s="335"/>
      <c r="M618" s="335"/>
      <c r="N618" s="335"/>
      <c r="O618" s="335"/>
      <c r="P618" s="335"/>
    </row>
    <row r="619" spans="3:16" ht="14.25" hidden="1" x14ac:dyDescent="0.2">
      <c r="C619" s="335"/>
      <c r="E619" s="78"/>
      <c r="F619" s="335"/>
      <c r="G619" s="335"/>
      <c r="H619" s="505"/>
      <c r="J619" s="335"/>
      <c r="K619" s="335"/>
      <c r="L619" s="335"/>
      <c r="M619" s="335"/>
      <c r="N619" s="335"/>
      <c r="O619" s="335"/>
      <c r="P619" s="335"/>
    </row>
    <row r="620" spans="3:16" ht="14.25" hidden="1" x14ac:dyDescent="0.2">
      <c r="C620" s="335"/>
      <c r="E620" s="78"/>
      <c r="F620" s="335"/>
      <c r="G620" s="335"/>
      <c r="H620" s="505"/>
      <c r="J620" s="335"/>
      <c r="K620" s="335"/>
      <c r="L620" s="335"/>
      <c r="M620" s="335"/>
      <c r="N620" s="335"/>
      <c r="O620" s="335"/>
      <c r="P620" s="335"/>
    </row>
    <row r="621" spans="3:16" ht="14.25" hidden="1" x14ac:dyDescent="0.2">
      <c r="C621" s="335"/>
      <c r="E621" s="78"/>
      <c r="F621" s="335"/>
      <c r="G621" s="335"/>
      <c r="H621" s="505"/>
      <c r="J621" s="335"/>
      <c r="K621" s="335"/>
      <c r="L621" s="335"/>
      <c r="M621" s="335"/>
      <c r="N621" s="335"/>
      <c r="O621" s="335"/>
      <c r="P621" s="335"/>
    </row>
    <row r="622" spans="3:16" ht="14.25" hidden="1" x14ac:dyDescent="0.2">
      <c r="C622" s="335"/>
      <c r="E622" s="78"/>
      <c r="F622" s="335"/>
      <c r="G622" s="335"/>
      <c r="H622" s="505"/>
      <c r="J622" s="335"/>
      <c r="K622" s="335"/>
      <c r="L622" s="335"/>
      <c r="M622" s="335"/>
      <c r="N622" s="335"/>
      <c r="O622" s="335"/>
      <c r="P622" s="335"/>
    </row>
    <row r="623" spans="3:16" ht="14.25" hidden="1" x14ac:dyDescent="0.2">
      <c r="C623" s="335"/>
      <c r="E623" s="78"/>
      <c r="F623" s="335"/>
      <c r="G623" s="335"/>
      <c r="H623" s="505"/>
      <c r="J623" s="335"/>
      <c r="K623" s="335"/>
      <c r="L623" s="335"/>
      <c r="M623" s="335"/>
      <c r="N623" s="335"/>
      <c r="O623" s="335"/>
      <c r="P623" s="335"/>
    </row>
    <row r="624" spans="3:16" ht="14.25" hidden="1" x14ac:dyDescent="0.2">
      <c r="C624" s="335"/>
      <c r="E624" s="78"/>
      <c r="F624" s="335"/>
      <c r="G624" s="335"/>
      <c r="H624" s="505"/>
      <c r="J624" s="335"/>
      <c r="K624" s="335"/>
      <c r="L624" s="335"/>
      <c r="M624" s="335"/>
      <c r="N624" s="335"/>
      <c r="O624" s="335"/>
      <c r="P624" s="335"/>
    </row>
    <row r="625" spans="3:16" ht="14.25" hidden="1" x14ac:dyDescent="0.2">
      <c r="C625" s="335"/>
      <c r="E625" s="78"/>
      <c r="F625" s="335"/>
      <c r="G625" s="335"/>
      <c r="H625" s="505"/>
      <c r="J625" s="335"/>
      <c r="K625" s="335"/>
      <c r="L625" s="335"/>
      <c r="M625" s="335"/>
      <c r="N625" s="335"/>
      <c r="O625" s="335"/>
      <c r="P625" s="335"/>
    </row>
    <row r="626" spans="3:16" ht="14.25" hidden="1" x14ac:dyDescent="0.2">
      <c r="C626" s="335"/>
      <c r="E626" s="78"/>
      <c r="F626" s="335"/>
      <c r="G626" s="335"/>
      <c r="H626" s="505"/>
      <c r="J626" s="335"/>
      <c r="K626" s="335"/>
      <c r="L626" s="335"/>
      <c r="M626" s="335"/>
      <c r="N626" s="335"/>
      <c r="O626" s="335"/>
      <c r="P626" s="335"/>
    </row>
    <row r="627" spans="3:16" ht="14.25" hidden="1" x14ac:dyDescent="0.2">
      <c r="C627" s="335"/>
      <c r="E627" s="78"/>
      <c r="F627" s="335"/>
      <c r="G627" s="335"/>
      <c r="H627" s="505"/>
      <c r="J627" s="335"/>
      <c r="K627" s="335"/>
      <c r="L627" s="335"/>
      <c r="M627" s="335"/>
      <c r="N627" s="335"/>
      <c r="O627" s="335"/>
      <c r="P627" s="335"/>
    </row>
    <row r="628" spans="3:16" ht="14.25" hidden="1" x14ac:dyDescent="0.2">
      <c r="C628" s="335"/>
      <c r="E628" s="78"/>
      <c r="F628" s="335"/>
      <c r="G628" s="335"/>
      <c r="H628" s="505"/>
      <c r="J628" s="335"/>
      <c r="K628" s="335"/>
      <c r="L628" s="335"/>
      <c r="M628" s="335"/>
      <c r="N628" s="335"/>
      <c r="O628" s="335"/>
      <c r="P628" s="335"/>
    </row>
    <row r="629" spans="3:16" ht="14.25" hidden="1" x14ac:dyDescent="0.2">
      <c r="C629" s="335"/>
      <c r="E629" s="78"/>
      <c r="F629" s="335"/>
      <c r="G629" s="335"/>
      <c r="H629" s="505"/>
      <c r="J629" s="335"/>
      <c r="K629" s="335"/>
      <c r="L629" s="335"/>
      <c r="M629" s="335"/>
      <c r="N629" s="335"/>
      <c r="O629" s="335"/>
      <c r="P629" s="335"/>
    </row>
    <row r="630" spans="3:16" ht="14.25" hidden="1" x14ac:dyDescent="0.2">
      <c r="C630" s="335"/>
      <c r="E630" s="78"/>
      <c r="F630" s="335"/>
      <c r="G630" s="335"/>
      <c r="H630" s="505"/>
      <c r="J630" s="335"/>
      <c r="K630" s="335"/>
      <c r="L630" s="335"/>
      <c r="M630" s="335"/>
      <c r="N630" s="335"/>
      <c r="O630" s="335"/>
      <c r="P630" s="335"/>
    </row>
    <row r="631" spans="3:16" ht="14.25" hidden="1" x14ac:dyDescent="0.2">
      <c r="C631" s="335"/>
      <c r="E631" s="78"/>
      <c r="F631" s="335"/>
      <c r="G631" s="335"/>
      <c r="H631" s="505"/>
      <c r="J631" s="335"/>
      <c r="K631" s="335"/>
      <c r="L631" s="335"/>
      <c r="M631" s="335"/>
      <c r="N631" s="335"/>
      <c r="O631" s="335"/>
      <c r="P631" s="335"/>
    </row>
    <row r="632" spans="3:16" ht="14.25" hidden="1" x14ac:dyDescent="0.2">
      <c r="C632" s="335"/>
      <c r="E632" s="78"/>
      <c r="F632" s="335"/>
      <c r="G632" s="335"/>
      <c r="H632" s="505"/>
      <c r="J632" s="335"/>
      <c r="K632" s="335"/>
      <c r="L632" s="335"/>
      <c r="M632" s="335"/>
      <c r="N632" s="335"/>
      <c r="O632" s="335"/>
      <c r="P632" s="335"/>
    </row>
    <row r="633" spans="3:16" ht="14.25" hidden="1" x14ac:dyDescent="0.2">
      <c r="C633" s="335"/>
      <c r="E633" s="78"/>
      <c r="F633" s="335"/>
      <c r="G633" s="335"/>
      <c r="H633" s="505"/>
      <c r="J633" s="335"/>
      <c r="K633" s="335"/>
      <c r="L633" s="335"/>
      <c r="M633" s="335"/>
      <c r="N633" s="335"/>
      <c r="O633" s="335"/>
      <c r="P633" s="335"/>
    </row>
    <row r="634" spans="3:16" ht="14.25" hidden="1" x14ac:dyDescent="0.2">
      <c r="C634" s="335"/>
      <c r="E634" s="78"/>
      <c r="F634" s="335"/>
      <c r="G634" s="335"/>
      <c r="H634" s="505"/>
      <c r="J634" s="335"/>
      <c r="K634" s="335"/>
      <c r="L634" s="335"/>
      <c r="M634" s="335"/>
      <c r="N634" s="335"/>
      <c r="O634" s="335"/>
      <c r="P634" s="335"/>
    </row>
    <row r="635" spans="3:16" ht="14.25" hidden="1" x14ac:dyDescent="0.2">
      <c r="C635" s="335"/>
      <c r="E635" s="78"/>
      <c r="F635" s="335"/>
      <c r="G635" s="335"/>
      <c r="H635" s="505"/>
      <c r="J635" s="335"/>
      <c r="K635" s="335"/>
      <c r="L635" s="335"/>
      <c r="M635" s="335"/>
      <c r="N635" s="335"/>
      <c r="O635" s="335"/>
      <c r="P635" s="335"/>
    </row>
    <row r="636" spans="3:16" ht="14.25" hidden="1" x14ac:dyDescent="0.2">
      <c r="C636" s="335"/>
      <c r="E636" s="78"/>
      <c r="F636" s="335"/>
      <c r="G636" s="335"/>
      <c r="H636" s="505"/>
      <c r="J636" s="335"/>
      <c r="K636" s="335"/>
      <c r="L636" s="335"/>
      <c r="M636" s="335"/>
      <c r="N636" s="335"/>
      <c r="O636" s="335"/>
      <c r="P636" s="335"/>
    </row>
    <row r="637" spans="3:16" ht="14.25" hidden="1" x14ac:dyDescent="0.2">
      <c r="C637" s="335"/>
      <c r="E637" s="78"/>
      <c r="F637" s="335"/>
      <c r="G637" s="335"/>
      <c r="H637" s="505"/>
      <c r="J637" s="335"/>
      <c r="K637" s="335"/>
      <c r="L637" s="335"/>
      <c r="M637" s="335"/>
      <c r="N637" s="335"/>
      <c r="O637" s="335"/>
      <c r="P637" s="335"/>
    </row>
    <row r="638" spans="3:16" ht="14.25" hidden="1" x14ac:dyDescent="0.2">
      <c r="C638" s="335"/>
      <c r="E638" s="78"/>
      <c r="F638" s="335"/>
      <c r="G638" s="335"/>
      <c r="H638" s="505"/>
      <c r="J638" s="335"/>
      <c r="K638" s="335"/>
      <c r="L638" s="335"/>
      <c r="M638" s="335"/>
      <c r="N638" s="335"/>
      <c r="O638" s="335"/>
      <c r="P638" s="335"/>
    </row>
    <row r="639" spans="3:16" ht="14.25" hidden="1" x14ac:dyDescent="0.2">
      <c r="C639" s="335"/>
      <c r="E639" s="78"/>
      <c r="F639" s="335"/>
      <c r="G639" s="335"/>
      <c r="H639" s="505"/>
      <c r="J639" s="335"/>
      <c r="K639" s="335"/>
      <c r="L639" s="335"/>
      <c r="M639" s="335"/>
      <c r="N639" s="335"/>
      <c r="O639" s="335"/>
      <c r="P639" s="335"/>
    </row>
    <row r="640" spans="3:16" ht="14.25" hidden="1" x14ac:dyDescent="0.2">
      <c r="C640" s="335"/>
      <c r="E640" s="78"/>
      <c r="F640" s="335"/>
      <c r="G640" s="335"/>
      <c r="H640" s="505"/>
      <c r="J640" s="335"/>
      <c r="K640" s="335"/>
      <c r="L640" s="335"/>
      <c r="M640" s="335"/>
      <c r="N640" s="335"/>
      <c r="O640" s="335"/>
      <c r="P640" s="335"/>
    </row>
    <row r="641" spans="3:16" ht="14.25" hidden="1" x14ac:dyDescent="0.2">
      <c r="C641" s="335"/>
      <c r="E641" s="78"/>
      <c r="F641" s="335"/>
      <c r="G641" s="335"/>
      <c r="H641" s="505"/>
      <c r="J641" s="335"/>
      <c r="K641" s="335"/>
      <c r="L641" s="335"/>
      <c r="M641" s="335"/>
      <c r="N641" s="335"/>
      <c r="O641" s="335"/>
      <c r="P641" s="335"/>
    </row>
    <row r="642" spans="3:16" ht="14.25" hidden="1" x14ac:dyDescent="0.2">
      <c r="C642" s="335"/>
      <c r="E642" s="78"/>
      <c r="F642" s="335"/>
      <c r="G642" s="335"/>
      <c r="H642" s="505"/>
      <c r="J642" s="335"/>
      <c r="K642" s="335"/>
      <c r="L642" s="335"/>
      <c r="M642" s="335"/>
      <c r="N642" s="335"/>
      <c r="O642" s="335"/>
      <c r="P642" s="335"/>
    </row>
    <row r="643" spans="3:16" ht="14.25" hidden="1" x14ac:dyDescent="0.2">
      <c r="C643" s="335"/>
      <c r="E643" s="78"/>
      <c r="F643" s="335"/>
      <c r="G643" s="335"/>
      <c r="H643" s="505"/>
      <c r="J643" s="335"/>
      <c r="K643" s="335"/>
      <c r="L643" s="335"/>
      <c r="M643" s="335"/>
      <c r="N643" s="335"/>
      <c r="O643" s="335"/>
      <c r="P643" s="335"/>
    </row>
    <row r="644" spans="3:16" ht="14.25" hidden="1" x14ac:dyDescent="0.2">
      <c r="C644" s="335"/>
      <c r="E644" s="78"/>
      <c r="F644" s="335"/>
      <c r="G644" s="335"/>
      <c r="H644" s="505"/>
      <c r="J644" s="335"/>
      <c r="K644" s="335"/>
      <c r="L644" s="335"/>
      <c r="M644" s="335"/>
      <c r="N644" s="335"/>
      <c r="O644" s="335"/>
      <c r="P644" s="335"/>
    </row>
    <row r="645" spans="3:16" ht="14.25" hidden="1" x14ac:dyDescent="0.2">
      <c r="C645" s="335"/>
      <c r="E645" s="78"/>
      <c r="F645" s="335"/>
      <c r="G645" s="335"/>
      <c r="H645" s="505"/>
      <c r="J645" s="335"/>
      <c r="K645" s="335"/>
      <c r="L645" s="335"/>
      <c r="M645" s="335"/>
      <c r="N645" s="335"/>
      <c r="O645" s="335"/>
      <c r="P645" s="335"/>
    </row>
    <row r="646" spans="3:16" ht="14.25" hidden="1" x14ac:dyDescent="0.2">
      <c r="C646" s="335"/>
      <c r="E646" s="78"/>
      <c r="F646" s="335"/>
      <c r="G646" s="335"/>
      <c r="H646" s="505"/>
      <c r="J646" s="335"/>
      <c r="K646" s="335"/>
      <c r="L646" s="335"/>
      <c r="M646" s="335"/>
      <c r="N646" s="335"/>
      <c r="O646" s="335"/>
      <c r="P646" s="335"/>
    </row>
    <row r="647" spans="3:16" ht="14.25" hidden="1" x14ac:dyDescent="0.2">
      <c r="C647" s="335"/>
      <c r="E647" s="78"/>
      <c r="F647" s="335"/>
      <c r="G647" s="335"/>
      <c r="H647" s="505"/>
      <c r="J647" s="335"/>
      <c r="K647" s="335"/>
      <c r="L647" s="335"/>
      <c r="M647" s="335"/>
      <c r="N647" s="335"/>
      <c r="O647" s="335"/>
      <c r="P647" s="335"/>
    </row>
    <row r="648" spans="3:16" ht="14.25" hidden="1" x14ac:dyDescent="0.2">
      <c r="C648" s="335"/>
      <c r="E648" s="78"/>
      <c r="F648" s="335"/>
      <c r="G648" s="335"/>
      <c r="H648" s="505"/>
      <c r="J648" s="335"/>
      <c r="K648" s="335"/>
      <c r="L648" s="335"/>
      <c r="M648" s="335"/>
      <c r="N648" s="335"/>
      <c r="O648" s="335"/>
      <c r="P648" s="335"/>
    </row>
    <row r="649" spans="3:16" ht="14.25" hidden="1" x14ac:dyDescent="0.2">
      <c r="C649" s="335"/>
      <c r="E649" s="78"/>
      <c r="F649" s="335"/>
      <c r="G649" s="335"/>
      <c r="H649" s="505"/>
      <c r="J649" s="335"/>
      <c r="K649" s="335"/>
      <c r="L649" s="335"/>
      <c r="M649" s="335"/>
      <c r="N649" s="335"/>
      <c r="O649" s="335"/>
      <c r="P649" s="335"/>
    </row>
    <row r="650" spans="3:16" ht="14.25" hidden="1" x14ac:dyDescent="0.2">
      <c r="C650" s="335"/>
      <c r="E650" s="78"/>
      <c r="F650" s="335"/>
      <c r="G650" s="335"/>
      <c r="H650" s="505"/>
      <c r="J650" s="335"/>
      <c r="K650" s="335"/>
      <c r="L650" s="335"/>
      <c r="M650" s="335"/>
      <c r="N650" s="335"/>
      <c r="O650" s="335"/>
      <c r="P650" s="335"/>
    </row>
    <row r="651" spans="3:16" ht="14.25" hidden="1" x14ac:dyDescent="0.2">
      <c r="C651" s="335"/>
      <c r="E651" s="78"/>
      <c r="F651" s="335"/>
      <c r="G651" s="335"/>
      <c r="H651" s="505"/>
      <c r="J651" s="335"/>
      <c r="K651" s="335"/>
      <c r="L651" s="335"/>
      <c r="M651" s="335"/>
      <c r="N651" s="335"/>
      <c r="O651" s="335"/>
      <c r="P651" s="335"/>
    </row>
    <row r="652" spans="3:16" ht="14.25" hidden="1" x14ac:dyDescent="0.2">
      <c r="C652" s="335"/>
      <c r="E652" s="78"/>
      <c r="F652" s="335"/>
      <c r="G652" s="335"/>
      <c r="H652" s="505"/>
      <c r="J652" s="335"/>
      <c r="K652" s="335"/>
      <c r="L652" s="335"/>
      <c r="M652" s="335"/>
      <c r="N652" s="335"/>
      <c r="O652" s="335"/>
      <c r="P652" s="335"/>
    </row>
    <row r="653" spans="3:16" ht="14.25" hidden="1" x14ac:dyDescent="0.2">
      <c r="C653" s="335"/>
      <c r="E653" s="78"/>
      <c r="F653" s="335"/>
      <c r="G653" s="335"/>
      <c r="H653" s="505"/>
      <c r="J653" s="335"/>
      <c r="K653" s="335"/>
      <c r="L653" s="335"/>
      <c r="M653" s="335"/>
      <c r="N653" s="335"/>
      <c r="O653" s="335"/>
      <c r="P653" s="335"/>
    </row>
    <row r="654" spans="3:16" ht="14.25" hidden="1" x14ac:dyDescent="0.2">
      <c r="C654" s="335"/>
      <c r="E654" s="78"/>
      <c r="F654" s="335"/>
      <c r="G654" s="335"/>
      <c r="H654" s="505"/>
      <c r="J654" s="335"/>
      <c r="K654" s="335"/>
      <c r="L654" s="335"/>
      <c r="M654" s="335"/>
      <c r="N654" s="335"/>
      <c r="O654" s="335"/>
      <c r="P654" s="335"/>
    </row>
    <row r="655" spans="3:16" ht="14.25" hidden="1" x14ac:dyDescent="0.2">
      <c r="C655" s="335"/>
      <c r="E655" s="78"/>
      <c r="F655" s="335"/>
      <c r="G655" s="335"/>
      <c r="H655" s="505"/>
      <c r="J655" s="335"/>
      <c r="K655" s="335"/>
      <c r="L655" s="335"/>
      <c r="M655" s="335"/>
      <c r="N655" s="335"/>
      <c r="O655" s="335"/>
      <c r="P655" s="335"/>
    </row>
    <row r="656" spans="3:16" ht="14.25" hidden="1" x14ac:dyDescent="0.2">
      <c r="C656" s="335"/>
      <c r="E656" s="78"/>
      <c r="F656" s="335"/>
      <c r="G656" s="335"/>
      <c r="H656" s="505"/>
      <c r="J656" s="335"/>
      <c r="K656" s="335"/>
      <c r="L656" s="335"/>
      <c r="M656" s="335"/>
      <c r="N656" s="335"/>
      <c r="O656" s="335"/>
      <c r="P656" s="335"/>
    </row>
    <row r="657" spans="3:16" ht="14.25" hidden="1" x14ac:dyDescent="0.2">
      <c r="C657" s="335"/>
      <c r="E657" s="78"/>
      <c r="F657" s="335"/>
      <c r="G657" s="335"/>
      <c r="H657" s="505"/>
      <c r="J657" s="335"/>
      <c r="K657" s="335"/>
      <c r="L657" s="335"/>
      <c r="M657" s="335"/>
      <c r="N657" s="335"/>
      <c r="O657" s="335"/>
      <c r="P657" s="335"/>
    </row>
    <row r="658" spans="3:16" ht="14.25" hidden="1" x14ac:dyDescent="0.2">
      <c r="C658" s="335"/>
      <c r="E658" s="78"/>
      <c r="F658" s="335"/>
      <c r="G658" s="335"/>
      <c r="H658" s="505"/>
      <c r="J658" s="335"/>
      <c r="K658" s="335"/>
      <c r="L658" s="335"/>
      <c r="M658" s="335"/>
      <c r="N658" s="335"/>
      <c r="O658" s="335"/>
      <c r="P658" s="335"/>
    </row>
    <row r="659" spans="3:16" ht="14.25" hidden="1" x14ac:dyDescent="0.2">
      <c r="C659" s="335"/>
      <c r="E659" s="78"/>
      <c r="F659" s="335"/>
      <c r="G659" s="335"/>
      <c r="H659" s="505"/>
      <c r="J659" s="335"/>
      <c r="K659" s="335"/>
      <c r="L659" s="335"/>
      <c r="M659" s="335"/>
      <c r="N659" s="335"/>
      <c r="O659" s="335"/>
      <c r="P659" s="335"/>
    </row>
    <row r="660" spans="3:16" ht="14.25" hidden="1" x14ac:dyDescent="0.2">
      <c r="C660" s="335"/>
      <c r="E660" s="78"/>
      <c r="F660" s="335"/>
      <c r="G660" s="335"/>
      <c r="H660" s="505"/>
      <c r="J660" s="335"/>
      <c r="K660" s="335"/>
      <c r="L660" s="335"/>
      <c r="M660" s="335"/>
      <c r="N660" s="335"/>
      <c r="O660" s="335"/>
      <c r="P660" s="335"/>
    </row>
    <row r="661" spans="3:16" ht="14.25" hidden="1" x14ac:dyDescent="0.2">
      <c r="C661" s="335"/>
      <c r="E661" s="78"/>
      <c r="F661" s="335"/>
      <c r="G661" s="335"/>
      <c r="H661" s="505"/>
      <c r="J661" s="335"/>
      <c r="K661" s="335"/>
      <c r="L661" s="335"/>
      <c r="M661" s="335"/>
      <c r="N661" s="335"/>
      <c r="O661" s="335"/>
      <c r="P661" s="335"/>
    </row>
    <row r="662" spans="3:16" ht="14.25" hidden="1" x14ac:dyDescent="0.2">
      <c r="C662" s="335"/>
      <c r="E662" s="78"/>
      <c r="F662" s="335"/>
      <c r="G662" s="335"/>
      <c r="H662" s="505"/>
      <c r="J662" s="335"/>
      <c r="K662" s="335"/>
      <c r="L662" s="335"/>
      <c r="M662" s="335"/>
      <c r="N662" s="335"/>
      <c r="O662" s="335"/>
      <c r="P662" s="335"/>
    </row>
    <row r="663" spans="3:16" ht="14.25" hidden="1" x14ac:dyDescent="0.2">
      <c r="C663" s="335"/>
      <c r="E663" s="78"/>
      <c r="F663" s="335"/>
      <c r="G663" s="335"/>
      <c r="H663" s="505"/>
      <c r="J663" s="335"/>
      <c r="K663" s="335"/>
      <c r="L663" s="335"/>
      <c r="M663" s="335"/>
      <c r="N663" s="335"/>
      <c r="O663" s="335"/>
      <c r="P663" s="335"/>
    </row>
    <row r="664" spans="3:16" ht="14.25" hidden="1" x14ac:dyDescent="0.2">
      <c r="C664" s="335"/>
      <c r="E664" s="78"/>
      <c r="F664" s="335"/>
      <c r="G664" s="335"/>
      <c r="H664" s="505"/>
      <c r="J664" s="335"/>
      <c r="K664" s="335"/>
      <c r="L664" s="335"/>
      <c r="M664" s="335"/>
      <c r="N664" s="335"/>
      <c r="O664" s="335"/>
      <c r="P664" s="335"/>
    </row>
    <row r="665" spans="3:16" ht="14.25" hidden="1" x14ac:dyDescent="0.2">
      <c r="C665" s="335"/>
      <c r="E665" s="78"/>
      <c r="F665" s="335"/>
      <c r="G665" s="335"/>
      <c r="H665" s="505"/>
      <c r="J665" s="335"/>
      <c r="K665" s="335"/>
      <c r="L665" s="335"/>
      <c r="M665" s="335"/>
      <c r="N665" s="335"/>
      <c r="O665" s="335"/>
      <c r="P665" s="335"/>
    </row>
    <row r="666" spans="3:16" ht="14.25" hidden="1" x14ac:dyDescent="0.2">
      <c r="C666" s="335"/>
      <c r="E666" s="78"/>
      <c r="F666" s="335"/>
      <c r="G666" s="335"/>
      <c r="H666" s="505"/>
      <c r="J666" s="335"/>
      <c r="K666" s="335"/>
      <c r="L666" s="335"/>
      <c r="M666" s="335"/>
      <c r="N666" s="335"/>
      <c r="O666" s="335"/>
      <c r="P666" s="335"/>
    </row>
    <row r="667" spans="3:16" ht="14.25" hidden="1" x14ac:dyDescent="0.2">
      <c r="C667" s="335"/>
      <c r="E667" s="78"/>
      <c r="F667" s="335"/>
      <c r="G667" s="335"/>
      <c r="H667" s="505"/>
      <c r="J667" s="335"/>
      <c r="K667" s="335"/>
      <c r="L667" s="335"/>
      <c r="M667" s="335"/>
      <c r="N667" s="335"/>
      <c r="O667" s="335"/>
      <c r="P667" s="335"/>
    </row>
    <row r="668" spans="3:16" ht="14.25" hidden="1" x14ac:dyDescent="0.2">
      <c r="C668" s="335"/>
      <c r="E668" s="78"/>
      <c r="F668" s="335"/>
      <c r="G668" s="335"/>
      <c r="H668" s="505"/>
      <c r="J668" s="335"/>
      <c r="K668" s="335"/>
      <c r="L668" s="335"/>
      <c r="M668" s="335"/>
      <c r="N668" s="335"/>
      <c r="O668" s="335"/>
      <c r="P668" s="335"/>
    </row>
    <row r="669" spans="3:16" ht="14.25" hidden="1" x14ac:dyDescent="0.2">
      <c r="C669" s="335"/>
      <c r="E669" s="78"/>
      <c r="F669" s="335"/>
      <c r="G669" s="335"/>
      <c r="H669" s="505"/>
      <c r="J669" s="335"/>
      <c r="K669" s="335"/>
      <c r="L669" s="335"/>
      <c r="M669" s="335"/>
      <c r="N669" s="335"/>
      <c r="O669" s="335"/>
      <c r="P669" s="335"/>
    </row>
    <row r="670" spans="3:16" ht="14.25" hidden="1" x14ac:dyDescent="0.2">
      <c r="C670" s="335"/>
      <c r="E670" s="78"/>
      <c r="F670" s="335"/>
      <c r="G670" s="335"/>
      <c r="H670" s="505"/>
      <c r="J670" s="335"/>
      <c r="K670" s="335"/>
      <c r="L670" s="335"/>
      <c r="M670" s="335"/>
      <c r="N670" s="335"/>
      <c r="O670" s="335"/>
      <c r="P670" s="335"/>
    </row>
    <row r="671" spans="3:16" ht="14.25" hidden="1" x14ac:dyDescent="0.2">
      <c r="C671" s="335"/>
      <c r="E671" s="78"/>
      <c r="F671" s="335"/>
      <c r="G671" s="335"/>
      <c r="H671" s="505"/>
      <c r="J671" s="335"/>
      <c r="K671" s="335"/>
      <c r="L671" s="335"/>
      <c r="M671" s="335"/>
      <c r="N671" s="335"/>
      <c r="O671" s="335"/>
      <c r="P671" s="335"/>
    </row>
    <row r="672" spans="3:16" ht="14.25" hidden="1" x14ac:dyDescent="0.2">
      <c r="C672" s="335"/>
      <c r="E672" s="78"/>
      <c r="F672" s="335"/>
      <c r="G672" s="335"/>
      <c r="H672" s="505"/>
      <c r="J672" s="335"/>
      <c r="K672" s="335"/>
      <c r="L672" s="335"/>
      <c r="M672" s="335"/>
      <c r="N672" s="335"/>
      <c r="O672" s="335"/>
      <c r="P672" s="335"/>
    </row>
    <row r="673" spans="3:16" ht="14.25" hidden="1" x14ac:dyDescent="0.2">
      <c r="C673" s="335"/>
      <c r="E673" s="78"/>
      <c r="F673" s="335"/>
      <c r="G673" s="335"/>
      <c r="H673" s="505"/>
      <c r="J673" s="335"/>
      <c r="K673" s="335"/>
      <c r="L673" s="335"/>
      <c r="M673" s="335"/>
      <c r="N673" s="335"/>
      <c r="O673" s="335"/>
      <c r="P673" s="335"/>
    </row>
    <row r="674" spans="3:16" ht="14.25" hidden="1" x14ac:dyDescent="0.2">
      <c r="C674" s="335"/>
      <c r="E674" s="78"/>
      <c r="F674" s="335"/>
      <c r="G674" s="335"/>
      <c r="H674" s="505"/>
      <c r="J674" s="335"/>
      <c r="K674" s="335"/>
      <c r="L674" s="335"/>
      <c r="M674" s="335"/>
      <c r="N674" s="335"/>
      <c r="O674" s="335"/>
      <c r="P674" s="335"/>
    </row>
    <row r="675" spans="3:16" ht="14.25" hidden="1" x14ac:dyDescent="0.2">
      <c r="C675" s="335"/>
      <c r="E675" s="78"/>
      <c r="F675" s="335"/>
      <c r="G675" s="335"/>
      <c r="H675" s="505"/>
      <c r="J675" s="335"/>
      <c r="K675" s="335"/>
      <c r="L675" s="335"/>
      <c r="M675" s="335"/>
      <c r="N675" s="335"/>
      <c r="O675" s="335"/>
      <c r="P675" s="335"/>
    </row>
    <row r="676" spans="3:16" ht="14.25" hidden="1" x14ac:dyDescent="0.2">
      <c r="C676" s="335"/>
      <c r="E676" s="78"/>
      <c r="F676" s="335"/>
      <c r="G676" s="335"/>
      <c r="H676" s="505"/>
      <c r="J676" s="335"/>
      <c r="K676" s="335"/>
      <c r="L676" s="335"/>
      <c r="M676" s="335"/>
      <c r="N676" s="335"/>
      <c r="O676" s="335"/>
      <c r="P676" s="335"/>
    </row>
    <row r="677" spans="3:16" ht="14.25" hidden="1" x14ac:dyDescent="0.2">
      <c r="C677" s="335"/>
      <c r="E677" s="78"/>
      <c r="F677" s="335"/>
      <c r="G677" s="335"/>
      <c r="H677" s="505"/>
      <c r="J677" s="335"/>
      <c r="K677" s="335"/>
      <c r="L677" s="335"/>
      <c r="M677" s="335"/>
      <c r="N677" s="335"/>
      <c r="O677" s="335"/>
      <c r="P677" s="335"/>
    </row>
    <row r="678" spans="3:16" ht="14.25" hidden="1" x14ac:dyDescent="0.2">
      <c r="C678" s="335"/>
      <c r="E678" s="78"/>
      <c r="F678" s="335"/>
      <c r="G678" s="335"/>
      <c r="H678" s="505"/>
      <c r="J678" s="335"/>
      <c r="K678" s="335"/>
      <c r="L678" s="335"/>
      <c r="M678" s="335"/>
      <c r="N678" s="335"/>
      <c r="O678" s="335"/>
      <c r="P678" s="335"/>
    </row>
    <row r="679" spans="3:16" ht="14.25" hidden="1" x14ac:dyDescent="0.2">
      <c r="C679" s="335"/>
      <c r="E679" s="78"/>
      <c r="F679" s="335"/>
      <c r="G679" s="335"/>
      <c r="H679" s="505"/>
      <c r="J679" s="335"/>
      <c r="K679" s="335"/>
      <c r="L679" s="335"/>
      <c r="M679" s="335"/>
      <c r="N679" s="335"/>
      <c r="O679" s="335"/>
      <c r="P679" s="335"/>
    </row>
    <row r="680" spans="3:16" ht="14.25" hidden="1" x14ac:dyDescent="0.2">
      <c r="C680" s="335"/>
      <c r="E680" s="78"/>
      <c r="F680" s="335"/>
      <c r="G680" s="335"/>
      <c r="H680" s="505"/>
      <c r="J680" s="335"/>
      <c r="K680" s="335"/>
      <c r="L680" s="335"/>
      <c r="M680" s="335"/>
      <c r="N680" s="335"/>
      <c r="O680" s="335"/>
      <c r="P680" s="335"/>
    </row>
    <row r="681" spans="3:16" ht="14.25" hidden="1" x14ac:dyDescent="0.2">
      <c r="C681" s="335"/>
      <c r="E681" s="78"/>
      <c r="F681" s="335"/>
      <c r="G681" s="335"/>
      <c r="H681" s="505"/>
      <c r="J681" s="335"/>
      <c r="K681" s="335"/>
      <c r="L681" s="335"/>
      <c r="M681" s="335"/>
      <c r="N681" s="335"/>
      <c r="O681" s="335"/>
      <c r="P681" s="335"/>
    </row>
    <row r="682" spans="3:16" ht="14.25" hidden="1" x14ac:dyDescent="0.2">
      <c r="C682" s="335"/>
      <c r="E682" s="78"/>
      <c r="F682" s="335"/>
      <c r="G682" s="335"/>
      <c r="H682" s="505"/>
      <c r="J682" s="335"/>
      <c r="K682" s="335"/>
      <c r="L682" s="335"/>
      <c r="M682" s="335"/>
      <c r="N682" s="335"/>
      <c r="O682" s="335"/>
      <c r="P682" s="335"/>
    </row>
    <row r="683" spans="3:16" ht="14.25" hidden="1" x14ac:dyDescent="0.2">
      <c r="C683" s="335"/>
      <c r="E683" s="78"/>
      <c r="F683" s="335"/>
      <c r="G683" s="335"/>
      <c r="H683" s="505"/>
      <c r="J683" s="335"/>
      <c r="K683" s="335"/>
      <c r="L683" s="335"/>
      <c r="M683" s="335"/>
      <c r="N683" s="335"/>
      <c r="O683" s="335"/>
      <c r="P683" s="335"/>
    </row>
    <row r="684" spans="3:16" ht="14.25" hidden="1" x14ac:dyDescent="0.2">
      <c r="C684" s="335"/>
      <c r="E684" s="78"/>
      <c r="F684" s="335"/>
      <c r="G684" s="335"/>
      <c r="H684" s="505"/>
      <c r="J684" s="335"/>
      <c r="K684" s="335"/>
      <c r="L684" s="335"/>
      <c r="M684" s="335"/>
      <c r="N684" s="335"/>
      <c r="O684" s="335"/>
      <c r="P684" s="335"/>
    </row>
    <row r="685" spans="3:16" ht="14.25" hidden="1" x14ac:dyDescent="0.2">
      <c r="C685" s="335"/>
      <c r="E685" s="78"/>
      <c r="F685" s="335"/>
      <c r="G685" s="335"/>
      <c r="H685" s="505"/>
      <c r="J685" s="335"/>
      <c r="K685" s="335"/>
      <c r="L685" s="335"/>
      <c r="M685" s="335"/>
      <c r="N685" s="335"/>
      <c r="O685" s="335"/>
      <c r="P685" s="335"/>
    </row>
    <row r="686" spans="3:16" ht="14.25" hidden="1" x14ac:dyDescent="0.2">
      <c r="C686" s="335"/>
      <c r="E686" s="78"/>
      <c r="F686" s="335"/>
      <c r="G686" s="335"/>
      <c r="H686" s="505"/>
      <c r="J686" s="335"/>
      <c r="K686" s="335"/>
      <c r="L686" s="335"/>
      <c r="M686" s="335"/>
      <c r="N686" s="335"/>
      <c r="O686" s="335"/>
      <c r="P686" s="335"/>
    </row>
    <row r="687" spans="3:16" ht="14.25" hidden="1" x14ac:dyDescent="0.2">
      <c r="C687" s="335"/>
      <c r="E687" s="78"/>
      <c r="F687" s="335"/>
      <c r="G687" s="335"/>
      <c r="H687" s="505"/>
      <c r="J687" s="335"/>
      <c r="K687" s="335"/>
      <c r="L687" s="335"/>
      <c r="M687" s="335"/>
      <c r="N687" s="335"/>
      <c r="O687" s="335"/>
      <c r="P687" s="335"/>
    </row>
    <row r="688" spans="3:16" ht="14.25" hidden="1" x14ac:dyDescent="0.2">
      <c r="C688" s="335"/>
      <c r="E688" s="78"/>
      <c r="F688" s="335"/>
      <c r="G688" s="335"/>
      <c r="H688" s="505"/>
      <c r="J688" s="335"/>
      <c r="K688" s="335"/>
      <c r="L688" s="335"/>
      <c r="M688" s="335"/>
      <c r="N688" s="335"/>
      <c r="O688" s="335"/>
      <c r="P688" s="335"/>
    </row>
    <row r="689" spans="3:16" ht="14.25" hidden="1" x14ac:dyDescent="0.2">
      <c r="C689" s="335"/>
      <c r="E689" s="78"/>
      <c r="F689" s="335"/>
      <c r="G689" s="335"/>
      <c r="H689" s="505"/>
      <c r="J689" s="335"/>
      <c r="K689" s="335"/>
      <c r="L689" s="335"/>
      <c r="M689" s="335"/>
      <c r="N689" s="335"/>
      <c r="O689" s="335"/>
      <c r="P689" s="335"/>
    </row>
    <row r="690" spans="3:16" ht="14.25" hidden="1" x14ac:dyDescent="0.2">
      <c r="C690" s="335"/>
      <c r="E690" s="78"/>
      <c r="F690" s="335"/>
      <c r="G690" s="335"/>
      <c r="H690" s="505"/>
      <c r="J690" s="335"/>
      <c r="K690" s="335"/>
      <c r="L690" s="335"/>
      <c r="M690" s="335"/>
      <c r="N690" s="335"/>
      <c r="O690" s="335"/>
      <c r="P690" s="335"/>
    </row>
    <row r="691" spans="3:16" ht="14.25" hidden="1" x14ac:dyDescent="0.2">
      <c r="C691" s="335"/>
      <c r="E691" s="78"/>
      <c r="F691" s="335"/>
      <c r="G691" s="335"/>
      <c r="H691" s="505"/>
      <c r="J691" s="335"/>
      <c r="K691" s="335"/>
      <c r="L691" s="335"/>
      <c r="M691" s="335"/>
      <c r="N691" s="335"/>
      <c r="O691" s="335"/>
      <c r="P691" s="335"/>
    </row>
    <row r="692" spans="3:16" ht="14.25" hidden="1" x14ac:dyDescent="0.2">
      <c r="C692" s="335"/>
      <c r="E692" s="78"/>
      <c r="F692" s="335"/>
      <c r="G692" s="335"/>
      <c r="H692" s="505"/>
      <c r="J692" s="335"/>
      <c r="K692" s="335"/>
      <c r="L692" s="335"/>
      <c r="M692" s="335"/>
      <c r="N692" s="335"/>
      <c r="O692" s="335"/>
      <c r="P692" s="335"/>
    </row>
    <row r="693" spans="3:16" ht="14.25" hidden="1" x14ac:dyDescent="0.2">
      <c r="C693" s="335"/>
      <c r="E693" s="78"/>
      <c r="F693" s="335"/>
      <c r="G693" s="335"/>
      <c r="H693" s="505"/>
      <c r="J693" s="335"/>
      <c r="K693" s="335"/>
      <c r="L693" s="335"/>
      <c r="M693" s="335"/>
      <c r="N693" s="335"/>
      <c r="O693" s="335"/>
      <c r="P693" s="335"/>
    </row>
    <row r="694" spans="3:16" ht="14.25" hidden="1" x14ac:dyDescent="0.2">
      <c r="C694" s="335"/>
      <c r="E694" s="78"/>
      <c r="F694" s="335"/>
      <c r="G694" s="335"/>
      <c r="H694" s="505"/>
      <c r="J694" s="335"/>
      <c r="K694" s="335"/>
      <c r="L694" s="335"/>
      <c r="M694" s="335"/>
      <c r="N694" s="335"/>
      <c r="O694" s="335"/>
      <c r="P694" s="335"/>
    </row>
    <row r="695" spans="3:16" ht="14.25" hidden="1" x14ac:dyDescent="0.2">
      <c r="C695" s="335"/>
      <c r="E695" s="78"/>
      <c r="F695" s="335"/>
      <c r="G695" s="335"/>
      <c r="H695" s="505"/>
      <c r="J695" s="335"/>
      <c r="K695" s="335"/>
      <c r="L695" s="335"/>
      <c r="M695" s="335"/>
      <c r="N695" s="335"/>
      <c r="O695" s="335"/>
      <c r="P695" s="335"/>
    </row>
    <row r="696" spans="3:16" ht="14.25" hidden="1" x14ac:dyDescent="0.2">
      <c r="C696" s="335"/>
      <c r="E696" s="78"/>
      <c r="F696" s="335"/>
      <c r="G696" s="335"/>
      <c r="H696" s="505"/>
      <c r="J696" s="335"/>
      <c r="K696" s="335"/>
      <c r="L696" s="335"/>
      <c r="M696" s="335"/>
      <c r="N696" s="335"/>
      <c r="O696" s="335"/>
      <c r="P696" s="335"/>
    </row>
    <row r="697" spans="3:16" ht="14.25" hidden="1" x14ac:dyDescent="0.2">
      <c r="C697" s="335"/>
      <c r="E697" s="78"/>
      <c r="F697" s="335"/>
      <c r="G697" s="335"/>
      <c r="H697" s="505"/>
      <c r="J697" s="335"/>
      <c r="K697" s="335"/>
      <c r="L697" s="335"/>
      <c r="M697" s="335"/>
      <c r="N697" s="335"/>
      <c r="O697" s="335"/>
      <c r="P697" s="335"/>
    </row>
    <row r="698" spans="3:16" ht="14.25" hidden="1" x14ac:dyDescent="0.2">
      <c r="C698" s="335"/>
      <c r="E698" s="78"/>
      <c r="F698" s="335"/>
      <c r="G698" s="335"/>
      <c r="H698" s="505"/>
      <c r="J698" s="335"/>
      <c r="K698" s="335"/>
      <c r="L698" s="335"/>
      <c r="M698" s="335"/>
      <c r="N698" s="335"/>
      <c r="O698" s="335"/>
      <c r="P698" s="335"/>
    </row>
    <row r="699" spans="3:16" ht="14.25" hidden="1" x14ac:dyDescent="0.2">
      <c r="C699" s="335"/>
      <c r="E699" s="78"/>
      <c r="F699" s="335"/>
      <c r="G699" s="335"/>
      <c r="H699" s="505"/>
      <c r="J699" s="335"/>
      <c r="K699" s="335"/>
      <c r="L699" s="335"/>
      <c r="M699" s="335"/>
      <c r="N699" s="335"/>
      <c r="O699" s="335"/>
      <c r="P699" s="335"/>
    </row>
    <row r="700" spans="3:16" ht="14.25" hidden="1" x14ac:dyDescent="0.2">
      <c r="C700" s="335"/>
      <c r="E700" s="78"/>
      <c r="F700" s="335"/>
      <c r="G700" s="335"/>
      <c r="H700" s="505"/>
      <c r="J700" s="335"/>
      <c r="K700" s="335"/>
      <c r="L700" s="335"/>
      <c r="M700" s="335"/>
      <c r="N700" s="335"/>
      <c r="O700" s="335"/>
      <c r="P700" s="335"/>
    </row>
    <row r="701" spans="3:16" ht="14.25" hidden="1" x14ac:dyDescent="0.2">
      <c r="C701" s="335"/>
      <c r="E701" s="78"/>
      <c r="F701" s="335"/>
      <c r="G701" s="335"/>
      <c r="H701" s="505"/>
      <c r="J701" s="335"/>
      <c r="K701" s="335"/>
      <c r="L701" s="335"/>
      <c r="M701" s="335"/>
      <c r="N701" s="335"/>
      <c r="O701" s="335"/>
      <c r="P701" s="335"/>
    </row>
    <row r="702" spans="3:16" ht="14.25" hidden="1" x14ac:dyDescent="0.2">
      <c r="C702" s="335"/>
      <c r="E702" s="78"/>
      <c r="F702" s="335"/>
      <c r="G702" s="335"/>
      <c r="H702" s="505"/>
      <c r="J702" s="335"/>
      <c r="K702" s="335"/>
      <c r="L702" s="335"/>
      <c r="M702" s="335"/>
      <c r="N702" s="335"/>
      <c r="O702" s="335"/>
      <c r="P702" s="335"/>
    </row>
    <row r="703" spans="3:16" ht="14.25" hidden="1" x14ac:dyDescent="0.2">
      <c r="C703" s="335"/>
      <c r="E703" s="78"/>
      <c r="F703" s="335"/>
      <c r="G703" s="335"/>
      <c r="H703" s="505"/>
      <c r="J703" s="335"/>
      <c r="K703" s="335"/>
      <c r="L703" s="335"/>
      <c r="M703" s="335"/>
      <c r="N703" s="335"/>
      <c r="O703" s="335"/>
      <c r="P703" s="335"/>
    </row>
    <row r="704" spans="3:16" ht="14.25" hidden="1" x14ac:dyDescent="0.2">
      <c r="C704" s="335"/>
      <c r="E704" s="78"/>
      <c r="F704" s="335"/>
      <c r="G704" s="335"/>
      <c r="H704" s="505"/>
      <c r="J704" s="335"/>
      <c r="K704" s="335"/>
      <c r="L704" s="335"/>
      <c r="M704" s="335"/>
      <c r="N704" s="335"/>
      <c r="O704" s="335"/>
      <c r="P704" s="335"/>
    </row>
    <row r="705" spans="3:16" ht="14.25" hidden="1" x14ac:dyDescent="0.2">
      <c r="C705" s="335"/>
      <c r="E705" s="78"/>
      <c r="F705" s="335"/>
      <c r="G705" s="335"/>
      <c r="H705" s="505"/>
      <c r="J705" s="335"/>
      <c r="K705" s="335"/>
      <c r="L705" s="335"/>
      <c r="M705" s="335"/>
      <c r="N705" s="335"/>
      <c r="O705" s="335"/>
      <c r="P705" s="335"/>
    </row>
    <row r="706" spans="3:16" ht="14.25" hidden="1" x14ac:dyDescent="0.2">
      <c r="C706" s="335"/>
      <c r="E706" s="78"/>
      <c r="F706" s="335"/>
      <c r="G706" s="335"/>
      <c r="H706" s="505"/>
      <c r="J706" s="335"/>
      <c r="K706" s="335"/>
      <c r="L706" s="335"/>
      <c r="M706" s="335"/>
      <c r="N706" s="335"/>
      <c r="O706" s="335"/>
      <c r="P706" s="335"/>
    </row>
    <row r="707" spans="3:16" ht="14.25" hidden="1" x14ac:dyDescent="0.2">
      <c r="C707" s="335"/>
      <c r="E707" s="78"/>
      <c r="F707" s="335"/>
      <c r="G707" s="335"/>
      <c r="H707" s="505"/>
      <c r="J707" s="335"/>
      <c r="K707" s="335"/>
      <c r="L707" s="335"/>
      <c r="M707" s="335"/>
      <c r="N707" s="335"/>
      <c r="O707" s="335"/>
      <c r="P707" s="335"/>
    </row>
    <row r="708" spans="3:16" ht="14.25" hidden="1" x14ac:dyDescent="0.2">
      <c r="C708" s="335"/>
      <c r="E708" s="78"/>
      <c r="F708" s="335"/>
      <c r="G708" s="335"/>
      <c r="H708" s="505"/>
      <c r="J708" s="335"/>
      <c r="K708" s="335"/>
      <c r="L708" s="335"/>
      <c r="M708" s="335"/>
      <c r="N708" s="335"/>
      <c r="O708" s="335"/>
      <c r="P708" s="335"/>
    </row>
    <row r="709" spans="3:16" ht="14.25" hidden="1" x14ac:dyDescent="0.2">
      <c r="C709" s="335"/>
      <c r="E709" s="78"/>
      <c r="F709" s="335"/>
      <c r="G709" s="335"/>
      <c r="H709" s="505"/>
      <c r="J709" s="335"/>
      <c r="K709" s="335"/>
      <c r="L709" s="335"/>
      <c r="M709" s="335"/>
      <c r="N709" s="335"/>
      <c r="O709" s="335"/>
      <c r="P709" s="335"/>
    </row>
    <row r="710" spans="3:16" ht="14.25" hidden="1" x14ac:dyDescent="0.2">
      <c r="C710" s="335"/>
      <c r="E710" s="78"/>
      <c r="F710" s="335"/>
      <c r="G710" s="335"/>
      <c r="H710" s="505"/>
      <c r="J710" s="335"/>
      <c r="K710" s="335"/>
      <c r="L710" s="335"/>
      <c r="M710" s="335"/>
      <c r="N710" s="335"/>
      <c r="O710" s="335"/>
      <c r="P710" s="335"/>
    </row>
    <row r="711" spans="3:16" ht="14.25" hidden="1" x14ac:dyDescent="0.2">
      <c r="C711" s="335"/>
      <c r="E711" s="78"/>
      <c r="F711" s="335"/>
      <c r="G711" s="335"/>
      <c r="H711" s="505"/>
      <c r="J711" s="335"/>
      <c r="K711" s="335"/>
      <c r="L711" s="335"/>
      <c r="M711" s="335"/>
      <c r="N711" s="335"/>
      <c r="O711" s="335"/>
      <c r="P711" s="335"/>
    </row>
    <row r="712" spans="3:16" ht="14.25" hidden="1" x14ac:dyDescent="0.2">
      <c r="C712" s="335"/>
      <c r="E712" s="78"/>
      <c r="F712" s="335"/>
      <c r="G712" s="335"/>
      <c r="H712" s="505"/>
      <c r="J712" s="335"/>
      <c r="K712" s="335"/>
      <c r="L712" s="335"/>
      <c r="M712" s="335"/>
      <c r="N712" s="335"/>
      <c r="O712" s="335"/>
      <c r="P712" s="335"/>
    </row>
    <row r="713" spans="3:16" ht="14.25" hidden="1" x14ac:dyDescent="0.2">
      <c r="C713" s="335"/>
      <c r="E713" s="78"/>
      <c r="F713" s="335"/>
      <c r="G713" s="335"/>
      <c r="H713" s="505"/>
      <c r="J713" s="335"/>
      <c r="K713" s="335"/>
      <c r="L713" s="335"/>
      <c r="M713" s="335"/>
      <c r="N713" s="335"/>
      <c r="O713" s="335"/>
      <c r="P713" s="335"/>
    </row>
    <row r="714" spans="3:16" ht="14.25" hidden="1" x14ac:dyDescent="0.2">
      <c r="C714" s="335"/>
      <c r="E714" s="78"/>
      <c r="F714" s="335"/>
      <c r="G714" s="335"/>
      <c r="H714" s="505"/>
      <c r="J714" s="335"/>
      <c r="K714" s="335"/>
      <c r="L714" s="335"/>
      <c r="M714" s="335"/>
      <c r="N714" s="335"/>
      <c r="O714" s="335"/>
      <c r="P714" s="335"/>
    </row>
    <row r="715" spans="3:16" ht="14.25" hidden="1" x14ac:dyDescent="0.2">
      <c r="C715" s="335"/>
      <c r="E715" s="78"/>
      <c r="F715" s="335"/>
      <c r="G715" s="335"/>
      <c r="H715" s="505"/>
      <c r="J715" s="335"/>
      <c r="K715" s="335"/>
      <c r="L715" s="335"/>
      <c r="M715" s="335"/>
      <c r="N715" s="335"/>
      <c r="O715" s="335"/>
      <c r="P715" s="335"/>
    </row>
    <row r="716" spans="3:16" ht="14.25" hidden="1" x14ac:dyDescent="0.2">
      <c r="C716" s="335"/>
      <c r="E716" s="78"/>
      <c r="F716" s="335"/>
      <c r="G716" s="335"/>
      <c r="H716" s="505"/>
      <c r="J716" s="335"/>
      <c r="K716" s="335"/>
      <c r="L716" s="335"/>
      <c r="M716" s="335"/>
      <c r="N716" s="335"/>
      <c r="O716" s="335"/>
      <c r="P716" s="335"/>
    </row>
    <row r="717" spans="3:16" ht="14.25" hidden="1" x14ac:dyDescent="0.2">
      <c r="C717" s="335"/>
      <c r="E717" s="78"/>
      <c r="F717" s="335"/>
      <c r="G717" s="335"/>
      <c r="H717" s="505"/>
      <c r="J717" s="335"/>
      <c r="K717" s="335"/>
      <c r="L717" s="335"/>
      <c r="M717" s="335"/>
      <c r="N717" s="335"/>
      <c r="O717" s="335"/>
      <c r="P717" s="335"/>
    </row>
    <row r="718" spans="3:16" ht="14.25" hidden="1" x14ac:dyDescent="0.2">
      <c r="C718" s="335"/>
      <c r="E718" s="78"/>
      <c r="F718" s="335"/>
      <c r="G718" s="335"/>
      <c r="H718" s="505"/>
      <c r="J718" s="335"/>
      <c r="K718" s="335"/>
      <c r="L718" s="335"/>
      <c r="M718" s="335"/>
      <c r="N718" s="335"/>
      <c r="O718" s="335"/>
      <c r="P718" s="335"/>
    </row>
    <row r="719" spans="3:16" ht="14.25" hidden="1" x14ac:dyDescent="0.2">
      <c r="C719" s="335"/>
      <c r="E719" s="78"/>
      <c r="F719" s="335"/>
      <c r="G719" s="335"/>
      <c r="H719" s="505"/>
      <c r="J719" s="335"/>
      <c r="K719" s="335"/>
      <c r="L719" s="335"/>
      <c r="M719" s="335"/>
      <c r="N719" s="335"/>
      <c r="O719" s="335"/>
      <c r="P719" s="335"/>
    </row>
    <row r="720" spans="3:16" ht="14.25" hidden="1" x14ac:dyDescent="0.2">
      <c r="C720" s="335"/>
      <c r="E720" s="78"/>
      <c r="F720" s="335"/>
      <c r="G720" s="335"/>
      <c r="H720" s="505"/>
      <c r="J720" s="335"/>
      <c r="K720" s="335"/>
      <c r="L720" s="335"/>
      <c r="M720" s="335"/>
      <c r="N720" s="335"/>
      <c r="O720" s="335"/>
      <c r="P720" s="335"/>
    </row>
    <row r="721" spans="3:16" ht="14.25" hidden="1" x14ac:dyDescent="0.2">
      <c r="C721" s="335"/>
      <c r="E721" s="78"/>
      <c r="F721" s="335"/>
      <c r="G721" s="335"/>
      <c r="H721" s="505"/>
      <c r="J721" s="335"/>
      <c r="K721" s="335"/>
      <c r="L721" s="335"/>
      <c r="M721" s="335"/>
      <c r="N721" s="335"/>
      <c r="O721" s="335"/>
      <c r="P721" s="335"/>
    </row>
    <row r="722" spans="3:16" ht="14.25" hidden="1" x14ac:dyDescent="0.2">
      <c r="C722" s="335"/>
      <c r="E722" s="78"/>
      <c r="F722" s="335"/>
      <c r="G722" s="335"/>
      <c r="H722" s="505"/>
      <c r="J722" s="335"/>
      <c r="K722" s="335"/>
      <c r="L722" s="335"/>
      <c r="M722" s="335"/>
      <c r="N722" s="335"/>
      <c r="O722" s="335"/>
      <c r="P722" s="335"/>
    </row>
    <row r="723" spans="3:16" ht="14.25" hidden="1" x14ac:dyDescent="0.2">
      <c r="C723" s="335"/>
      <c r="E723" s="78"/>
      <c r="F723" s="335"/>
      <c r="G723" s="335"/>
      <c r="H723" s="505"/>
      <c r="J723" s="335"/>
      <c r="K723" s="335"/>
      <c r="L723" s="335"/>
      <c r="M723" s="335"/>
      <c r="N723" s="335"/>
      <c r="O723" s="335"/>
      <c r="P723" s="335"/>
    </row>
    <row r="724" spans="3:16" ht="14.25" hidden="1" x14ac:dyDescent="0.2">
      <c r="C724" s="335"/>
      <c r="E724" s="78"/>
      <c r="F724" s="335"/>
      <c r="G724" s="335"/>
      <c r="H724" s="505"/>
      <c r="J724" s="335"/>
      <c r="K724" s="335"/>
      <c r="L724" s="335"/>
      <c r="M724" s="335"/>
      <c r="N724" s="335"/>
      <c r="O724" s="335"/>
      <c r="P724" s="335"/>
    </row>
    <row r="725" spans="3:16" ht="14.25" hidden="1" x14ac:dyDescent="0.2">
      <c r="C725" s="335"/>
      <c r="E725" s="78"/>
      <c r="F725" s="335"/>
      <c r="G725" s="335"/>
      <c r="H725" s="505"/>
      <c r="J725" s="335"/>
      <c r="K725" s="335"/>
      <c r="L725" s="335"/>
      <c r="M725" s="335"/>
      <c r="N725" s="335"/>
      <c r="O725" s="335"/>
      <c r="P725" s="335"/>
    </row>
    <row r="726" spans="3:16" ht="14.25" hidden="1" x14ac:dyDescent="0.2">
      <c r="C726" s="335"/>
      <c r="E726" s="78"/>
      <c r="F726" s="335"/>
      <c r="G726" s="335"/>
      <c r="H726" s="505"/>
      <c r="J726" s="335"/>
      <c r="K726" s="335"/>
      <c r="L726" s="335"/>
      <c r="M726" s="335"/>
      <c r="N726" s="335"/>
      <c r="O726" s="335"/>
      <c r="P726" s="335"/>
    </row>
    <row r="727" spans="3:16" ht="14.25" hidden="1" x14ac:dyDescent="0.2">
      <c r="C727" s="335"/>
      <c r="E727" s="78"/>
      <c r="F727" s="335"/>
      <c r="G727" s="335"/>
      <c r="H727" s="505"/>
      <c r="J727" s="335"/>
      <c r="K727" s="335"/>
      <c r="L727" s="335"/>
      <c r="M727" s="335"/>
      <c r="N727" s="335"/>
      <c r="O727" s="335"/>
      <c r="P727" s="335"/>
    </row>
    <row r="728" spans="3:16" ht="14.25" hidden="1" x14ac:dyDescent="0.2">
      <c r="C728" s="335"/>
      <c r="E728" s="78"/>
      <c r="F728" s="335"/>
      <c r="G728" s="335"/>
      <c r="H728" s="505"/>
      <c r="J728" s="335"/>
      <c r="K728" s="335"/>
      <c r="L728" s="335"/>
      <c r="M728" s="335"/>
      <c r="N728" s="335"/>
      <c r="O728" s="335"/>
      <c r="P728" s="335"/>
    </row>
    <row r="729" spans="3:16" ht="14.25" hidden="1" x14ac:dyDescent="0.2">
      <c r="C729" s="335"/>
      <c r="E729" s="78"/>
      <c r="F729" s="335"/>
      <c r="G729" s="335"/>
      <c r="H729" s="505"/>
      <c r="J729" s="335"/>
      <c r="K729" s="335"/>
      <c r="L729" s="335"/>
      <c r="M729" s="335"/>
      <c r="N729" s="335"/>
      <c r="O729" s="335"/>
      <c r="P729" s="335"/>
    </row>
    <row r="730" spans="3:16" ht="14.25" hidden="1" x14ac:dyDescent="0.2">
      <c r="C730" s="335"/>
      <c r="E730" s="78"/>
      <c r="F730" s="335"/>
      <c r="G730" s="335"/>
      <c r="H730" s="505"/>
      <c r="J730" s="335"/>
      <c r="K730" s="335"/>
      <c r="L730" s="335"/>
      <c r="M730" s="335"/>
      <c r="N730" s="335"/>
      <c r="O730" s="335"/>
      <c r="P730" s="335"/>
    </row>
    <row r="731" spans="3:16" ht="14.25" hidden="1" x14ac:dyDescent="0.2">
      <c r="C731" s="335"/>
      <c r="E731" s="78"/>
      <c r="F731" s="335"/>
      <c r="G731" s="335"/>
      <c r="H731" s="505"/>
      <c r="J731" s="335"/>
      <c r="K731" s="335"/>
      <c r="L731" s="335"/>
      <c r="M731" s="335"/>
      <c r="N731" s="335"/>
      <c r="O731" s="335"/>
      <c r="P731" s="335"/>
    </row>
    <row r="732" spans="3:16" ht="14.25" hidden="1" x14ac:dyDescent="0.2">
      <c r="C732" s="335"/>
      <c r="E732" s="78"/>
      <c r="F732" s="335"/>
      <c r="G732" s="335"/>
      <c r="H732" s="505"/>
      <c r="J732" s="335"/>
      <c r="K732" s="335"/>
      <c r="L732" s="335"/>
      <c r="M732" s="335"/>
      <c r="N732" s="335"/>
      <c r="O732" s="335"/>
      <c r="P732" s="335"/>
    </row>
    <row r="733" spans="3:16" ht="14.25" hidden="1" x14ac:dyDescent="0.2">
      <c r="C733" s="335"/>
      <c r="E733" s="78"/>
      <c r="F733" s="335"/>
      <c r="G733" s="335"/>
      <c r="H733" s="505"/>
      <c r="J733" s="335"/>
      <c r="K733" s="335"/>
      <c r="L733" s="335"/>
      <c r="M733" s="335"/>
      <c r="N733" s="335"/>
      <c r="O733" s="335"/>
      <c r="P733" s="335"/>
    </row>
    <row r="734" spans="3:16" ht="14.25" hidden="1" x14ac:dyDescent="0.2">
      <c r="C734" s="335"/>
      <c r="E734" s="78"/>
      <c r="F734" s="335"/>
      <c r="G734" s="335"/>
      <c r="H734" s="505"/>
      <c r="J734" s="335"/>
      <c r="K734" s="335"/>
      <c r="L734" s="335"/>
      <c r="M734" s="335"/>
      <c r="N734" s="335"/>
      <c r="O734" s="335"/>
      <c r="P734" s="335"/>
    </row>
    <row r="735" spans="3:16" ht="14.25" hidden="1" x14ac:dyDescent="0.2">
      <c r="C735" s="335"/>
      <c r="E735" s="78"/>
      <c r="F735" s="335"/>
      <c r="G735" s="335"/>
      <c r="H735" s="505"/>
      <c r="J735" s="335"/>
      <c r="K735" s="335"/>
      <c r="L735" s="335"/>
      <c r="M735" s="335"/>
      <c r="N735" s="335"/>
      <c r="O735" s="335"/>
      <c r="P735" s="335"/>
    </row>
    <row r="736" spans="3:16" ht="14.25" hidden="1" x14ac:dyDescent="0.2">
      <c r="C736" s="335"/>
      <c r="E736" s="78"/>
      <c r="F736" s="335"/>
      <c r="G736" s="335"/>
      <c r="H736" s="505"/>
      <c r="J736" s="335"/>
      <c r="K736" s="335"/>
      <c r="L736" s="335"/>
      <c r="M736" s="335"/>
      <c r="N736" s="335"/>
      <c r="O736" s="335"/>
      <c r="P736" s="335"/>
    </row>
    <row r="737" spans="3:16" ht="14.25" hidden="1" x14ac:dyDescent="0.2">
      <c r="C737" s="335"/>
      <c r="E737" s="78"/>
      <c r="F737" s="335"/>
      <c r="G737" s="335"/>
      <c r="H737" s="505"/>
      <c r="J737" s="335"/>
      <c r="K737" s="335"/>
      <c r="L737" s="335"/>
      <c r="M737" s="335"/>
      <c r="N737" s="335"/>
      <c r="O737" s="335"/>
      <c r="P737" s="335"/>
    </row>
    <row r="738" spans="3:16" ht="14.25" hidden="1" x14ac:dyDescent="0.2">
      <c r="C738" s="335"/>
      <c r="E738" s="78"/>
      <c r="F738" s="335"/>
      <c r="G738" s="335"/>
      <c r="H738" s="505"/>
      <c r="J738" s="335"/>
      <c r="K738" s="335"/>
      <c r="L738" s="335"/>
      <c r="M738" s="335"/>
      <c r="N738" s="335"/>
      <c r="O738" s="335"/>
      <c r="P738" s="335"/>
    </row>
    <row r="739" spans="3:16" ht="14.25" hidden="1" x14ac:dyDescent="0.2">
      <c r="C739" s="335"/>
      <c r="E739" s="78"/>
      <c r="F739" s="335"/>
      <c r="G739" s="335"/>
      <c r="H739" s="505"/>
      <c r="J739" s="335"/>
      <c r="K739" s="335"/>
      <c r="L739" s="335"/>
      <c r="M739" s="335"/>
      <c r="N739" s="335"/>
      <c r="O739" s="335"/>
      <c r="P739" s="335"/>
    </row>
    <row r="740" spans="3:16" ht="14.25" hidden="1" x14ac:dyDescent="0.2">
      <c r="C740" s="335"/>
      <c r="E740" s="78"/>
      <c r="F740" s="335"/>
      <c r="G740" s="335"/>
      <c r="H740" s="505"/>
      <c r="J740" s="335"/>
      <c r="K740" s="335"/>
      <c r="L740" s="335"/>
      <c r="M740" s="335"/>
      <c r="N740" s="335"/>
      <c r="O740" s="335"/>
      <c r="P740" s="335"/>
    </row>
    <row r="741" spans="3:16" ht="14.25" hidden="1" x14ac:dyDescent="0.2">
      <c r="C741" s="335"/>
      <c r="E741" s="78"/>
      <c r="F741" s="335"/>
      <c r="G741" s="335"/>
      <c r="H741" s="505"/>
      <c r="J741" s="335"/>
      <c r="K741" s="335"/>
      <c r="L741" s="335"/>
      <c r="M741" s="335"/>
      <c r="N741" s="335"/>
      <c r="O741" s="335"/>
      <c r="P741" s="335"/>
    </row>
    <row r="742" spans="3:16" ht="14.25" hidden="1" x14ac:dyDescent="0.2">
      <c r="C742" s="335"/>
      <c r="E742" s="78"/>
      <c r="F742" s="335"/>
      <c r="G742" s="335"/>
      <c r="H742" s="505"/>
      <c r="J742" s="335"/>
      <c r="K742" s="335"/>
      <c r="L742" s="335"/>
      <c r="M742" s="335"/>
      <c r="N742" s="335"/>
      <c r="O742" s="335"/>
      <c r="P742" s="335"/>
    </row>
    <row r="743" spans="3:16" ht="14.25" hidden="1" x14ac:dyDescent="0.2">
      <c r="C743" s="335"/>
      <c r="E743" s="78"/>
      <c r="F743" s="335"/>
      <c r="G743" s="335"/>
      <c r="H743" s="505"/>
      <c r="J743" s="335"/>
      <c r="K743" s="335"/>
      <c r="L743" s="335"/>
      <c r="M743" s="335"/>
      <c r="N743" s="335"/>
      <c r="O743" s="335"/>
      <c r="P743" s="335"/>
    </row>
    <row r="744" spans="3:16" ht="14.25" hidden="1" x14ac:dyDescent="0.2">
      <c r="C744" s="335"/>
      <c r="E744" s="78"/>
      <c r="F744" s="335"/>
      <c r="G744" s="335"/>
      <c r="H744" s="505"/>
      <c r="J744" s="335"/>
      <c r="K744" s="335"/>
      <c r="L744" s="335"/>
      <c r="M744" s="335"/>
      <c r="N744" s="335"/>
      <c r="O744" s="335"/>
      <c r="P744" s="335"/>
    </row>
    <row r="745" spans="3:16" ht="14.25" hidden="1" x14ac:dyDescent="0.2">
      <c r="C745" s="335"/>
      <c r="E745" s="78"/>
      <c r="F745" s="335"/>
      <c r="G745" s="335"/>
      <c r="H745" s="505"/>
      <c r="J745" s="335"/>
      <c r="K745" s="335"/>
      <c r="L745" s="335"/>
      <c r="M745" s="335"/>
      <c r="N745" s="335"/>
      <c r="O745" s="335"/>
      <c r="P745" s="335"/>
    </row>
    <row r="746" spans="3:16" ht="14.25" hidden="1" x14ac:dyDescent="0.2">
      <c r="C746" s="335"/>
      <c r="E746" s="78"/>
      <c r="F746" s="335"/>
      <c r="G746" s="335"/>
      <c r="H746" s="505"/>
      <c r="J746" s="335"/>
      <c r="K746" s="335"/>
      <c r="L746" s="335"/>
      <c r="M746" s="335"/>
      <c r="N746" s="335"/>
      <c r="O746" s="335"/>
      <c r="P746" s="335"/>
    </row>
    <row r="747" spans="3:16" ht="14.25" hidden="1" x14ac:dyDescent="0.2">
      <c r="C747" s="335"/>
      <c r="E747" s="78"/>
      <c r="F747" s="335"/>
      <c r="G747" s="335"/>
      <c r="H747" s="505"/>
      <c r="J747" s="335"/>
      <c r="K747" s="335"/>
      <c r="L747" s="335"/>
      <c r="M747" s="335"/>
      <c r="N747" s="335"/>
      <c r="O747" s="335"/>
      <c r="P747" s="335"/>
    </row>
    <row r="748" spans="3:16" ht="14.25" hidden="1" x14ac:dyDescent="0.2">
      <c r="C748" s="335"/>
      <c r="E748" s="78"/>
      <c r="F748" s="335"/>
      <c r="G748" s="335"/>
      <c r="H748" s="505"/>
      <c r="J748" s="335"/>
      <c r="K748" s="335"/>
      <c r="L748" s="335"/>
      <c r="M748" s="335"/>
      <c r="N748" s="335"/>
      <c r="O748" s="335"/>
      <c r="P748" s="335"/>
    </row>
    <row r="749" spans="3:16" ht="14.25" hidden="1" x14ac:dyDescent="0.2">
      <c r="C749" s="335"/>
      <c r="E749" s="78"/>
      <c r="F749" s="335"/>
      <c r="G749" s="335"/>
      <c r="H749" s="505"/>
      <c r="J749" s="335"/>
      <c r="K749" s="335"/>
      <c r="L749" s="335"/>
      <c r="M749" s="335"/>
      <c r="N749" s="335"/>
      <c r="O749" s="335"/>
      <c r="P749" s="335"/>
    </row>
    <row r="750" spans="3:16" ht="14.25" hidden="1" x14ac:dyDescent="0.2">
      <c r="C750" s="335"/>
      <c r="E750" s="78"/>
      <c r="F750" s="335"/>
      <c r="G750" s="335"/>
      <c r="H750" s="505"/>
      <c r="J750" s="335"/>
      <c r="K750" s="335"/>
      <c r="L750" s="335"/>
      <c r="M750" s="335"/>
      <c r="N750" s="335"/>
      <c r="O750" s="335"/>
      <c r="P750" s="335"/>
    </row>
    <row r="751" spans="3:16" ht="14.25" hidden="1" x14ac:dyDescent="0.2">
      <c r="C751" s="335"/>
      <c r="E751" s="78"/>
      <c r="F751" s="335"/>
      <c r="G751" s="335"/>
      <c r="H751" s="505"/>
      <c r="J751" s="335"/>
      <c r="K751" s="335"/>
      <c r="L751" s="335"/>
      <c r="M751" s="335"/>
      <c r="N751" s="335"/>
      <c r="O751" s="335"/>
      <c r="P751" s="335"/>
    </row>
    <row r="752" spans="3:16" ht="14.25" hidden="1" x14ac:dyDescent="0.2">
      <c r="C752" s="335"/>
      <c r="E752" s="78"/>
      <c r="F752" s="335"/>
      <c r="G752" s="335"/>
      <c r="H752" s="505"/>
      <c r="J752" s="335"/>
      <c r="K752" s="335"/>
      <c r="L752" s="335"/>
      <c r="M752" s="335"/>
      <c r="N752" s="335"/>
      <c r="O752" s="335"/>
      <c r="P752" s="335"/>
    </row>
    <row r="753" spans="3:16" ht="14.25" hidden="1" x14ac:dyDescent="0.2">
      <c r="C753" s="335"/>
      <c r="E753" s="78"/>
      <c r="F753" s="335"/>
      <c r="G753" s="335"/>
      <c r="H753" s="505"/>
      <c r="J753" s="335"/>
      <c r="K753" s="335"/>
      <c r="L753" s="335"/>
      <c r="M753" s="335"/>
      <c r="N753" s="335"/>
      <c r="O753" s="335"/>
      <c r="P753" s="335"/>
    </row>
    <row r="754" spans="3:16" ht="14.25" hidden="1" x14ac:dyDescent="0.2">
      <c r="C754" s="335"/>
      <c r="E754" s="78"/>
      <c r="F754" s="335"/>
      <c r="G754" s="335"/>
      <c r="H754" s="505"/>
      <c r="J754" s="335"/>
      <c r="K754" s="335"/>
      <c r="L754" s="335"/>
      <c r="M754" s="335"/>
      <c r="N754" s="335"/>
      <c r="O754" s="335"/>
      <c r="P754" s="335"/>
    </row>
    <row r="755" spans="3:16" ht="14.25" hidden="1" x14ac:dyDescent="0.2">
      <c r="C755" s="335"/>
      <c r="E755" s="78"/>
      <c r="F755" s="335"/>
      <c r="G755" s="335"/>
      <c r="H755" s="505"/>
      <c r="J755" s="335"/>
      <c r="K755" s="335"/>
      <c r="L755" s="335"/>
      <c r="M755" s="335"/>
      <c r="N755" s="335"/>
      <c r="O755" s="335"/>
      <c r="P755" s="335"/>
    </row>
    <row r="756" spans="3:16" ht="14.25" hidden="1" x14ac:dyDescent="0.2">
      <c r="C756" s="335"/>
      <c r="E756" s="78"/>
      <c r="F756" s="335"/>
      <c r="G756" s="335"/>
      <c r="H756" s="505"/>
      <c r="J756" s="335"/>
      <c r="K756" s="335"/>
      <c r="L756" s="335"/>
      <c r="M756" s="335"/>
      <c r="N756" s="335"/>
      <c r="O756" s="335"/>
      <c r="P756" s="335"/>
    </row>
    <row r="757" spans="3:16" ht="14.25" hidden="1" x14ac:dyDescent="0.2">
      <c r="C757" s="335"/>
      <c r="E757" s="78"/>
      <c r="F757" s="335"/>
      <c r="G757" s="335"/>
      <c r="H757" s="505"/>
      <c r="J757" s="335"/>
      <c r="K757" s="335"/>
      <c r="L757" s="335"/>
      <c r="M757" s="335"/>
      <c r="N757" s="335"/>
      <c r="O757" s="335"/>
      <c r="P757" s="335"/>
    </row>
    <row r="758" spans="3:16" ht="14.25" hidden="1" x14ac:dyDescent="0.2">
      <c r="C758" s="335"/>
      <c r="E758" s="78"/>
      <c r="F758" s="335"/>
      <c r="G758" s="335"/>
      <c r="H758" s="505"/>
      <c r="J758" s="335"/>
      <c r="K758" s="335"/>
      <c r="L758" s="335"/>
      <c r="M758" s="335"/>
      <c r="N758" s="335"/>
      <c r="O758" s="335"/>
      <c r="P758" s="335"/>
    </row>
    <row r="759" spans="3:16" ht="14.25" hidden="1" x14ac:dyDescent="0.2">
      <c r="C759" s="335"/>
      <c r="E759" s="78"/>
      <c r="F759" s="335"/>
      <c r="G759" s="335"/>
      <c r="H759" s="505"/>
      <c r="J759" s="335"/>
      <c r="K759" s="335"/>
      <c r="L759" s="335"/>
      <c r="M759" s="335"/>
      <c r="N759" s="335"/>
      <c r="O759" s="335"/>
      <c r="P759" s="335"/>
    </row>
    <row r="760" spans="3:16" ht="14.25" hidden="1" x14ac:dyDescent="0.2">
      <c r="C760" s="335"/>
      <c r="E760" s="78"/>
      <c r="F760" s="335"/>
      <c r="G760" s="335"/>
      <c r="H760" s="505"/>
      <c r="J760" s="335"/>
      <c r="K760" s="335"/>
      <c r="L760" s="335"/>
      <c r="M760" s="335"/>
      <c r="N760" s="335"/>
      <c r="O760" s="335"/>
      <c r="P760" s="335"/>
    </row>
    <row r="761" spans="3:16" ht="14.25" hidden="1" x14ac:dyDescent="0.2">
      <c r="C761" s="335"/>
      <c r="E761" s="78"/>
      <c r="F761" s="335"/>
      <c r="G761" s="335"/>
      <c r="H761" s="505"/>
      <c r="J761" s="335"/>
      <c r="K761" s="335"/>
      <c r="L761" s="335"/>
      <c r="M761" s="335"/>
      <c r="N761" s="335"/>
      <c r="O761" s="335"/>
      <c r="P761" s="335"/>
    </row>
    <row r="762" spans="3:16" ht="14.25" hidden="1" x14ac:dyDescent="0.2">
      <c r="C762" s="335"/>
      <c r="E762" s="78"/>
      <c r="F762" s="335"/>
      <c r="G762" s="335"/>
      <c r="H762" s="505"/>
      <c r="J762" s="335"/>
      <c r="K762" s="335"/>
      <c r="L762" s="335"/>
      <c r="M762" s="335"/>
      <c r="N762" s="335"/>
      <c r="O762" s="335"/>
      <c r="P762" s="335"/>
    </row>
    <row r="763" spans="3:16" ht="14.25" hidden="1" x14ac:dyDescent="0.2">
      <c r="C763" s="335"/>
      <c r="E763" s="78"/>
      <c r="F763" s="335"/>
      <c r="G763" s="335"/>
      <c r="H763" s="505"/>
      <c r="J763" s="335"/>
      <c r="K763" s="335"/>
      <c r="L763" s="335"/>
      <c r="M763" s="335"/>
      <c r="N763" s="335"/>
      <c r="O763" s="335"/>
      <c r="P763" s="335"/>
    </row>
    <row r="764" spans="3:16" ht="14.25" hidden="1" x14ac:dyDescent="0.2">
      <c r="C764" s="335"/>
      <c r="E764" s="78"/>
      <c r="F764" s="335"/>
      <c r="G764" s="335"/>
      <c r="H764" s="505"/>
      <c r="J764" s="335"/>
      <c r="K764" s="335"/>
      <c r="L764" s="335"/>
      <c r="M764" s="335"/>
      <c r="N764" s="335"/>
      <c r="O764" s="335"/>
      <c r="P764" s="335"/>
    </row>
    <row r="765" spans="3:16" ht="14.25" hidden="1" x14ac:dyDescent="0.2">
      <c r="C765" s="335"/>
      <c r="E765" s="78"/>
      <c r="F765" s="335"/>
      <c r="G765" s="335"/>
      <c r="H765" s="505"/>
      <c r="J765" s="335"/>
      <c r="K765" s="335"/>
      <c r="L765" s="335"/>
      <c r="M765" s="335"/>
      <c r="N765" s="335"/>
      <c r="O765" s="335"/>
      <c r="P765" s="335"/>
    </row>
    <row r="766" spans="3:16" ht="14.25" hidden="1" x14ac:dyDescent="0.2">
      <c r="C766" s="335"/>
      <c r="E766" s="78"/>
      <c r="F766" s="335"/>
      <c r="G766" s="335"/>
      <c r="H766" s="505"/>
      <c r="J766" s="335"/>
      <c r="K766" s="335"/>
      <c r="L766" s="335"/>
      <c r="M766" s="335"/>
      <c r="N766" s="335"/>
      <c r="O766" s="335"/>
      <c r="P766" s="335"/>
    </row>
    <row r="767" spans="3:16" ht="14.25" hidden="1" x14ac:dyDescent="0.2">
      <c r="C767" s="335"/>
      <c r="E767" s="78"/>
      <c r="F767" s="335"/>
      <c r="G767" s="335"/>
      <c r="H767" s="505"/>
      <c r="J767" s="335"/>
      <c r="K767" s="335"/>
      <c r="L767" s="335"/>
      <c r="M767" s="335"/>
      <c r="N767" s="335"/>
      <c r="O767" s="335"/>
      <c r="P767" s="335"/>
    </row>
    <row r="768" spans="3:16" ht="14.25" hidden="1" x14ac:dyDescent="0.2">
      <c r="C768" s="335"/>
      <c r="E768" s="78"/>
      <c r="F768" s="335"/>
      <c r="G768" s="335"/>
      <c r="H768" s="505"/>
      <c r="J768" s="335"/>
      <c r="K768" s="335"/>
      <c r="L768" s="335"/>
      <c r="M768" s="335"/>
      <c r="N768" s="335"/>
      <c r="O768" s="335"/>
      <c r="P768" s="335"/>
    </row>
    <row r="769" spans="3:16" ht="14.25" hidden="1" x14ac:dyDescent="0.2">
      <c r="C769" s="335"/>
      <c r="E769" s="78"/>
      <c r="F769" s="335"/>
      <c r="G769" s="335"/>
      <c r="H769" s="505"/>
      <c r="J769" s="335"/>
      <c r="K769" s="335"/>
      <c r="L769" s="335"/>
      <c r="M769" s="335"/>
      <c r="N769" s="335"/>
      <c r="O769" s="335"/>
      <c r="P769" s="335"/>
    </row>
    <row r="770" spans="3:16" ht="14.25" hidden="1" x14ac:dyDescent="0.2">
      <c r="C770" s="335"/>
      <c r="E770" s="78"/>
      <c r="F770" s="335"/>
      <c r="G770" s="335"/>
      <c r="H770" s="505"/>
      <c r="J770" s="335"/>
      <c r="K770" s="335"/>
      <c r="L770" s="335"/>
      <c r="M770" s="335"/>
      <c r="N770" s="335"/>
      <c r="O770" s="335"/>
      <c r="P770" s="335"/>
    </row>
    <row r="771" spans="3:16" ht="14.25" hidden="1" x14ac:dyDescent="0.2">
      <c r="C771" s="335"/>
      <c r="E771" s="78"/>
      <c r="F771" s="335"/>
      <c r="G771" s="335"/>
      <c r="H771" s="505"/>
      <c r="J771" s="335"/>
      <c r="K771" s="335"/>
      <c r="L771" s="335"/>
      <c r="M771" s="335"/>
      <c r="N771" s="335"/>
      <c r="O771" s="335"/>
      <c r="P771" s="335"/>
    </row>
    <row r="772" spans="3:16" ht="14.25" hidden="1" x14ac:dyDescent="0.2">
      <c r="C772" s="335"/>
      <c r="E772" s="78"/>
      <c r="F772" s="335"/>
      <c r="G772" s="335"/>
      <c r="H772" s="505"/>
      <c r="J772" s="335"/>
      <c r="K772" s="335"/>
      <c r="L772" s="335"/>
      <c r="M772" s="335"/>
      <c r="N772" s="335"/>
      <c r="O772" s="335"/>
      <c r="P772" s="335"/>
    </row>
    <row r="773" spans="3:16" ht="14.25" hidden="1" x14ac:dyDescent="0.2">
      <c r="C773" s="335"/>
      <c r="E773" s="78"/>
      <c r="F773" s="335"/>
      <c r="G773" s="335"/>
      <c r="H773" s="505"/>
      <c r="J773" s="335"/>
      <c r="K773" s="335"/>
      <c r="L773" s="335"/>
      <c r="M773" s="335"/>
      <c r="N773" s="335"/>
      <c r="O773" s="335"/>
      <c r="P773" s="335"/>
    </row>
    <row r="774" spans="3:16" ht="14.25" hidden="1" x14ac:dyDescent="0.2">
      <c r="C774" s="335"/>
      <c r="E774" s="78"/>
      <c r="F774" s="335"/>
      <c r="G774" s="335"/>
      <c r="H774" s="505"/>
      <c r="J774" s="335"/>
      <c r="K774" s="335"/>
      <c r="L774" s="335"/>
      <c r="M774" s="335"/>
      <c r="N774" s="335"/>
      <c r="O774" s="335"/>
      <c r="P774" s="335"/>
    </row>
    <row r="775" spans="3:16" ht="14.25" hidden="1" x14ac:dyDescent="0.2">
      <c r="C775" s="335"/>
      <c r="E775" s="78"/>
      <c r="F775" s="335"/>
      <c r="G775" s="335"/>
      <c r="H775" s="505"/>
      <c r="J775" s="335"/>
      <c r="K775" s="335"/>
      <c r="L775" s="335"/>
      <c r="M775" s="335"/>
      <c r="N775" s="335"/>
      <c r="O775" s="335"/>
      <c r="P775" s="335"/>
    </row>
    <row r="776" spans="3:16" ht="14.25" hidden="1" x14ac:dyDescent="0.2">
      <c r="C776" s="335"/>
      <c r="E776" s="78"/>
      <c r="F776" s="335"/>
      <c r="G776" s="335"/>
      <c r="H776" s="505"/>
      <c r="J776" s="335"/>
      <c r="K776" s="335"/>
      <c r="L776" s="335"/>
      <c r="M776" s="335"/>
      <c r="N776" s="335"/>
      <c r="O776" s="335"/>
      <c r="P776" s="335"/>
    </row>
    <row r="777" spans="3:16" ht="14.25" hidden="1" x14ac:dyDescent="0.2">
      <c r="C777" s="335"/>
      <c r="E777" s="78"/>
      <c r="F777" s="335"/>
      <c r="G777" s="335"/>
      <c r="H777" s="505"/>
      <c r="J777" s="335"/>
      <c r="K777" s="335"/>
      <c r="L777" s="335"/>
      <c r="M777" s="335"/>
      <c r="N777" s="335"/>
      <c r="O777" s="335"/>
      <c r="P777" s="335"/>
    </row>
    <row r="778" spans="3:16" ht="14.25" hidden="1" x14ac:dyDescent="0.2">
      <c r="C778" s="335"/>
      <c r="E778" s="78"/>
      <c r="F778" s="335"/>
      <c r="G778" s="335"/>
      <c r="H778" s="505"/>
      <c r="J778" s="335"/>
      <c r="K778" s="335"/>
      <c r="L778" s="335"/>
      <c r="M778" s="335"/>
      <c r="N778" s="335"/>
      <c r="O778" s="335"/>
      <c r="P778" s="335"/>
    </row>
    <row r="779" spans="3:16" ht="14.25" hidden="1" x14ac:dyDescent="0.2">
      <c r="C779" s="335"/>
      <c r="E779" s="78"/>
      <c r="F779" s="335"/>
      <c r="G779" s="335"/>
      <c r="H779" s="505"/>
      <c r="J779" s="335"/>
      <c r="K779" s="335"/>
      <c r="L779" s="335"/>
      <c r="M779" s="335"/>
      <c r="N779" s="335"/>
      <c r="O779" s="335"/>
      <c r="P779" s="335"/>
    </row>
    <row r="780" spans="3:16" ht="14.25" hidden="1" x14ac:dyDescent="0.2">
      <c r="C780" s="335"/>
      <c r="E780" s="78"/>
      <c r="F780" s="335"/>
      <c r="G780" s="335"/>
      <c r="H780" s="505"/>
      <c r="J780" s="335"/>
      <c r="K780" s="335"/>
      <c r="L780" s="335"/>
      <c r="M780" s="335"/>
      <c r="N780" s="335"/>
      <c r="O780" s="335"/>
      <c r="P780" s="335"/>
    </row>
    <row r="781" spans="3:16" ht="14.25" hidden="1" x14ac:dyDescent="0.2">
      <c r="C781" s="335"/>
      <c r="E781" s="78"/>
      <c r="F781" s="335"/>
      <c r="G781" s="335"/>
      <c r="H781" s="505"/>
      <c r="J781" s="335"/>
      <c r="K781" s="335"/>
      <c r="L781" s="335"/>
      <c r="M781" s="335"/>
      <c r="N781" s="335"/>
      <c r="O781" s="335"/>
      <c r="P781" s="335"/>
    </row>
    <row r="782" spans="3:16" ht="14.25" hidden="1" x14ac:dyDescent="0.2">
      <c r="C782" s="335"/>
      <c r="E782" s="78"/>
      <c r="F782" s="335"/>
      <c r="G782" s="335"/>
      <c r="H782" s="505"/>
      <c r="J782" s="335"/>
      <c r="K782" s="335"/>
      <c r="L782" s="335"/>
      <c r="M782" s="335"/>
      <c r="N782" s="335"/>
      <c r="O782" s="335"/>
      <c r="P782" s="335"/>
    </row>
    <row r="783" spans="3:16" ht="14.25" hidden="1" x14ac:dyDescent="0.2">
      <c r="C783" s="335"/>
      <c r="E783" s="78"/>
      <c r="F783" s="335"/>
      <c r="G783" s="335"/>
      <c r="H783" s="505"/>
      <c r="J783" s="335"/>
      <c r="K783" s="335"/>
      <c r="L783" s="335"/>
      <c r="M783" s="335"/>
      <c r="N783" s="335"/>
      <c r="O783" s="335"/>
      <c r="P783" s="335"/>
    </row>
    <row r="784" spans="3:16" ht="14.25" hidden="1" x14ac:dyDescent="0.2">
      <c r="C784" s="335"/>
      <c r="E784" s="78"/>
      <c r="F784" s="335"/>
      <c r="G784" s="335"/>
      <c r="H784" s="505"/>
      <c r="J784" s="335"/>
      <c r="K784" s="335"/>
      <c r="L784" s="335"/>
      <c r="M784" s="335"/>
      <c r="N784" s="335"/>
      <c r="O784" s="335"/>
      <c r="P784" s="335"/>
    </row>
    <row r="785" spans="3:16" ht="14.25" hidden="1" x14ac:dyDescent="0.2">
      <c r="C785" s="335"/>
      <c r="E785" s="78"/>
      <c r="F785" s="335"/>
      <c r="G785" s="335"/>
      <c r="H785" s="505"/>
      <c r="J785" s="335"/>
      <c r="K785" s="335"/>
      <c r="L785" s="335"/>
      <c r="M785" s="335"/>
      <c r="N785" s="335"/>
      <c r="O785" s="335"/>
      <c r="P785" s="335"/>
    </row>
    <row r="786" spans="3:16" ht="14.25" hidden="1" x14ac:dyDescent="0.2">
      <c r="C786" s="335"/>
      <c r="E786" s="78"/>
      <c r="F786" s="335"/>
      <c r="G786" s="335"/>
      <c r="H786" s="505"/>
      <c r="J786" s="335"/>
      <c r="K786" s="335"/>
      <c r="L786" s="335"/>
      <c r="M786" s="335"/>
      <c r="N786" s="335"/>
      <c r="O786" s="335"/>
      <c r="P786" s="335"/>
    </row>
    <row r="787" spans="3:16" ht="14.25" hidden="1" x14ac:dyDescent="0.2">
      <c r="C787" s="335"/>
      <c r="E787" s="78"/>
      <c r="F787" s="335"/>
      <c r="G787" s="335"/>
      <c r="H787" s="505"/>
      <c r="J787" s="335"/>
      <c r="K787" s="335"/>
      <c r="L787" s="335"/>
      <c r="M787" s="335"/>
      <c r="N787" s="335"/>
      <c r="O787" s="335"/>
      <c r="P787" s="335"/>
    </row>
    <row r="788" spans="3:16" ht="14.25" hidden="1" x14ac:dyDescent="0.2">
      <c r="C788" s="335"/>
      <c r="E788" s="78"/>
      <c r="F788" s="335"/>
      <c r="G788" s="335"/>
      <c r="H788" s="505"/>
      <c r="J788" s="335"/>
      <c r="K788" s="335"/>
      <c r="L788" s="335"/>
      <c r="M788" s="335"/>
      <c r="N788" s="335"/>
      <c r="O788" s="335"/>
      <c r="P788" s="335"/>
    </row>
    <row r="789" spans="3:16" ht="14.25" hidden="1" x14ac:dyDescent="0.2">
      <c r="C789" s="335"/>
      <c r="E789" s="78"/>
      <c r="F789" s="335"/>
      <c r="G789" s="335"/>
      <c r="H789" s="505"/>
      <c r="J789" s="335"/>
      <c r="K789" s="335"/>
      <c r="L789" s="335"/>
      <c r="M789" s="335"/>
      <c r="N789" s="335"/>
      <c r="O789" s="335"/>
      <c r="P789" s="335"/>
    </row>
    <row r="790" spans="3:16" ht="14.25" hidden="1" x14ac:dyDescent="0.2">
      <c r="C790" s="335"/>
      <c r="E790" s="78"/>
      <c r="F790" s="335"/>
      <c r="G790" s="335"/>
      <c r="H790" s="505"/>
      <c r="J790" s="335"/>
      <c r="K790" s="335"/>
      <c r="L790" s="335"/>
      <c r="M790" s="335"/>
      <c r="N790" s="335"/>
      <c r="O790" s="335"/>
      <c r="P790" s="335"/>
    </row>
    <row r="791" spans="3:16" ht="14.25" hidden="1" x14ac:dyDescent="0.2">
      <c r="C791" s="335"/>
      <c r="E791" s="78"/>
      <c r="F791" s="335"/>
      <c r="G791" s="335"/>
      <c r="H791" s="505"/>
      <c r="J791" s="335"/>
      <c r="K791" s="335"/>
      <c r="L791" s="335"/>
      <c r="M791" s="335"/>
      <c r="N791" s="335"/>
      <c r="O791" s="335"/>
      <c r="P791" s="335"/>
    </row>
    <row r="792" spans="3:16" ht="14.25" hidden="1" x14ac:dyDescent="0.2">
      <c r="C792" s="335"/>
      <c r="E792" s="78"/>
      <c r="F792" s="335"/>
      <c r="G792" s="335"/>
      <c r="H792" s="505"/>
      <c r="J792" s="335"/>
      <c r="K792" s="335"/>
      <c r="L792" s="335"/>
      <c r="M792" s="335"/>
      <c r="N792" s="335"/>
      <c r="O792" s="335"/>
      <c r="P792" s="335"/>
    </row>
    <row r="793" spans="3:16" ht="14.25" hidden="1" x14ac:dyDescent="0.2">
      <c r="C793" s="335"/>
      <c r="E793" s="78"/>
      <c r="F793" s="335"/>
      <c r="G793" s="335"/>
      <c r="H793" s="505"/>
      <c r="J793" s="335"/>
      <c r="K793" s="335"/>
      <c r="L793" s="335"/>
      <c r="M793" s="335"/>
      <c r="N793" s="335"/>
      <c r="O793" s="335"/>
      <c r="P793" s="335"/>
    </row>
    <row r="794" spans="3:16" ht="14.25" hidden="1" x14ac:dyDescent="0.2">
      <c r="C794" s="335"/>
      <c r="E794" s="78"/>
      <c r="F794" s="335"/>
      <c r="G794" s="335"/>
      <c r="H794" s="505"/>
      <c r="J794" s="335"/>
      <c r="K794" s="335"/>
      <c r="L794" s="335"/>
      <c r="M794" s="335"/>
      <c r="N794" s="335"/>
      <c r="O794" s="335"/>
      <c r="P794" s="335"/>
    </row>
    <row r="795" spans="3:16" ht="14.25" hidden="1" x14ac:dyDescent="0.2">
      <c r="C795" s="335"/>
      <c r="E795" s="78"/>
      <c r="F795" s="335"/>
      <c r="G795" s="335"/>
      <c r="H795" s="505"/>
      <c r="J795" s="335"/>
      <c r="K795" s="335"/>
      <c r="L795" s="335"/>
      <c r="M795" s="335"/>
      <c r="N795" s="335"/>
      <c r="O795" s="335"/>
      <c r="P795" s="335"/>
    </row>
    <row r="796" spans="3:16" ht="14.25" hidden="1" x14ac:dyDescent="0.2">
      <c r="C796" s="335"/>
      <c r="E796" s="78"/>
      <c r="F796" s="335"/>
      <c r="G796" s="335"/>
      <c r="H796" s="505"/>
      <c r="J796" s="335"/>
      <c r="K796" s="335"/>
      <c r="L796" s="335"/>
      <c r="M796" s="335"/>
      <c r="N796" s="335"/>
      <c r="O796" s="335"/>
      <c r="P796" s="335"/>
    </row>
    <row r="797" spans="3:16" ht="14.25" hidden="1" x14ac:dyDescent="0.2">
      <c r="C797" s="335"/>
      <c r="E797" s="78"/>
      <c r="F797" s="335"/>
      <c r="G797" s="335"/>
      <c r="H797" s="505"/>
      <c r="J797" s="335"/>
      <c r="K797" s="335"/>
      <c r="L797" s="335"/>
      <c r="M797" s="335"/>
      <c r="N797" s="335"/>
      <c r="O797" s="335"/>
      <c r="P797" s="335"/>
    </row>
    <row r="798" spans="3:16" ht="14.25" hidden="1" x14ac:dyDescent="0.2">
      <c r="C798" s="335"/>
      <c r="E798" s="78"/>
      <c r="F798" s="335"/>
      <c r="G798" s="335"/>
      <c r="H798" s="505"/>
      <c r="J798" s="335"/>
      <c r="K798" s="335"/>
      <c r="L798" s="335"/>
      <c r="M798" s="335"/>
      <c r="N798" s="335"/>
      <c r="O798" s="335"/>
      <c r="P798" s="335"/>
    </row>
    <row r="799" spans="3:16" ht="14.25" hidden="1" x14ac:dyDescent="0.2">
      <c r="C799" s="335"/>
      <c r="E799" s="78"/>
      <c r="F799" s="335"/>
      <c r="G799" s="335"/>
      <c r="H799" s="505"/>
      <c r="J799" s="335"/>
      <c r="K799" s="335"/>
      <c r="L799" s="335"/>
      <c r="M799" s="335"/>
      <c r="N799" s="335"/>
      <c r="O799" s="335"/>
      <c r="P799" s="335"/>
    </row>
    <row r="800" spans="3:16" ht="14.25" hidden="1" x14ac:dyDescent="0.2">
      <c r="C800" s="335"/>
      <c r="E800" s="78"/>
      <c r="F800" s="335"/>
      <c r="G800" s="335"/>
      <c r="H800" s="505"/>
      <c r="J800" s="335"/>
      <c r="K800" s="335"/>
      <c r="L800" s="335"/>
      <c r="M800" s="335"/>
      <c r="N800" s="335"/>
      <c r="O800" s="335"/>
      <c r="P800" s="335"/>
    </row>
    <row r="801" spans="3:16" ht="14.25" hidden="1" x14ac:dyDescent="0.2">
      <c r="C801" s="335"/>
      <c r="E801" s="78"/>
      <c r="F801" s="335"/>
      <c r="G801" s="335"/>
      <c r="H801" s="505"/>
      <c r="J801" s="335"/>
      <c r="K801" s="335"/>
      <c r="L801" s="335"/>
      <c r="M801" s="335"/>
      <c r="N801" s="335"/>
      <c r="O801" s="335"/>
      <c r="P801" s="335"/>
    </row>
    <row r="802" spans="3:16" ht="14.25" hidden="1" x14ac:dyDescent="0.2">
      <c r="C802" s="335"/>
      <c r="E802" s="78"/>
      <c r="F802" s="335"/>
      <c r="G802" s="335"/>
      <c r="H802" s="505"/>
      <c r="J802" s="335"/>
      <c r="K802" s="335"/>
      <c r="L802" s="335"/>
      <c r="M802" s="335"/>
      <c r="N802" s="335"/>
      <c r="O802" s="335"/>
      <c r="P802" s="335"/>
    </row>
    <row r="803" spans="3:16" ht="14.25" hidden="1" x14ac:dyDescent="0.2">
      <c r="C803" s="335"/>
      <c r="E803" s="78"/>
      <c r="F803" s="335"/>
      <c r="G803" s="335"/>
      <c r="H803" s="505"/>
      <c r="J803" s="335"/>
      <c r="K803" s="335"/>
      <c r="L803" s="335"/>
      <c r="M803" s="335"/>
      <c r="N803" s="335"/>
      <c r="O803" s="335"/>
      <c r="P803" s="335"/>
    </row>
    <row r="804" spans="3:16" ht="14.25" hidden="1" x14ac:dyDescent="0.2">
      <c r="C804" s="335"/>
      <c r="E804" s="78"/>
      <c r="F804" s="335"/>
      <c r="G804" s="335"/>
      <c r="H804" s="505"/>
      <c r="J804" s="335"/>
      <c r="K804" s="335"/>
      <c r="L804" s="335"/>
      <c r="M804" s="335"/>
      <c r="N804" s="335"/>
      <c r="O804" s="335"/>
      <c r="P804" s="335"/>
    </row>
    <row r="805" spans="3:16" ht="14.25" hidden="1" x14ac:dyDescent="0.2">
      <c r="C805" s="335"/>
      <c r="E805" s="78"/>
      <c r="F805" s="335"/>
      <c r="G805" s="335"/>
      <c r="H805" s="505"/>
      <c r="J805" s="335"/>
      <c r="K805" s="335"/>
      <c r="L805" s="335"/>
      <c r="M805" s="335"/>
      <c r="N805" s="335"/>
      <c r="O805" s="335"/>
      <c r="P805" s="335"/>
    </row>
    <row r="806" spans="3:16" ht="14.25" hidden="1" x14ac:dyDescent="0.2">
      <c r="C806" s="335"/>
      <c r="E806" s="78"/>
      <c r="F806" s="335"/>
      <c r="G806" s="335"/>
      <c r="H806" s="505"/>
      <c r="J806" s="335"/>
      <c r="K806" s="335"/>
      <c r="L806" s="335"/>
      <c r="M806" s="335"/>
      <c r="N806" s="335"/>
      <c r="O806" s="335"/>
      <c r="P806" s="335"/>
    </row>
    <row r="807" spans="3:16" ht="14.25" hidden="1" x14ac:dyDescent="0.2">
      <c r="C807" s="335"/>
      <c r="E807" s="78"/>
      <c r="F807" s="335"/>
      <c r="G807" s="335"/>
      <c r="H807" s="505"/>
      <c r="J807" s="335"/>
      <c r="K807" s="335"/>
      <c r="L807" s="335"/>
      <c r="M807" s="335"/>
      <c r="N807" s="335"/>
      <c r="O807" s="335"/>
      <c r="P807" s="335"/>
    </row>
    <row r="808" spans="3:16" ht="14.25" hidden="1" x14ac:dyDescent="0.2">
      <c r="C808" s="335"/>
      <c r="E808" s="78"/>
      <c r="F808" s="335"/>
      <c r="G808" s="335"/>
      <c r="H808" s="505"/>
      <c r="J808" s="335"/>
      <c r="K808" s="335"/>
      <c r="L808" s="335"/>
      <c r="M808" s="335"/>
      <c r="N808" s="335"/>
      <c r="O808" s="335"/>
      <c r="P808" s="335"/>
    </row>
    <row r="809" spans="3:16" ht="14.25" hidden="1" x14ac:dyDescent="0.2">
      <c r="C809" s="335"/>
      <c r="E809" s="78"/>
      <c r="F809" s="335"/>
      <c r="G809" s="335"/>
      <c r="H809" s="505"/>
      <c r="J809" s="335"/>
      <c r="K809" s="335"/>
      <c r="L809" s="335"/>
      <c r="M809" s="335"/>
      <c r="N809" s="335"/>
      <c r="O809" s="335"/>
      <c r="P809" s="335"/>
    </row>
    <row r="810" spans="3:16" ht="14.25" hidden="1" x14ac:dyDescent="0.2">
      <c r="C810" s="335"/>
      <c r="E810" s="78"/>
      <c r="F810" s="335"/>
      <c r="G810" s="335"/>
      <c r="H810" s="505"/>
      <c r="J810" s="335"/>
      <c r="K810" s="335"/>
      <c r="L810" s="335"/>
      <c r="M810" s="335"/>
      <c r="N810" s="335"/>
      <c r="O810" s="335"/>
      <c r="P810" s="335"/>
    </row>
    <row r="811" spans="3:16" ht="14.25" hidden="1" x14ac:dyDescent="0.2">
      <c r="C811" s="335"/>
      <c r="E811" s="78"/>
      <c r="F811" s="335"/>
      <c r="G811" s="335"/>
      <c r="H811" s="505"/>
      <c r="J811" s="335"/>
      <c r="K811" s="335"/>
      <c r="L811" s="335"/>
      <c r="M811" s="335"/>
      <c r="N811" s="335"/>
      <c r="O811" s="335"/>
      <c r="P811" s="335"/>
    </row>
    <row r="812" spans="3:16" ht="14.25" hidden="1" x14ac:dyDescent="0.2">
      <c r="C812" s="335"/>
      <c r="E812" s="78"/>
      <c r="F812" s="335"/>
      <c r="G812" s="335"/>
      <c r="H812" s="505"/>
      <c r="J812" s="335"/>
      <c r="K812" s="335"/>
      <c r="L812" s="335"/>
      <c r="M812" s="335"/>
      <c r="N812" s="335"/>
      <c r="O812" s="335"/>
      <c r="P812" s="335"/>
    </row>
    <row r="813" spans="3:16" ht="14.25" hidden="1" x14ac:dyDescent="0.2">
      <c r="C813" s="335"/>
      <c r="E813" s="78"/>
      <c r="F813" s="335"/>
      <c r="G813" s="335"/>
      <c r="H813" s="505"/>
      <c r="J813" s="335"/>
      <c r="K813" s="335"/>
      <c r="L813" s="335"/>
      <c r="M813" s="335"/>
      <c r="N813" s="335"/>
      <c r="O813" s="335"/>
      <c r="P813" s="335"/>
    </row>
    <row r="814" spans="3:16" ht="14.25" hidden="1" x14ac:dyDescent="0.2">
      <c r="C814" s="335"/>
      <c r="E814" s="78"/>
      <c r="F814" s="335"/>
      <c r="G814" s="335"/>
      <c r="H814" s="505"/>
      <c r="J814" s="335"/>
      <c r="K814" s="335"/>
      <c r="L814" s="335"/>
      <c r="M814" s="335"/>
      <c r="N814" s="335"/>
      <c r="O814" s="335"/>
      <c r="P814" s="335"/>
    </row>
    <row r="815" spans="3:16" ht="14.25" hidden="1" x14ac:dyDescent="0.2">
      <c r="C815" s="335"/>
      <c r="E815" s="78"/>
      <c r="F815" s="335"/>
      <c r="G815" s="335"/>
      <c r="H815" s="505"/>
      <c r="J815" s="335"/>
      <c r="K815" s="335"/>
      <c r="L815" s="335"/>
      <c r="M815" s="335"/>
      <c r="N815" s="335"/>
      <c r="O815" s="335"/>
      <c r="P815" s="335"/>
    </row>
    <row r="816" spans="3:16" ht="14.25" hidden="1" x14ac:dyDescent="0.2">
      <c r="C816" s="335"/>
      <c r="E816" s="78"/>
      <c r="F816" s="335"/>
      <c r="G816" s="335"/>
      <c r="H816" s="505"/>
      <c r="J816" s="335"/>
      <c r="K816" s="335"/>
      <c r="L816" s="335"/>
      <c r="M816" s="335"/>
      <c r="N816" s="335"/>
      <c r="O816" s="335"/>
      <c r="P816" s="335"/>
    </row>
    <row r="817" spans="3:16" ht="14.25" hidden="1" x14ac:dyDescent="0.2">
      <c r="C817" s="335"/>
      <c r="E817" s="78"/>
      <c r="F817" s="335"/>
      <c r="G817" s="335"/>
      <c r="H817" s="505"/>
      <c r="J817" s="335"/>
      <c r="K817" s="335"/>
      <c r="L817" s="335"/>
      <c r="M817" s="335"/>
      <c r="N817" s="335"/>
      <c r="O817" s="335"/>
      <c r="P817" s="335"/>
    </row>
    <row r="818" spans="3:16" ht="14.25" hidden="1" x14ac:dyDescent="0.2">
      <c r="C818" s="335"/>
      <c r="E818" s="78"/>
      <c r="F818" s="335"/>
      <c r="G818" s="335"/>
      <c r="H818" s="505"/>
      <c r="J818" s="335"/>
      <c r="K818" s="335"/>
      <c r="L818" s="335"/>
      <c r="M818" s="335"/>
      <c r="N818" s="335"/>
      <c r="O818" s="335"/>
      <c r="P818" s="335"/>
    </row>
    <row r="819" spans="3:16" ht="14.25" hidden="1" x14ac:dyDescent="0.2">
      <c r="C819" s="335"/>
      <c r="E819" s="78"/>
      <c r="F819" s="335"/>
      <c r="G819" s="335"/>
      <c r="H819" s="505"/>
      <c r="J819" s="335"/>
      <c r="K819" s="335"/>
      <c r="L819" s="335"/>
      <c r="M819" s="335"/>
      <c r="N819" s="335"/>
      <c r="O819" s="335"/>
      <c r="P819" s="335"/>
    </row>
    <row r="820" spans="3:16" ht="14.25" hidden="1" x14ac:dyDescent="0.2">
      <c r="C820" s="335"/>
      <c r="E820" s="78"/>
      <c r="F820" s="335"/>
      <c r="G820" s="335"/>
      <c r="H820" s="505"/>
      <c r="J820" s="335"/>
      <c r="K820" s="335"/>
      <c r="L820" s="335"/>
      <c r="M820" s="335"/>
      <c r="N820" s="335"/>
      <c r="O820" s="335"/>
      <c r="P820" s="335"/>
    </row>
    <row r="821" spans="3:16" ht="14.25" hidden="1" x14ac:dyDescent="0.2">
      <c r="C821" s="335"/>
      <c r="E821" s="78"/>
      <c r="F821" s="335"/>
      <c r="G821" s="335"/>
      <c r="H821" s="505"/>
      <c r="J821" s="335"/>
      <c r="K821" s="335"/>
      <c r="L821" s="335"/>
      <c r="M821" s="335"/>
      <c r="N821" s="335"/>
      <c r="O821" s="335"/>
      <c r="P821" s="335"/>
    </row>
    <row r="822" spans="3:16" ht="14.25" hidden="1" x14ac:dyDescent="0.2">
      <c r="C822" s="335"/>
      <c r="E822" s="78"/>
      <c r="F822" s="335"/>
      <c r="G822" s="335"/>
      <c r="H822" s="505"/>
      <c r="J822" s="335"/>
      <c r="K822" s="335"/>
      <c r="L822" s="335"/>
      <c r="M822" s="335"/>
      <c r="N822" s="335"/>
      <c r="O822" s="335"/>
      <c r="P822" s="335"/>
    </row>
    <row r="823" spans="3:16" ht="14.25" hidden="1" x14ac:dyDescent="0.2">
      <c r="C823" s="335"/>
      <c r="E823" s="78"/>
      <c r="F823" s="335"/>
      <c r="G823" s="335"/>
      <c r="H823" s="505"/>
      <c r="J823" s="335"/>
      <c r="K823" s="335"/>
      <c r="L823" s="335"/>
      <c r="M823" s="335"/>
      <c r="N823" s="335"/>
      <c r="O823" s="335"/>
      <c r="P823" s="335"/>
    </row>
    <row r="824" spans="3:16" ht="14.25" hidden="1" x14ac:dyDescent="0.2">
      <c r="C824" s="335"/>
      <c r="E824" s="78"/>
      <c r="F824" s="335"/>
      <c r="G824" s="335"/>
      <c r="H824" s="505"/>
      <c r="J824" s="335"/>
      <c r="K824" s="335"/>
      <c r="L824" s="335"/>
      <c r="M824" s="335"/>
      <c r="N824" s="335"/>
      <c r="O824" s="335"/>
      <c r="P824" s="335"/>
    </row>
    <row r="825" spans="3:16" ht="14.25" hidden="1" x14ac:dyDescent="0.2">
      <c r="C825" s="335"/>
      <c r="E825" s="78"/>
      <c r="F825" s="335"/>
      <c r="G825" s="335"/>
      <c r="H825" s="505"/>
      <c r="J825" s="335"/>
      <c r="K825" s="335"/>
      <c r="L825" s="335"/>
      <c r="M825" s="335"/>
      <c r="N825" s="335"/>
      <c r="O825" s="335"/>
      <c r="P825" s="335"/>
    </row>
    <row r="826" spans="3:16" ht="14.25" hidden="1" x14ac:dyDescent="0.2">
      <c r="C826" s="335"/>
      <c r="E826" s="78"/>
      <c r="F826" s="335"/>
      <c r="G826" s="335"/>
      <c r="H826" s="505"/>
      <c r="J826" s="335"/>
      <c r="K826" s="335"/>
      <c r="L826" s="335"/>
      <c r="M826" s="335"/>
      <c r="N826" s="335"/>
      <c r="O826" s="335"/>
      <c r="P826" s="335"/>
    </row>
    <row r="827" spans="3:16" ht="14.25" hidden="1" x14ac:dyDescent="0.2">
      <c r="C827" s="335"/>
      <c r="E827" s="78"/>
      <c r="F827" s="335"/>
      <c r="G827" s="335"/>
      <c r="H827" s="505"/>
      <c r="J827" s="335"/>
      <c r="K827" s="335"/>
      <c r="L827" s="335"/>
      <c r="M827" s="335"/>
      <c r="N827" s="335"/>
      <c r="O827" s="335"/>
      <c r="P827" s="335"/>
    </row>
    <row r="828" spans="3:16" ht="14.25" hidden="1" x14ac:dyDescent="0.2">
      <c r="C828" s="335"/>
      <c r="E828" s="78"/>
      <c r="F828" s="335"/>
      <c r="G828" s="335"/>
      <c r="H828" s="505"/>
      <c r="J828" s="335"/>
      <c r="K828" s="335"/>
      <c r="L828" s="335"/>
      <c r="M828" s="335"/>
      <c r="N828" s="335"/>
      <c r="O828" s="335"/>
      <c r="P828" s="335"/>
    </row>
    <row r="829" spans="3:16" ht="14.25" hidden="1" x14ac:dyDescent="0.2">
      <c r="C829" s="335"/>
      <c r="E829" s="78"/>
      <c r="F829" s="335"/>
      <c r="G829" s="335"/>
      <c r="H829" s="505"/>
      <c r="J829" s="335"/>
      <c r="K829" s="335"/>
      <c r="L829" s="335"/>
      <c r="M829" s="335"/>
      <c r="N829" s="335"/>
      <c r="O829" s="335"/>
      <c r="P829" s="335"/>
    </row>
    <row r="830" spans="3:16" ht="14.25" hidden="1" x14ac:dyDescent="0.2">
      <c r="C830" s="335"/>
      <c r="E830" s="78"/>
      <c r="F830" s="335"/>
      <c r="G830" s="335"/>
      <c r="H830" s="505"/>
      <c r="J830" s="335"/>
      <c r="K830" s="335"/>
      <c r="L830" s="335"/>
      <c r="M830" s="335"/>
      <c r="N830" s="335"/>
      <c r="O830" s="335"/>
      <c r="P830" s="335"/>
    </row>
    <row r="831" spans="3:16" ht="14.25" hidden="1" x14ac:dyDescent="0.2">
      <c r="C831" s="335"/>
      <c r="E831" s="78"/>
      <c r="F831" s="335"/>
      <c r="G831" s="335"/>
      <c r="H831" s="505"/>
      <c r="J831" s="335"/>
      <c r="K831" s="335"/>
      <c r="L831" s="335"/>
      <c r="M831" s="335"/>
      <c r="N831" s="335"/>
      <c r="O831" s="335"/>
      <c r="P831" s="335"/>
    </row>
    <row r="832" spans="3:16" ht="14.25" hidden="1" x14ac:dyDescent="0.2">
      <c r="C832" s="335"/>
      <c r="E832" s="78"/>
      <c r="F832" s="335"/>
      <c r="G832" s="335"/>
      <c r="H832" s="505"/>
      <c r="J832" s="335"/>
      <c r="K832" s="335"/>
      <c r="L832" s="335"/>
      <c r="M832" s="335"/>
      <c r="N832" s="335"/>
      <c r="O832" s="335"/>
      <c r="P832" s="335"/>
    </row>
    <row r="833" spans="3:16" ht="14.25" hidden="1" x14ac:dyDescent="0.2">
      <c r="C833" s="335"/>
      <c r="E833" s="78"/>
      <c r="F833" s="335"/>
      <c r="G833" s="335"/>
      <c r="H833" s="505"/>
      <c r="J833" s="335"/>
      <c r="K833" s="335"/>
      <c r="L833" s="335"/>
      <c r="M833" s="335"/>
      <c r="N833" s="335"/>
      <c r="O833" s="335"/>
      <c r="P833" s="335"/>
    </row>
    <row r="834" spans="3:16" ht="14.25" hidden="1" x14ac:dyDescent="0.2">
      <c r="C834" s="335"/>
      <c r="E834" s="78"/>
      <c r="F834" s="335"/>
      <c r="G834" s="335"/>
      <c r="H834" s="505"/>
      <c r="J834" s="335"/>
      <c r="K834" s="335"/>
      <c r="L834" s="335"/>
      <c r="M834" s="335"/>
      <c r="N834" s="335"/>
      <c r="O834" s="335"/>
      <c r="P834" s="335"/>
    </row>
    <row r="835" spans="3:16" ht="14.25" hidden="1" x14ac:dyDescent="0.2">
      <c r="C835" s="335"/>
      <c r="E835" s="78"/>
      <c r="F835" s="335"/>
      <c r="G835" s="335"/>
      <c r="H835" s="505"/>
      <c r="J835" s="335"/>
      <c r="K835" s="335"/>
      <c r="L835" s="335"/>
      <c r="M835" s="335"/>
      <c r="N835" s="335"/>
      <c r="O835" s="335"/>
      <c r="P835" s="335"/>
    </row>
    <row r="836" spans="3:16" ht="14.25" hidden="1" x14ac:dyDescent="0.2">
      <c r="C836" s="335"/>
      <c r="E836" s="78"/>
      <c r="F836" s="335"/>
      <c r="G836" s="335"/>
      <c r="H836" s="505"/>
      <c r="J836" s="335"/>
      <c r="K836" s="335"/>
      <c r="L836" s="335"/>
      <c r="M836" s="335"/>
      <c r="N836" s="335"/>
      <c r="O836" s="335"/>
      <c r="P836" s="335"/>
    </row>
    <row r="837" spans="3:16" ht="14.25" hidden="1" x14ac:dyDescent="0.2">
      <c r="C837" s="335"/>
      <c r="E837" s="78"/>
      <c r="F837" s="335"/>
      <c r="G837" s="335"/>
      <c r="H837" s="505"/>
      <c r="J837" s="335"/>
      <c r="K837" s="335"/>
      <c r="L837" s="335"/>
      <c r="M837" s="335"/>
      <c r="N837" s="335"/>
      <c r="O837" s="335"/>
      <c r="P837" s="335"/>
    </row>
    <row r="838" spans="3:16" ht="14.25" hidden="1" x14ac:dyDescent="0.2">
      <c r="C838" s="335"/>
      <c r="E838" s="78"/>
      <c r="F838" s="335"/>
      <c r="G838" s="335"/>
      <c r="H838" s="505"/>
      <c r="J838" s="335"/>
      <c r="K838" s="335"/>
      <c r="L838" s="335"/>
      <c r="M838" s="335"/>
      <c r="N838" s="335"/>
      <c r="O838" s="335"/>
      <c r="P838" s="335"/>
    </row>
    <row r="839" spans="3:16" ht="14.25" hidden="1" x14ac:dyDescent="0.2">
      <c r="C839" s="335"/>
      <c r="E839" s="78"/>
      <c r="F839" s="335"/>
      <c r="G839" s="335"/>
      <c r="H839" s="505"/>
      <c r="J839" s="335"/>
      <c r="K839" s="335"/>
      <c r="L839" s="335"/>
      <c r="M839" s="335"/>
      <c r="N839" s="335"/>
      <c r="O839" s="335"/>
      <c r="P839" s="335"/>
    </row>
    <row r="840" spans="3:16" ht="14.25" hidden="1" x14ac:dyDescent="0.2">
      <c r="C840" s="335"/>
      <c r="E840" s="78"/>
      <c r="F840" s="335"/>
      <c r="G840" s="335"/>
      <c r="H840" s="505"/>
      <c r="J840" s="335"/>
      <c r="K840" s="335"/>
      <c r="L840" s="335"/>
      <c r="M840" s="335"/>
      <c r="N840" s="335"/>
      <c r="O840" s="335"/>
      <c r="P840" s="335"/>
    </row>
    <row r="841" spans="3:16" ht="14.25" hidden="1" x14ac:dyDescent="0.2">
      <c r="C841" s="335"/>
      <c r="E841" s="78"/>
      <c r="F841" s="335"/>
      <c r="G841" s="335"/>
      <c r="H841" s="505"/>
      <c r="J841" s="335"/>
      <c r="K841" s="335"/>
      <c r="L841" s="335"/>
      <c r="M841" s="335"/>
      <c r="N841" s="335"/>
      <c r="O841" s="335"/>
      <c r="P841" s="335"/>
    </row>
    <row r="842" spans="3:16" ht="14.25" hidden="1" x14ac:dyDescent="0.2">
      <c r="C842" s="335"/>
    </row>
    <row r="843" spans="3:16" ht="14.25" hidden="1" x14ac:dyDescent="0.2">
      <c r="C843" s="335"/>
    </row>
    <row r="844" spans="3:16" ht="14.25" hidden="1" x14ac:dyDescent="0.2">
      <c r="C844" s="335"/>
    </row>
    <row r="845" spans="3:16" ht="14.25" hidden="1" x14ac:dyDescent="0.2">
      <c r="C845" s="335"/>
    </row>
    <row r="846" spans="3:16" ht="14.25" hidden="1" x14ac:dyDescent="0.2">
      <c r="C846" s="335"/>
    </row>
    <row r="847" spans="3:16" ht="14.25" hidden="1" x14ac:dyDescent="0.2">
      <c r="C847" s="335"/>
    </row>
    <row r="848" spans="3:16" ht="14.25" hidden="1" x14ac:dyDescent="0.2">
      <c r="C848" s="335"/>
    </row>
    <row r="849" spans="2:18" ht="14.25" hidden="1" x14ac:dyDescent="0.2">
      <c r="C849" s="335"/>
    </row>
    <row r="850" spans="2:18" ht="14.25" hidden="1" customHeight="1" x14ac:dyDescent="0.2">
      <c r="B850" s="1267" t="s">
        <v>239</v>
      </c>
      <c r="C850" s="1267"/>
      <c r="D850" s="1267"/>
      <c r="E850" s="1267"/>
      <c r="F850" s="1267"/>
      <c r="G850" s="1267"/>
      <c r="H850" s="1267"/>
      <c r="I850" s="1267"/>
      <c r="J850" s="1267"/>
      <c r="K850" s="1267"/>
      <c r="L850" s="1267"/>
      <c r="M850" s="1267"/>
      <c r="N850" s="1267"/>
      <c r="O850" s="1267"/>
      <c r="P850" s="1267"/>
      <c r="Q850" s="1267"/>
      <c r="R850" s="1267"/>
    </row>
    <row r="851" spans="2:18" ht="14.25" hidden="1" x14ac:dyDescent="0.2">
      <c r="C851" s="335"/>
    </row>
    <row r="852" spans="2:18" ht="14.25" hidden="1" x14ac:dyDescent="0.2">
      <c r="C852" s="335"/>
    </row>
    <row r="853" spans="2:18" ht="14.25" hidden="1" x14ac:dyDescent="0.2">
      <c r="C853" s="335"/>
    </row>
    <row r="854" spans="2:18" ht="14.25" hidden="1" x14ac:dyDescent="0.2">
      <c r="C854" s="335"/>
    </row>
    <row r="855" spans="2:18" ht="14.25" hidden="1" x14ac:dyDescent="0.2">
      <c r="C855" s="335"/>
    </row>
    <row r="856" spans="2:18" ht="14.25" hidden="1" x14ac:dyDescent="0.2">
      <c r="C856" s="335"/>
    </row>
    <row r="857" spans="2:18" ht="14.25" hidden="1" x14ac:dyDescent="0.2">
      <c r="C857" s="335"/>
    </row>
    <row r="858" spans="2:18" ht="14.25" hidden="1" x14ac:dyDescent="0.2">
      <c r="C858" s="335"/>
    </row>
    <row r="859" spans="2:18" ht="14.25" hidden="1" x14ac:dyDescent="0.2">
      <c r="C859" s="335"/>
    </row>
    <row r="860" spans="2:18" ht="14.25" hidden="1" x14ac:dyDescent="0.2">
      <c r="C860" s="335"/>
    </row>
    <row r="861" spans="2:18" ht="14.25" hidden="1" x14ac:dyDescent="0.2">
      <c r="C861" s="335"/>
    </row>
    <row r="862" spans="2:18" ht="14.25" hidden="1" x14ac:dyDescent="0.2">
      <c r="B862" s="398"/>
      <c r="C862" s="777"/>
      <c r="D862" s="777"/>
      <c r="E862" s="399"/>
      <c r="F862" s="397"/>
      <c r="G862" s="397"/>
      <c r="H862" s="397"/>
      <c r="I862" s="397"/>
      <c r="J862" s="397"/>
      <c r="K862" s="397"/>
      <c r="L862" s="397"/>
      <c r="M862" s="397"/>
      <c r="N862" s="397"/>
      <c r="O862" s="397"/>
      <c r="P862" s="397"/>
      <c r="Q862" s="397"/>
      <c r="R862" s="397"/>
    </row>
    <row r="863" spans="2:18" ht="14.25" hidden="1" x14ac:dyDescent="0.2">
      <c r="C863" s="335"/>
    </row>
    <row r="866" spans="3:4" ht="0" hidden="1" customHeight="1" x14ac:dyDescent="0.2">
      <c r="C866" s="897"/>
    </row>
    <row r="872" spans="3:4" ht="0" hidden="1" customHeight="1" x14ac:dyDescent="0.2">
      <c r="C872" s="942"/>
      <c r="D872" s="942"/>
    </row>
  </sheetData>
  <sheetProtection algorithmName="SHA-512" hashValue="JGXS5mkm9cuYuF2TQ/oE1q7TyBWOhVONzuYcFRvAa+YmjwHB4A8npuhX5qSz/BPMBvqqDyyxAWWPfunHLlB1uw==" saltValue="bAmgAcEoXITPePF0S/zDPg==" spinCount="100000" sheet="1" objects="1" scenarios="1" insertRows="0" selectLockedCells="1"/>
  <mergeCells count="449">
    <mergeCell ref="F147:N147"/>
    <mergeCell ref="J148:M148"/>
    <mergeCell ref="K160:M160"/>
    <mergeCell ref="N171:Q171"/>
    <mergeCell ref="B157:E157"/>
    <mergeCell ref="G157:J157"/>
    <mergeCell ref="K157:M157"/>
    <mergeCell ref="N157:Q157"/>
    <mergeCell ref="G170:J170"/>
    <mergeCell ref="B161:E161"/>
    <mergeCell ref="B162:E162"/>
    <mergeCell ref="N161:Q161"/>
    <mergeCell ref="N162:Q162"/>
    <mergeCell ref="B159:E159"/>
    <mergeCell ref="G159:J159"/>
    <mergeCell ref="K159:M159"/>
    <mergeCell ref="N159:Q159"/>
    <mergeCell ref="K170:M170"/>
    <mergeCell ref="G166:J166"/>
    <mergeCell ref="G167:J167"/>
    <mergeCell ref="G163:J163"/>
    <mergeCell ref="G164:J164"/>
    <mergeCell ref="K163:M163"/>
    <mergeCell ref="K166:M166"/>
    <mergeCell ref="O151:Q151"/>
    <mergeCell ref="B153:R155"/>
    <mergeCell ref="B156:F156"/>
    <mergeCell ref="G156:M156"/>
    <mergeCell ref="N156:R156"/>
    <mergeCell ref="N160:Q160"/>
    <mergeCell ref="G168:J168"/>
    <mergeCell ref="G169:J169"/>
    <mergeCell ref="K164:M164"/>
    <mergeCell ref="N163:Q163"/>
    <mergeCell ref="N164:Q164"/>
    <mergeCell ref="G160:J160"/>
    <mergeCell ref="G161:J161"/>
    <mergeCell ref="B166:E166"/>
    <mergeCell ref="B167:E167"/>
    <mergeCell ref="B168:E168"/>
    <mergeCell ref="B169:E169"/>
    <mergeCell ref="K167:M167"/>
    <mergeCell ref="B165:E165"/>
    <mergeCell ref="G165:J165"/>
    <mergeCell ref="K165:M165"/>
    <mergeCell ref="N165:Q165"/>
    <mergeCell ref="I91:J91"/>
    <mergeCell ref="I92:J92"/>
    <mergeCell ref="B171:E171"/>
    <mergeCell ref="G171:J171"/>
    <mergeCell ref="K171:M171"/>
    <mergeCell ref="I104:J104"/>
    <mergeCell ref="K104:L104"/>
    <mergeCell ref="F105:F106"/>
    <mergeCell ref="G105:G106"/>
    <mergeCell ref="I105:J106"/>
    <mergeCell ref="K105:L106"/>
    <mergeCell ref="F107:F108"/>
    <mergeCell ref="G107:G108"/>
    <mergeCell ref="G162:J162"/>
    <mergeCell ref="K161:M161"/>
    <mergeCell ref="K162:M162"/>
    <mergeCell ref="K168:M168"/>
    <mergeCell ref="K169:M169"/>
    <mergeCell ref="B170:E170"/>
    <mergeCell ref="B163:E163"/>
    <mergeCell ref="B164:E164"/>
    <mergeCell ref="I100:J100"/>
    <mergeCell ref="I93:J93"/>
    <mergeCell ref="I94:J94"/>
    <mergeCell ref="O175:Q175"/>
    <mergeCell ref="B175:E175"/>
    <mergeCell ref="M175:N175"/>
    <mergeCell ref="M178:Q178"/>
    <mergeCell ref="D177:F177"/>
    <mergeCell ref="H177:N177"/>
    <mergeCell ref="G175:L175"/>
    <mergeCell ref="P177:R177"/>
    <mergeCell ref="G173:J173"/>
    <mergeCell ref="I178:J178"/>
    <mergeCell ref="K178:L178"/>
    <mergeCell ref="B172:E172"/>
    <mergeCell ref="G172:J172"/>
    <mergeCell ref="K172:M172"/>
    <mergeCell ref="N172:Q172"/>
    <mergeCell ref="K173:M173"/>
    <mergeCell ref="N173:Q173"/>
    <mergeCell ref="B174:E174"/>
    <mergeCell ref="G174:J174"/>
    <mergeCell ref="K174:M174"/>
    <mergeCell ref="N174:Q174"/>
    <mergeCell ref="B173:E173"/>
    <mergeCell ref="B180:F180"/>
    <mergeCell ref="G180:I180"/>
    <mergeCell ref="J181:P181"/>
    <mergeCell ref="Q181:R181"/>
    <mergeCell ref="B181:F181"/>
    <mergeCell ref="G181:I181"/>
    <mergeCell ref="B183:V183"/>
    <mergeCell ref="S181:U181"/>
    <mergeCell ref="T178:X178"/>
    <mergeCell ref="J179:L179"/>
    <mergeCell ref="AA62:AI62"/>
    <mergeCell ref="F109:N109"/>
    <mergeCell ref="F144:N144"/>
    <mergeCell ref="S144:T144"/>
    <mergeCell ref="C145:O146"/>
    <mergeCell ref="I71:J71"/>
    <mergeCell ref="I72:J72"/>
    <mergeCell ref="I73:J73"/>
    <mergeCell ref="I80:J80"/>
    <mergeCell ref="I81:J81"/>
    <mergeCell ref="I82:J82"/>
    <mergeCell ref="I83:J83"/>
    <mergeCell ref="I84:J84"/>
    <mergeCell ref="I85:J85"/>
    <mergeCell ref="I86:J86"/>
    <mergeCell ref="I87:J87"/>
    <mergeCell ref="I88:J88"/>
    <mergeCell ref="I89:J89"/>
    <mergeCell ref="I102:J102"/>
    <mergeCell ref="I103:J103"/>
    <mergeCell ref="K71:L71"/>
    <mergeCell ref="K93:L93"/>
    <mergeCell ref="K94:L94"/>
    <mergeCell ref="K95:L95"/>
    <mergeCell ref="AA53:AI53"/>
    <mergeCell ref="AA54:AI54"/>
    <mergeCell ref="AA55:AI55"/>
    <mergeCell ref="AA56:AI56"/>
    <mergeCell ref="AA57:AI57"/>
    <mergeCell ref="AA58:AI58"/>
    <mergeCell ref="F69:F70"/>
    <mergeCell ref="G69:G70"/>
    <mergeCell ref="I69:J70"/>
    <mergeCell ref="K69:L70"/>
    <mergeCell ref="A65:H66"/>
    <mergeCell ref="B69:B70"/>
    <mergeCell ref="A67:H68"/>
    <mergeCell ref="M67:M106"/>
    <mergeCell ref="C69:D70"/>
    <mergeCell ref="C86:D86"/>
    <mergeCell ref="C102:D102"/>
    <mergeCell ref="C103:D103"/>
    <mergeCell ref="K102:L102"/>
    <mergeCell ref="K103:L103"/>
    <mergeCell ref="AA59:AI59"/>
    <mergeCell ref="AA60:AI60"/>
    <mergeCell ref="AA61:AI61"/>
    <mergeCell ref="K72:L72"/>
    <mergeCell ref="AA49:AI49"/>
    <mergeCell ref="AA50:AI51"/>
    <mergeCell ref="B51:Y51"/>
    <mergeCell ref="C52:Q52"/>
    <mergeCell ref="AA52:AI52"/>
    <mergeCell ref="B49:F49"/>
    <mergeCell ref="G49:I49"/>
    <mergeCell ref="J49:N49"/>
    <mergeCell ref="O49:P49"/>
    <mergeCell ref="W49:X49"/>
    <mergeCell ref="R52:Y52"/>
    <mergeCell ref="R49:V49"/>
    <mergeCell ref="B50:E50"/>
    <mergeCell ref="J50:K50"/>
    <mergeCell ref="AA47:AI47"/>
    <mergeCell ref="B48:F48"/>
    <mergeCell ref="G48:I48"/>
    <mergeCell ref="J48:N48"/>
    <mergeCell ref="O48:P48"/>
    <mergeCell ref="Q48:V48"/>
    <mergeCell ref="W48:X48"/>
    <mergeCell ref="AA48:AI48"/>
    <mergeCell ref="S45:T45"/>
    <mergeCell ref="U45:V45"/>
    <mergeCell ref="W45:X45"/>
    <mergeCell ref="AA45:AI45"/>
    <mergeCell ref="G46:I46"/>
    <mergeCell ref="S46:T46"/>
    <mergeCell ref="U46:X46"/>
    <mergeCell ref="AA46:AI46"/>
    <mergeCell ref="G47:I47"/>
    <mergeCell ref="W47:X47"/>
    <mergeCell ref="M45:P45"/>
    <mergeCell ref="M46:O46"/>
    <mergeCell ref="AA41:AI41"/>
    <mergeCell ref="B42:F43"/>
    <mergeCell ref="AA42:AI42"/>
    <mergeCell ref="S43:T43"/>
    <mergeCell ref="U43:V43"/>
    <mergeCell ref="W43:X43"/>
    <mergeCell ref="AA43:AI43"/>
    <mergeCell ref="E44:F44"/>
    <mergeCell ref="S44:T44"/>
    <mergeCell ref="U44:V44"/>
    <mergeCell ref="W44:X44"/>
    <mergeCell ref="AA44:AI44"/>
    <mergeCell ref="G42:H43"/>
    <mergeCell ref="G44:H44"/>
    <mergeCell ref="B41:G41"/>
    <mergeCell ref="S41:Y42"/>
    <mergeCell ref="M42:Q42"/>
    <mergeCell ref="AA38:AI38"/>
    <mergeCell ref="J39:M39"/>
    <mergeCell ref="N39:O39"/>
    <mergeCell ref="P39:Q39"/>
    <mergeCell ref="T39:X39"/>
    <mergeCell ref="AA39:AI39"/>
    <mergeCell ref="J40:M40"/>
    <mergeCell ref="N40:O40"/>
    <mergeCell ref="P40:R40"/>
    <mergeCell ref="V40:X40"/>
    <mergeCell ref="AA40:AI40"/>
    <mergeCell ref="J38:L38"/>
    <mergeCell ref="M38:N38"/>
    <mergeCell ref="W38:X38"/>
    <mergeCell ref="AA31:AI31"/>
    <mergeCell ref="AA32:AI32"/>
    <mergeCell ref="AA33:AI33"/>
    <mergeCell ref="AA34:AI34"/>
    <mergeCell ref="AA37:AI37"/>
    <mergeCell ref="AA25:AI25"/>
    <mergeCell ref="AA26:AI26"/>
    <mergeCell ref="AA27:AI27"/>
    <mergeCell ref="AA28:AI28"/>
    <mergeCell ref="AA29:AI29"/>
    <mergeCell ref="AA30:AI30"/>
    <mergeCell ref="Z35:AI35"/>
    <mergeCell ref="Z36:AI36"/>
    <mergeCell ref="AA19:AI19"/>
    <mergeCell ref="AA20:AI20"/>
    <mergeCell ref="AA21:AI21"/>
    <mergeCell ref="AA22:AI22"/>
    <mergeCell ref="AA23:AI23"/>
    <mergeCell ref="AA24:AI24"/>
    <mergeCell ref="J17:M17"/>
    <mergeCell ref="N17:O17"/>
    <mergeCell ref="W17:X17"/>
    <mergeCell ref="AA17:AI17"/>
    <mergeCell ref="AA18:AI18"/>
    <mergeCell ref="J19:K19"/>
    <mergeCell ref="J20:K20"/>
    <mergeCell ref="J21:K21"/>
    <mergeCell ref="J22:K22"/>
    <mergeCell ref="J23:K23"/>
    <mergeCell ref="J24:K24"/>
    <mergeCell ref="T20:U20"/>
    <mergeCell ref="T21:U21"/>
    <mergeCell ref="T22:U22"/>
    <mergeCell ref="T23:U23"/>
    <mergeCell ref="T24:U24"/>
    <mergeCell ref="O19:P19"/>
    <mergeCell ref="AA11:AI11"/>
    <mergeCell ref="AA12:AI12"/>
    <mergeCell ref="AA13:AI13"/>
    <mergeCell ref="AA14:AI14"/>
    <mergeCell ref="AA15:AI15"/>
    <mergeCell ref="AA16:AI16"/>
    <mergeCell ref="C11:D11"/>
    <mergeCell ref="C12:D12"/>
    <mergeCell ref="C13:D13"/>
    <mergeCell ref="C14:D14"/>
    <mergeCell ref="C15:D15"/>
    <mergeCell ref="C16:D16"/>
    <mergeCell ref="G11:H11"/>
    <mergeCell ref="G12:H12"/>
    <mergeCell ref="G13:H13"/>
    <mergeCell ref="G14:H14"/>
    <mergeCell ref="G15:H15"/>
    <mergeCell ref="G16:H16"/>
    <mergeCell ref="AA5:AI5"/>
    <mergeCell ref="AA6:AI6"/>
    <mergeCell ref="AA7:AI7"/>
    <mergeCell ref="AA8:AI8"/>
    <mergeCell ref="AA9:AI9"/>
    <mergeCell ref="AA10:AI10"/>
    <mergeCell ref="AA2:AB2"/>
    <mergeCell ref="AC2:AD2"/>
    <mergeCell ref="B3:C3"/>
    <mergeCell ref="F3:G3"/>
    <mergeCell ref="U3:X3"/>
    <mergeCell ref="Y3:Y4"/>
    <mergeCell ref="AA3:AI3"/>
    <mergeCell ref="AA4:AI4"/>
    <mergeCell ref="J3:T3"/>
    <mergeCell ref="C10:D10"/>
    <mergeCell ref="U2:V2"/>
    <mergeCell ref="G10:H10"/>
    <mergeCell ref="B18:C18"/>
    <mergeCell ref="F18:G18"/>
    <mergeCell ref="J18:X18"/>
    <mergeCell ref="C29:D29"/>
    <mergeCell ref="J28:K28"/>
    <mergeCell ref="J29:K29"/>
    <mergeCell ref="J30:K30"/>
    <mergeCell ref="J31:K31"/>
    <mergeCell ref="J32:K32"/>
    <mergeCell ref="C19:D19"/>
    <mergeCell ref="C22:D22"/>
    <mergeCell ref="G19:H19"/>
    <mergeCell ref="G20:H20"/>
    <mergeCell ref="G21:H21"/>
    <mergeCell ref="G22:H22"/>
    <mergeCell ref="G23:H23"/>
    <mergeCell ref="G24:H24"/>
    <mergeCell ref="G25:H25"/>
    <mergeCell ref="G26:H26"/>
    <mergeCell ref="G27:H27"/>
    <mergeCell ref="G28:H28"/>
    <mergeCell ref="G29:H29"/>
    <mergeCell ref="G30:H30"/>
    <mergeCell ref="G31:H31"/>
    <mergeCell ref="X1:Y1"/>
    <mergeCell ref="J2:L2"/>
    <mergeCell ref="N2:O2"/>
    <mergeCell ref="P2:R2"/>
    <mergeCell ref="S2:T2"/>
    <mergeCell ref="X2:Y2"/>
    <mergeCell ref="B1:G1"/>
    <mergeCell ref="K1:L1"/>
    <mergeCell ref="M1:N1"/>
    <mergeCell ref="S1:T1"/>
    <mergeCell ref="V1:W1"/>
    <mergeCell ref="O1:Q1"/>
    <mergeCell ref="C28:D28"/>
    <mergeCell ref="C39:D39"/>
    <mergeCell ref="G39:H39"/>
    <mergeCell ref="C30:D30"/>
    <mergeCell ref="C31:D31"/>
    <mergeCell ref="C32:D32"/>
    <mergeCell ref="C33:D33"/>
    <mergeCell ref="C34:D34"/>
    <mergeCell ref="C35:D35"/>
    <mergeCell ref="C36:D36"/>
    <mergeCell ref="G38:H38"/>
    <mergeCell ref="C38:D38"/>
    <mergeCell ref="C37:D37"/>
    <mergeCell ref="G32:H32"/>
    <mergeCell ref="G33:H33"/>
    <mergeCell ref="G34:H34"/>
    <mergeCell ref="G35:H35"/>
    <mergeCell ref="G36:H36"/>
    <mergeCell ref="G37:H37"/>
    <mergeCell ref="C20:D20"/>
    <mergeCell ref="C21:D21"/>
    <mergeCell ref="C24:D24"/>
    <mergeCell ref="C23:D23"/>
    <mergeCell ref="C25:D25"/>
    <mergeCell ref="C26:D26"/>
    <mergeCell ref="C27:D27"/>
    <mergeCell ref="J34:K34"/>
    <mergeCell ref="T33:U33"/>
    <mergeCell ref="O20:P20"/>
    <mergeCell ref="O21:P21"/>
    <mergeCell ref="O22:P22"/>
    <mergeCell ref="O23:P23"/>
    <mergeCell ref="O24:P24"/>
    <mergeCell ref="O25:P25"/>
    <mergeCell ref="O26:P26"/>
    <mergeCell ref="O27:P27"/>
    <mergeCell ref="O28:P28"/>
    <mergeCell ref="O29:P29"/>
    <mergeCell ref="O30:P30"/>
    <mergeCell ref="O31:P31"/>
    <mergeCell ref="O32:P32"/>
    <mergeCell ref="O33:P33"/>
    <mergeCell ref="J33:K33"/>
    <mergeCell ref="T37:U37"/>
    <mergeCell ref="O34:P34"/>
    <mergeCell ref="O37:P37"/>
    <mergeCell ref="J25:K25"/>
    <mergeCell ref="J26:K26"/>
    <mergeCell ref="J27:K27"/>
    <mergeCell ref="O35:V36"/>
    <mergeCell ref="T19:U19"/>
    <mergeCell ref="T25:U25"/>
    <mergeCell ref="T26:U26"/>
    <mergeCell ref="T27:U27"/>
    <mergeCell ref="T28:U28"/>
    <mergeCell ref="T29:U29"/>
    <mergeCell ref="T30:U30"/>
    <mergeCell ref="T31:U31"/>
    <mergeCell ref="T32:U32"/>
    <mergeCell ref="T34:U34"/>
    <mergeCell ref="J35:K35"/>
    <mergeCell ref="J36:K36"/>
    <mergeCell ref="J37:K37"/>
    <mergeCell ref="C71:D71"/>
    <mergeCell ref="C72:D72"/>
    <mergeCell ref="C73:D73"/>
    <mergeCell ref="C80:D80"/>
    <mergeCell ref="C81:D81"/>
    <mergeCell ref="C82:D82"/>
    <mergeCell ref="C83:D83"/>
    <mergeCell ref="C84:D84"/>
    <mergeCell ref="C85:D85"/>
    <mergeCell ref="C74:D74"/>
    <mergeCell ref="C75:D75"/>
    <mergeCell ref="C76:D76"/>
    <mergeCell ref="C77:D77"/>
    <mergeCell ref="C78:D78"/>
    <mergeCell ref="C79:D79"/>
    <mergeCell ref="K97:L97"/>
    <mergeCell ref="K98:L98"/>
    <mergeCell ref="K99:L99"/>
    <mergeCell ref="B850:R850"/>
    <mergeCell ref="B182:R182"/>
    <mergeCell ref="N166:Q166"/>
    <mergeCell ref="N167:Q167"/>
    <mergeCell ref="N168:Q168"/>
    <mergeCell ref="K73:L73"/>
    <mergeCell ref="K80:L80"/>
    <mergeCell ref="K81:L81"/>
    <mergeCell ref="K82:L82"/>
    <mergeCell ref="K83:L83"/>
    <mergeCell ref="K84:L84"/>
    <mergeCell ref="K85:L85"/>
    <mergeCell ref="K86:L86"/>
    <mergeCell ref="I90:J90"/>
    <mergeCell ref="K87:L87"/>
    <mergeCell ref="K88:L88"/>
    <mergeCell ref="K89:L89"/>
    <mergeCell ref="K90:L90"/>
    <mergeCell ref="C185:K185"/>
    <mergeCell ref="J180:P180"/>
    <mergeCell ref="Q180:R180"/>
    <mergeCell ref="C87:D88"/>
    <mergeCell ref="N169:Q169"/>
    <mergeCell ref="N170:Q170"/>
    <mergeCell ref="B160:E160"/>
    <mergeCell ref="C89:D89"/>
    <mergeCell ref="C90:D90"/>
    <mergeCell ref="C93:D93"/>
    <mergeCell ref="C94:D94"/>
    <mergeCell ref="C95:D95"/>
    <mergeCell ref="C96:D96"/>
    <mergeCell ref="C97:D97"/>
    <mergeCell ref="B98:D101"/>
    <mergeCell ref="K101:L101"/>
    <mergeCell ref="I101:J101"/>
    <mergeCell ref="B87:B88"/>
    <mergeCell ref="K96:L96"/>
    <mergeCell ref="K91:L91"/>
    <mergeCell ref="K92:L92"/>
    <mergeCell ref="I99:J99"/>
    <mergeCell ref="I95:J95"/>
    <mergeCell ref="I96:J96"/>
    <mergeCell ref="I97:J97"/>
    <mergeCell ref="I98:J98"/>
    <mergeCell ref="K100:L100"/>
  </mergeCells>
  <conditionalFormatting sqref="P2:R2 G46:H46 Q180:R180 W48 Y48:Y49 G42:G44">
    <cfRule type="cellIs" dxfId="42" priority="45" operator="lessThan">
      <formula>0</formula>
    </cfRule>
  </conditionalFormatting>
  <conditionalFormatting sqref="O48:P48">
    <cfRule type="cellIs" dxfId="41" priority="44" operator="lessThan">
      <formula>0</formula>
    </cfRule>
  </conditionalFormatting>
  <conditionalFormatting sqref="S5:S16 X5:X16">
    <cfRule type="cellIs" dxfId="40" priority="43" operator="lessThan">
      <formula>0</formula>
    </cfRule>
  </conditionalFormatting>
  <conditionalFormatting sqref="G48:I48">
    <cfRule type="cellIs" dxfId="39" priority="36" operator="lessThan">
      <formula>0</formula>
    </cfRule>
  </conditionalFormatting>
  <conditionalFormatting sqref="Q181">
    <cfRule type="cellIs" dxfId="38" priority="35" operator="lessThan">
      <formula>0</formula>
    </cfRule>
  </conditionalFormatting>
  <conditionalFormatting sqref="Q180:R180">
    <cfRule type="cellIs" dxfId="37" priority="34" operator="lessThan">
      <formula>0</formula>
    </cfRule>
  </conditionalFormatting>
  <conditionalFormatting sqref="G181:I181">
    <cfRule type="cellIs" dxfId="36" priority="33" operator="lessThan">
      <formula>0</formula>
    </cfRule>
  </conditionalFormatting>
  <conditionalFormatting sqref="Y48:Y49">
    <cfRule type="cellIs" dxfId="35" priority="32" operator="lessThan">
      <formula>1</formula>
    </cfRule>
  </conditionalFormatting>
  <conditionalFormatting sqref="Q180:R180">
    <cfRule type="cellIs" dxfId="34" priority="24" operator="lessThan">
      <formula>0</formula>
    </cfRule>
  </conditionalFormatting>
  <conditionalFormatting sqref="Y48">
    <cfRule type="cellIs" dxfId="33" priority="23" operator="lessThan">
      <formula>1</formula>
    </cfRule>
  </conditionalFormatting>
  <conditionalFormatting sqref="G47:I47 W47:X47">
    <cfRule type="cellIs" dxfId="32" priority="21" operator="equal">
      <formula>0</formula>
    </cfRule>
  </conditionalFormatting>
  <conditionalFormatting sqref="N5:N16">
    <cfRule type="cellIs" dxfId="31" priority="19" operator="lessThan">
      <formula>0</formula>
    </cfRule>
  </conditionalFormatting>
  <conditionalFormatting sqref="J5:J16">
    <cfRule type="expression" dxfId="30" priority="18">
      <formula>M5=0</formula>
    </cfRule>
  </conditionalFormatting>
  <conditionalFormatting sqref="O5:O16">
    <cfRule type="expression" dxfId="29" priority="17">
      <formula>R5=0</formula>
    </cfRule>
  </conditionalFormatting>
  <conditionalFormatting sqref="T5:T16">
    <cfRule type="expression" dxfId="28" priority="16">
      <formula>W5=0</formula>
    </cfRule>
  </conditionalFormatting>
  <conditionalFormatting sqref="B49:Y49 S2:U2 W2 B50 F50:J50 L50:Y50">
    <cfRule type="expression" dxfId="27" priority="15">
      <formula>$L$45="ח"</formula>
    </cfRule>
  </conditionalFormatting>
  <conditionalFormatting sqref="C10:D16">
    <cfRule type="expression" dxfId="26" priority="4">
      <formula>$C10="סכום לא קבוע"</formula>
    </cfRule>
  </conditionalFormatting>
  <conditionalFormatting sqref="G10:G16">
    <cfRule type="expression" dxfId="25" priority="3">
      <formula>$G10="סכום לא קבוע"</formula>
    </cfRule>
  </conditionalFormatting>
  <conditionalFormatting sqref="G180:I180">
    <cfRule type="cellIs" dxfId="24" priority="2" operator="lessThan">
      <formula>0</formula>
    </cfRule>
  </conditionalFormatting>
  <conditionalFormatting sqref="S180">
    <cfRule type="expression" dxfId="23" priority="1">
      <formula>$Q$180&gt;-1</formula>
    </cfRule>
  </conditionalFormatting>
  <dataValidations count="1">
    <dataValidation type="list" allowBlank="1" showInputMessage="1" showErrorMessage="1" promptTitle="בחירת תאריך עברי/לועזי" prompt="מתוך התפריט הנפתחת בלחיצה על לחצן בצד שמאל, אפשר לבחור בין חודש לועזי או עברי" sqref="O1:Q1" xr:uid="{00000000-0002-0000-0F00-000000000000}">
      <formula1>" אדר ,  אפריל [4]"</formula1>
    </dataValidation>
  </dataValidations>
  <pageMargins left="0.7" right="0.7" top="0.75" bottom="0.75" header="0.3" footer="0.3"/>
  <pageSetup paperSize="9" orientation="portrait" r:id="rId1"/>
  <drawing r:id="rId2"/>
  <legacyDrawing r:id="rId3"/>
  <oleObjects>
    <mc:AlternateContent xmlns:mc="http://schemas.openxmlformats.org/markup-compatibility/2006">
      <mc:Choice Requires="x14">
        <oleObject shapeId="35841" r:id="rId4">
          <objectPr defaultSize="0" autoPict="0" r:id="rId5">
            <anchor moveWithCells="1" sizeWithCells="1">
              <from>
                <xdr:col>16</xdr:col>
                <xdr:colOff>161925</xdr:colOff>
                <xdr:row>50</xdr:row>
                <xdr:rowOff>38100</xdr:rowOff>
              </from>
              <to>
                <xdr:col>17</xdr:col>
                <xdr:colOff>485775</xdr:colOff>
                <xdr:row>52</xdr:row>
                <xdr:rowOff>0</xdr:rowOff>
              </to>
            </anchor>
          </objectPr>
        </oleObject>
      </mc:Choice>
      <mc:Fallback>
        <oleObject shapeId="35841" r:id="rId4"/>
      </mc:Fallback>
    </mc:AlternateContent>
  </oleObjects>
  <extLst>
    <ext xmlns:x14="http://schemas.microsoft.com/office/spreadsheetml/2009/9/main" uri="{78C0D931-6437-407d-A8EE-F0AAD7539E65}">
      <x14:conditionalFormattings>
        <x14:conditionalFormatting xmlns:xm="http://schemas.microsoft.com/office/excel/2006/main">
          <x14:cfRule type="iconSet" priority="39" id="{96EF2080-4FA6-4BB5-8F6A-C6C49821DE4C}">
            <x14:iconSet custom="1">
              <x14:cfvo type="percent">
                <xm:f>0</xm:f>
              </x14:cfvo>
              <x14:cfvo type="num">
                <xm:f>0</xm:f>
              </x14:cfvo>
              <x14:cfvo type="num">
                <xm:f>1</xm:f>
              </x14:cfvo>
              <x14:cfIcon iconSet="NoIcons" iconId="0"/>
              <x14:cfIcon iconSet="NoIcons" iconId="0"/>
              <x14:cfIcon iconSet="3Symbols" iconId="2"/>
            </x14:iconSet>
          </x14:cfRule>
          <xm:sqref>S5:S16 X5:X16</xm:sqref>
        </x14:conditionalFormatting>
        <x14:conditionalFormatting xmlns:xm="http://schemas.microsoft.com/office/excel/2006/main">
          <x14:cfRule type="iconSet" priority="20" id="{207D1E81-4D61-48B7-A523-B26D63520043}">
            <x14:iconSet iconSet="3Symbols" custom="1">
              <x14:cfvo type="percent">
                <xm:f>0</xm:f>
              </x14:cfvo>
              <x14:cfvo type="num">
                <xm:f>0</xm:f>
              </x14:cfvo>
              <x14:cfvo type="num">
                <xm:f>1</xm:f>
              </x14:cfvo>
              <x14:cfIcon iconSet="NoIcons" iconId="0"/>
              <x14:cfIcon iconSet="NoIcons" iconId="0"/>
              <x14:cfIcon iconSet="3Symbols" iconId="2"/>
            </x14:iconSet>
          </x14:cfRule>
          <xm:sqref>N5:N16</xm:sqref>
        </x14:conditionalFormatting>
        <x14:conditionalFormatting xmlns:xm="http://schemas.microsoft.com/office/excel/2006/main">
          <x14:cfRule type="expression" priority="14" id="{581A32B9-A511-4824-BB49-396DCA0759F6}">
            <xm:f>$C$5&lt;&gt;'שבט-מרץ,3'!$C$5</xm:f>
            <x14:dxf>
              <font>
                <b/>
                <i/>
              </font>
            </x14:dxf>
          </x14:cfRule>
          <xm:sqref>C5</xm:sqref>
        </x14:conditionalFormatting>
        <x14:conditionalFormatting xmlns:xm="http://schemas.microsoft.com/office/excel/2006/main">
          <x14:cfRule type="expression" priority="13" id="{25EC6685-8C53-453E-BD06-8AF83B5B0B65}">
            <xm:f>$C$6&lt;&gt;'שבט-מרץ,3'!$C$6</xm:f>
            <x14:dxf>
              <font>
                <b/>
                <i/>
              </font>
            </x14:dxf>
          </x14:cfRule>
          <xm:sqref>C6</xm:sqref>
        </x14:conditionalFormatting>
        <x14:conditionalFormatting xmlns:xm="http://schemas.microsoft.com/office/excel/2006/main">
          <x14:cfRule type="expression" priority="12" id="{EA5EE214-A51D-4051-AFD8-4BB10E13978F}">
            <xm:f>$C$7&lt;&gt;'שבט-מרץ,3'!$C$7</xm:f>
            <x14:dxf>
              <font>
                <b/>
                <i/>
              </font>
            </x14:dxf>
          </x14:cfRule>
          <xm:sqref>C7</xm:sqref>
        </x14:conditionalFormatting>
        <x14:conditionalFormatting xmlns:xm="http://schemas.microsoft.com/office/excel/2006/main">
          <x14:cfRule type="expression" priority="11" id="{80A5E491-6959-4D45-9641-5DD720ADBF18}">
            <xm:f>$C$8&lt;&gt;'שבט-מרץ,3'!$C$8</xm:f>
            <x14:dxf>
              <font>
                <b/>
                <i/>
              </font>
            </x14:dxf>
          </x14:cfRule>
          <xm:sqref>C8</xm:sqref>
        </x14:conditionalFormatting>
        <x14:conditionalFormatting xmlns:xm="http://schemas.microsoft.com/office/excel/2006/main">
          <x14:cfRule type="expression" priority="10" id="{2D111221-8142-41B0-AC73-FFF2E600DA2C}">
            <xm:f>$C$9&lt;&gt;'שבט-מרץ,3'!$C$9</xm:f>
            <x14:dxf>
              <font>
                <b/>
                <i/>
              </font>
            </x14:dxf>
          </x14:cfRule>
          <xm:sqref>C9</xm:sqref>
        </x14:conditionalFormatting>
        <x14:conditionalFormatting xmlns:xm="http://schemas.microsoft.com/office/excel/2006/main">
          <x14:cfRule type="expression" priority="9" id="{6A039580-D693-4B36-8279-B8770BECFE3F}">
            <xm:f>$G$5&lt;&gt;'שבט-מרץ,3'!$G$5</xm:f>
            <x14:dxf>
              <font>
                <b/>
                <i/>
              </font>
            </x14:dxf>
          </x14:cfRule>
          <xm:sqref>G5</xm:sqref>
        </x14:conditionalFormatting>
        <x14:conditionalFormatting xmlns:xm="http://schemas.microsoft.com/office/excel/2006/main">
          <x14:cfRule type="expression" priority="8" id="{5466F0D4-45DE-4440-979D-168293DF7F23}">
            <xm:f>$G$6&lt;&gt;'שבט-מרץ,3'!$G$6</xm:f>
            <x14:dxf>
              <font>
                <b/>
                <i/>
              </font>
            </x14:dxf>
          </x14:cfRule>
          <xm:sqref>G6</xm:sqref>
        </x14:conditionalFormatting>
        <x14:conditionalFormatting xmlns:xm="http://schemas.microsoft.com/office/excel/2006/main">
          <x14:cfRule type="expression" priority="7" id="{E9F7CEDE-3FE4-4F6C-B6F7-885D717CBD7C}">
            <xm:f>$G$7&lt;&gt;'שבט-מרץ,3'!$G$7</xm:f>
            <x14:dxf>
              <font>
                <b/>
                <i/>
              </font>
            </x14:dxf>
          </x14:cfRule>
          <xm:sqref>G7</xm:sqref>
        </x14:conditionalFormatting>
        <x14:conditionalFormatting xmlns:xm="http://schemas.microsoft.com/office/excel/2006/main">
          <x14:cfRule type="expression" priority="6" id="{EF7369F1-3842-42E0-A7DB-FEFD6306F5F3}">
            <xm:f>$G$8&lt;&gt;'שבט-מרץ,3'!$G$8</xm:f>
            <x14:dxf>
              <font>
                <b/>
                <i/>
              </font>
            </x14:dxf>
          </x14:cfRule>
          <xm:sqref>G8</xm:sqref>
        </x14:conditionalFormatting>
        <x14:conditionalFormatting xmlns:xm="http://schemas.microsoft.com/office/excel/2006/main">
          <x14:cfRule type="expression" priority="5" id="{F6B9D709-2F6E-4746-B26C-BD2802007F10}">
            <xm:f>$G$9&lt;&gt;'שבט-מרץ,3'!$G$9</xm:f>
            <x14:dxf>
              <font>
                <b/>
                <i/>
              </font>
            </x14:dxf>
          </x14:cfRule>
          <xm:sqref>G9</xm:sqref>
        </x14:conditionalFormatting>
      </x14:conditionalFormatting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H817"/>
  <sheetViews>
    <sheetView showGridLines="0" showRowColHeaders="0" rightToLeft="1" topLeftCell="J1" zoomScaleNormal="100" workbookViewId="0">
      <pane ySplit="2" topLeftCell="A85" activePane="bottomLeft" state="frozen"/>
      <selection activeCell="E46" sqref="E46"/>
      <selection pane="bottomLeft" activeCell="M1" sqref="M1:P1"/>
    </sheetView>
  </sheetViews>
  <sheetFormatPr defaultColWidth="0" defaultRowHeight="13.9" customHeight="1" zeroHeight="1" x14ac:dyDescent="0.2"/>
  <cols>
    <col min="1" max="1" width="2.625" style="86" customWidth="1"/>
    <col min="2" max="2" width="21.375" style="87" customWidth="1"/>
    <col min="3" max="3" width="15.25" style="88" customWidth="1"/>
    <col min="4" max="4" width="3.125" style="82" customWidth="1"/>
    <col min="5" max="5" width="24.75" style="12" customWidth="1"/>
    <col min="6" max="6" width="15.75" style="12" customWidth="1"/>
    <col min="7" max="7" width="3.125" style="12" customWidth="1"/>
    <col min="8" max="8" width="15.375" style="12" customWidth="1"/>
    <col min="9" max="9" width="5" style="12" customWidth="1"/>
    <col min="10" max="10" width="4.25" style="12" customWidth="1"/>
    <col min="11" max="11" width="11.75" style="12" customWidth="1"/>
    <col min="12" max="12" width="9.25" style="12" customWidth="1"/>
    <col min="13" max="13" width="14.5" style="12" customWidth="1"/>
    <col min="14" max="14" width="5.25" style="12" customWidth="1"/>
    <col min="15" max="15" width="4.5" style="12" customWidth="1"/>
    <col min="16" max="16" width="12.75" style="12" customWidth="1"/>
    <col min="17" max="17" width="9.75" style="12" customWidth="1"/>
    <col min="18" max="18" width="14.5" style="12" customWidth="1"/>
    <col min="19" max="19" width="5.75" style="12" customWidth="1"/>
    <col min="20" max="20" width="5" style="12" customWidth="1"/>
    <col min="21" max="21" width="11.75" style="12" customWidth="1"/>
    <col min="22" max="22" width="10" style="12" customWidth="1"/>
    <col min="23" max="23" width="12.75" style="12" customWidth="1"/>
    <col min="24" max="24" width="2.75" style="12" customWidth="1"/>
    <col min="25" max="25" width="8.75" style="12" customWidth="1"/>
    <col min="26" max="26" width="10.125" style="12" customWidth="1"/>
    <col min="27" max="34" width="8.75" style="12" customWidth="1"/>
    <col min="35" max="16384" width="8.75" style="12" hidden="1"/>
  </cols>
  <sheetData>
    <row r="1" spans="1:33" ht="40.9" customHeight="1" thickTop="1" thickBot="1" x14ac:dyDescent="0.35">
      <c r="A1" s="109"/>
      <c r="B1" s="1605" t="s">
        <v>37</v>
      </c>
      <c r="C1" s="1606"/>
      <c r="D1" s="1606"/>
      <c r="E1" s="1606"/>
      <c r="F1" s="1606"/>
      <c r="G1" s="110"/>
      <c r="H1" s="111"/>
      <c r="I1" s="1607"/>
      <c r="J1" s="1607"/>
      <c r="K1" s="1157" t="s">
        <v>33</v>
      </c>
      <c r="L1" s="1157"/>
      <c r="M1" s="1608" t="s">
        <v>124</v>
      </c>
      <c r="N1" s="1608"/>
      <c r="O1" s="1608"/>
      <c r="P1" s="1608"/>
      <c r="Q1" s="1609" t="s">
        <v>31</v>
      </c>
      <c r="R1" s="1609"/>
      <c r="S1" s="1155">
        <f ca="1">NOW()</f>
        <v>45377.83368113426</v>
      </c>
      <c r="T1" s="1610"/>
      <c r="U1" s="1610"/>
      <c r="V1" s="1595">
        <f ca="1">TODAY()</f>
        <v>45377</v>
      </c>
      <c r="W1" s="1595"/>
      <c r="X1" s="112"/>
      <c r="Y1" s="11"/>
      <c r="Z1" s="11"/>
    </row>
    <row r="2" spans="1:33" ht="32.450000000000003" customHeight="1" thickTop="1" x14ac:dyDescent="0.4">
      <c r="A2" s="113"/>
      <c r="B2" s="114" t="s">
        <v>0</v>
      </c>
      <c r="C2" s="115"/>
      <c r="D2" s="116"/>
      <c r="E2" s="117" t="s">
        <v>50</v>
      </c>
      <c r="F2" s="118"/>
      <c r="G2" s="119"/>
      <c r="H2" s="1596" t="s">
        <v>32</v>
      </c>
      <c r="I2" s="1596"/>
      <c r="J2" s="1596"/>
      <c r="K2" s="120"/>
      <c r="L2" s="1597" t="s">
        <v>19</v>
      </c>
      <c r="M2" s="1597"/>
      <c r="N2" s="1598">
        <f>SUM(U48)</f>
        <v>50.099999999999994</v>
      </c>
      <c r="O2" s="1598"/>
      <c r="P2" s="1598"/>
      <c r="Q2" s="1599" t="s">
        <v>30</v>
      </c>
      <c r="R2" s="1599"/>
      <c r="S2" s="1600">
        <f>SUM(U49)</f>
        <v>130.19999999999999</v>
      </c>
      <c r="T2" s="1601"/>
      <c r="U2" s="1602"/>
      <c r="V2" s="1603"/>
      <c r="W2" s="1604"/>
      <c r="X2" s="121"/>
      <c r="Y2" s="1611" t="s">
        <v>20</v>
      </c>
      <c r="Z2" s="1612"/>
      <c r="AA2" s="1613"/>
      <c r="AB2" s="1613"/>
    </row>
    <row r="3" spans="1:33" ht="23.1" customHeight="1" x14ac:dyDescent="0.3">
      <c r="A3" s="122"/>
      <c r="B3" s="1614" t="s">
        <v>1</v>
      </c>
      <c r="C3" s="1614"/>
      <c r="D3" s="123"/>
      <c r="E3" s="1346" t="s">
        <v>12</v>
      </c>
      <c r="F3" s="1615"/>
      <c r="G3" s="124"/>
      <c r="H3" s="1616" t="s">
        <v>96</v>
      </c>
      <c r="I3" s="1616"/>
      <c r="J3" s="1616"/>
      <c r="K3" s="1617"/>
      <c r="L3" s="1618"/>
      <c r="M3" s="1619" t="s">
        <v>97</v>
      </c>
      <c r="N3" s="1620"/>
      <c r="O3" s="1620"/>
      <c r="P3" s="1620"/>
      <c r="Q3" s="1620"/>
      <c r="R3" s="1620"/>
      <c r="S3" s="1621" t="s">
        <v>2</v>
      </c>
      <c r="T3" s="1622"/>
      <c r="U3" s="1622"/>
      <c r="V3" s="1623"/>
      <c r="W3" s="1185" t="s">
        <v>26</v>
      </c>
      <c r="X3" s="125"/>
      <c r="Y3" s="1111"/>
      <c r="Z3" s="1112"/>
      <c r="AA3" s="1112"/>
      <c r="AB3" s="1112"/>
      <c r="AC3" s="1112"/>
      <c r="AD3" s="1112"/>
      <c r="AE3" s="1112"/>
      <c r="AF3" s="1112"/>
      <c r="AG3" s="1113"/>
    </row>
    <row r="4" spans="1:33" ht="15.75" x14ac:dyDescent="0.25">
      <c r="A4" s="122"/>
      <c r="B4" s="126" t="s">
        <v>25</v>
      </c>
      <c r="C4" s="126" t="s">
        <v>6</v>
      </c>
      <c r="D4" s="127"/>
      <c r="E4" s="128" t="s">
        <v>24</v>
      </c>
      <c r="F4" s="129" t="s">
        <v>6</v>
      </c>
      <c r="G4" s="124"/>
      <c r="H4" s="130" t="s">
        <v>3</v>
      </c>
      <c r="I4" s="130" t="s">
        <v>4</v>
      </c>
      <c r="J4" s="131" t="s">
        <v>5</v>
      </c>
      <c r="K4" s="132" t="s">
        <v>99</v>
      </c>
      <c r="L4" s="133" t="s">
        <v>21</v>
      </c>
      <c r="M4" s="134" t="s">
        <v>3</v>
      </c>
      <c r="N4" s="135" t="s">
        <v>4</v>
      </c>
      <c r="O4" s="136" t="s">
        <v>5</v>
      </c>
      <c r="P4" s="137" t="s">
        <v>98</v>
      </c>
      <c r="Q4" s="138" t="s">
        <v>11</v>
      </c>
      <c r="R4" s="134" t="s">
        <v>3</v>
      </c>
      <c r="S4" s="135" t="s">
        <v>4</v>
      </c>
      <c r="T4" s="136" t="s">
        <v>5</v>
      </c>
      <c r="U4" s="139" t="s">
        <v>6</v>
      </c>
      <c r="V4" s="138" t="s">
        <v>11</v>
      </c>
      <c r="W4" s="1186"/>
      <c r="X4" s="140"/>
      <c r="Y4" s="1111"/>
      <c r="Z4" s="1112"/>
      <c r="AA4" s="1112"/>
      <c r="AB4" s="1112"/>
      <c r="AC4" s="1112"/>
      <c r="AD4" s="1112"/>
      <c r="AE4" s="1112"/>
      <c r="AF4" s="1112"/>
      <c r="AG4" s="1113"/>
    </row>
    <row r="5" spans="1:33" ht="15.75" x14ac:dyDescent="0.25">
      <c r="A5" s="122"/>
      <c r="B5" s="16" t="str">
        <f>T('חשוון-דצמבר,12'!B5)</f>
        <v/>
      </c>
      <c r="C5" s="17">
        <f>'חשוון-דצמבר,12'!C5</f>
        <v>0</v>
      </c>
      <c r="D5" s="14"/>
      <c r="E5" s="18" t="str">
        <f>T('חשוון-דצמבר,12'!F5)</f>
        <v/>
      </c>
      <c r="F5" s="19">
        <f>'חשוון-דצמבר,12'!G5</f>
        <v>0</v>
      </c>
      <c r="G5" s="15"/>
      <c r="H5" s="20" t="str">
        <f>T('חשוון-דצמבר,12'!J5)</f>
        <v/>
      </c>
      <c r="I5" s="21" t="str">
        <f>T('חשוון-דצמבר,12'!K5)</f>
        <v/>
      </c>
      <c r="J5" s="280">
        <f>'חשוון-דצמבר,12'!L5</f>
        <v>0</v>
      </c>
      <c r="K5" s="22">
        <f>SUM('חשוון-דצמבר,12'!M5)</f>
        <v>0</v>
      </c>
      <c r="L5" s="23" t="str">
        <f>T('חשוון-דצמבר,12'!N5)</f>
        <v/>
      </c>
      <c r="M5" s="24" t="str">
        <f>T('חשוון-דצמבר,12'!O5)</f>
        <v/>
      </c>
      <c r="N5" s="25" t="str">
        <f>T('חשוון-דצמבר,12'!P5)</f>
        <v/>
      </c>
      <c r="O5" s="281">
        <f>'חשוון-דצמבר,12'!Q5</f>
        <v>0</v>
      </c>
      <c r="P5" s="26">
        <f>IF(Q5&gt;0,'חשוון-דצמבר,12'!R5,0)</f>
        <v>0</v>
      </c>
      <c r="Q5" s="27">
        <f>'חשוון-דצמבר,12'!S5-1</f>
        <v>-9</v>
      </c>
      <c r="R5" s="24" t="str">
        <f>T('חשוון-דצמבר,12'!T5)</f>
        <v/>
      </c>
      <c r="S5" s="28" t="str">
        <f>T('חשוון-דצמבר,12'!U5)</f>
        <v/>
      </c>
      <c r="T5" s="281">
        <f>'חשוון-דצמבר,12'!V5</f>
        <v>0</v>
      </c>
      <c r="U5" s="29">
        <f>IF(V5&gt;0,'חשוון-דצמבר,12'!W5,0)</f>
        <v>0</v>
      </c>
      <c r="V5" s="30">
        <f>'חשוון-דצמבר,12'!X5-1</f>
        <v>-15</v>
      </c>
      <c r="W5" s="31">
        <f>'חשוון-דצמבר,12'!Y5</f>
        <v>0</v>
      </c>
      <c r="X5" s="160"/>
      <c r="Y5" s="1111"/>
      <c r="Z5" s="1112"/>
      <c r="AA5" s="1112"/>
      <c r="AB5" s="1112"/>
      <c r="AC5" s="1112"/>
      <c r="AD5" s="1112"/>
      <c r="AE5" s="1112"/>
      <c r="AF5" s="1112"/>
      <c r="AG5" s="1113"/>
    </row>
    <row r="6" spans="1:33" ht="15.75" x14ac:dyDescent="0.25">
      <c r="A6" s="122"/>
      <c r="B6" s="16" t="str">
        <f>T('חשוון-דצמבר,12'!B6)</f>
        <v/>
      </c>
      <c r="C6" s="17">
        <f>'חשוון-דצמבר,12'!C6</f>
        <v>0</v>
      </c>
      <c r="D6" s="14"/>
      <c r="E6" s="18" t="str">
        <f>T('חשוון-דצמבר,12'!F6)</f>
        <v/>
      </c>
      <c r="F6" s="19">
        <f>'חשוון-דצמבר,12'!G6</f>
        <v>0</v>
      </c>
      <c r="G6" s="15"/>
      <c r="H6" s="20" t="str">
        <f>T('חשוון-דצמבר,12'!J6)</f>
        <v/>
      </c>
      <c r="I6" s="21" t="str">
        <f>T('חשוון-דצמבר,12'!K6)</f>
        <v/>
      </c>
      <c r="J6" s="282">
        <f>'חשוון-דצמבר,12'!L6</f>
        <v>0</v>
      </c>
      <c r="K6" s="22">
        <f>SUM('חשוון-דצמבר,12'!M6)</f>
        <v>0</v>
      </c>
      <c r="L6" s="23" t="str">
        <f>T('חשוון-דצמבר,12'!N6)</f>
        <v/>
      </c>
      <c r="M6" s="33" t="str">
        <f>T('חשוון-דצמבר,12'!O6)</f>
        <v/>
      </c>
      <c r="N6" s="25" t="str">
        <f>T('חשוון-דצמבר,12'!P6)</f>
        <v/>
      </c>
      <c r="O6" s="281">
        <f>'חשוון-דצמבר,12'!Q6</f>
        <v>0</v>
      </c>
      <c r="P6" s="26">
        <f>IF(Q6&gt;0,'חשוון-דצמבר,12'!R6,0)</f>
        <v>0</v>
      </c>
      <c r="Q6" s="27">
        <f>'חשוון-דצמבר,12'!S6-1</f>
        <v>-9</v>
      </c>
      <c r="R6" s="24" t="str">
        <f>T('חשוון-דצמבר,12'!T6)</f>
        <v/>
      </c>
      <c r="S6" s="28" t="str">
        <f>T('חשוון-דצמבר,12'!U6)</f>
        <v/>
      </c>
      <c r="T6" s="281">
        <f>'חשוון-דצמבר,12'!V6</f>
        <v>0</v>
      </c>
      <c r="U6" s="29">
        <f>IF(V6&gt;0,'חשוון-דצמבר,12'!W6,0)</f>
        <v>0</v>
      </c>
      <c r="V6" s="30">
        <f>'חשוון-דצמבר,12'!X6-1</f>
        <v>-9</v>
      </c>
      <c r="W6" s="31">
        <f>'חשוון-דצמבר,12'!Y6</f>
        <v>0</v>
      </c>
      <c r="X6" s="160"/>
      <c r="Y6" s="1111"/>
      <c r="Z6" s="1112"/>
      <c r="AA6" s="1112"/>
      <c r="AB6" s="1112"/>
      <c r="AC6" s="1112"/>
      <c r="AD6" s="1112"/>
      <c r="AE6" s="1112"/>
      <c r="AF6" s="1112"/>
      <c r="AG6" s="1113"/>
    </row>
    <row r="7" spans="1:33" ht="15.75" x14ac:dyDescent="0.25">
      <c r="A7" s="122"/>
      <c r="B7" s="16" t="str">
        <f>T('חשוון-דצמבר,12'!B7)</f>
        <v/>
      </c>
      <c r="C7" s="17">
        <f>'חשוון-דצמבר,12'!C7</f>
        <v>0</v>
      </c>
      <c r="D7" s="14"/>
      <c r="E7" s="269" t="str">
        <f>T('חשוון-דצמבר,12'!F7)</f>
        <v/>
      </c>
      <c r="F7" s="19">
        <f>'חשוון-דצמבר,12'!G7</f>
        <v>0</v>
      </c>
      <c r="G7" s="15"/>
      <c r="H7" s="20" t="str">
        <f>T('חשוון-דצמבר,12'!J7)</f>
        <v/>
      </c>
      <c r="I7" s="21" t="str">
        <f>T('חשוון-דצמבר,12'!K7)</f>
        <v/>
      </c>
      <c r="J7" s="283">
        <f>'חשוון-דצמבר,12'!L7</f>
        <v>0</v>
      </c>
      <c r="K7" s="22">
        <f>SUM('חשוון-דצמבר,12'!M7)</f>
        <v>0</v>
      </c>
      <c r="L7" s="23" t="str">
        <f>T('חשוון-דצמבר,12'!N7)</f>
        <v/>
      </c>
      <c r="M7" s="34" t="str">
        <f>T('חשוון-דצמבר,12'!O7)</f>
        <v/>
      </c>
      <c r="N7" s="25" t="str">
        <f>T('חשוון-דצמבר,12'!P7)</f>
        <v/>
      </c>
      <c r="O7" s="281">
        <f>'חשוון-דצמבר,12'!Q7</f>
        <v>0</v>
      </c>
      <c r="P7" s="26">
        <f>IF(Q7&gt;0,'חשוון-דצמבר,12'!R7,0)</f>
        <v>0</v>
      </c>
      <c r="Q7" s="27">
        <f>'חשוון-דצמבר,12'!S7-1</f>
        <v>-9</v>
      </c>
      <c r="R7" s="24" t="str">
        <f>T('חשוון-דצמבר,12'!T7)</f>
        <v/>
      </c>
      <c r="S7" s="28" t="str">
        <f>T('חשוון-דצמבר,12'!U7)</f>
        <v/>
      </c>
      <c r="T7" s="281">
        <f>'חשוון-דצמבר,12'!V7</f>
        <v>0</v>
      </c>
      <c r="U7" s="29">
        <f>IF(V7&gt;0,'חשוון-דצמבר,12'!W7,0)</f>
        <v>0</v>
      </c>
      <c r="V7" s="30">
        <f>'חשוון-דצמבר,12'!X7-1</f>
        <v>-9</v>
      </c>
      <c r="W7" s="31">
        <f>'חשוון-דצמבר,12'!Y7</f>
        <v>0</v>
      </c>
      <c r="X7" s="160"/>
      <c r="Y7" s="1111"/>
      <c r="Z7" s="1112"/>
      <c r="AA7" s="1112"/>
      <c r="AB7" s="1112"/>
      <c r="AC7" s="1112"/>
      <c r="AD7" s="1112"/>
      <c r="AE7" s="1112"/>
      <c r="AF7" s="1112"/>
      <c r="AG7" s="1113"/>
    </row>
    <row r="8" spans="1:33" ht="15.75" x14ac:dyDescent="0.25">
      <c r="A8" s="122"/>
      <c r="B8" s="16" t="str">
        <f>T('חשוון-דצמבר,12'!B8)</f>
        <v/>
      </c>
      <c r="C8" s="17">
        <f>'חשוון-דצמבר,12'!C8</f>
        <v>0</v>
      </c>
      <c r="D8" s="14"/>
      <c r="E8" s="18" t="str">
        <f>T('חשוון-דצמבר,12'!F8)</f>
        <v/>
      </c>
      <c r="F8" s="19">
        <f>'חשוון-דצמבר,12'!G8</f>
        <v>0</v>
      </c>
      <c r="G8" s="15"/>
      <c r="H8" s="20" t="str">
        <f>T('חשוון-דצמבר,12'!J8)</f>
        <v/>
      </c>
      <c r="I8" s="21" t="str">
        <f>T('חשוון-דצמבר,12'!K8)</f>
        <v/>
      </c>
      <c r="J8" s="283">
        <f>'חשוון-דצמבר,12'!L8</f>
        <v>0</v>
      </c>
      <c r="K8" s="22">
        <f>SUM('חשוון-דצמבר,12'!M8)</f>
        <v>0</v>
      </c>
      <c r="L8" s="23" t="str">
        <f>T('חשוון-דצמבר,12'!N8)</f>
        <v/>
      </c>
      <c r="M8" s="24" t="str">
        <f>T('חשוון-דצמבר,12'!O8)</f>
        <v/>
      </c>
      <c r="N8" s="35" t="str">
        <f>T('חשוון-דצמבר,12'!P8)</f>
        <v/>
      </c>
      <c r="O8" s="281">
        <f>'חשוון-דצמבר,12'!Q8</f>
        <v>0</v>
      </c>
      <c r="P8" s="26">
        <f>IF(Q8&gt;0,'חשוון-דצמבר,12'!R8,0)</f>
        <v>0</v>
      </c>
      <c r="Q8" s="27">
        <f>'חשוון-דצמבר,12'!S8-1</f>
        <v>-9</v>
      </c>
      <c r="R8" s="24" t="str">
        <f>T('חשוון-דצמבר,12'!T8)</f>
        <v/>
      </c>
      <c r="S8" s="28" t="str">
        <f>T('חשוון-דצמבר,12'!U8)</f>
        <v/>
      </c>
      <c r="T8" s="281">
        <f>'חשוון-דצמבר,12'!V8</f>
        <v>0</v>
      </c>
      <c r="U8" s="29">
        <f>IF(V8&gt;0,'חשוון-דצמבר,12'!W8,0)</f>
        <v>0</v>
      </c>
      <c r="V8" s="30">
        <f>'חשוון-דצמבר,12'!X8-1</f>
        <v>-9</v>
      </c>
      <c r="W8" s="31">
        <f>'חשוון-דצמבר,12'!Y8</f>
        <v>0</v>
      </c>
      <c r="X8" s="160"/>
      <c r="Y8" s="1111"/>
      <c r="Z8" s="1112"/>
      <c r="AA8" s="1112"/>
      <c r="AB8" s="1112"/>
      <c r="AC8" s="1112"/>
      <c r="AD8" s="1112"/>
      <c r="AE8" s="1112"/>
      <c r="AF8" s="1112"/>
      <c r="AG8" s="1113"/>
    </row>
    <row r="9" spans="1:33" ht="15.75" x14ac:dyDescent="0.25">
      <c r="A9" s="122"/>
      <c r="B9" s="16" t="str">
        <f>T('חשוון-דצמבר,12'!B9)</f>
        <v/>
      </c>
      <c r="C9" s="17">
        <f>'חשוון-דצמבר,12'!C9</f>
        <v>0</v>
      </c>
      <c r="D9" s="14"/>
      <c r="E9" s="18" t="str">
        <f>T('חשוון-דצמבר,12'!F9)</f>
        <v/>
      </c>
      <c r="F9" s="19">
        <f>'חשוון-דצמבר,12'!G9</f>
        <v>0</v>
      </c>
      <c r="G9" s="15"/>
      <c r="H9" s="20" t="str">
        <f>T('חשוון-דצמבר,12'!J9)</f>
        <v/>
      </c>
      <c r="I9" s="21" t="str">
        <f>T('חשוון-דצמבר,12'!K9)</f>
        <v/>
      </c>
      <c r="J9" s="283">
        <f>'חשוון-דצמבר,12'!L9</f>
        <v>0</v>
      </c>
      <c r="K9" s="22">
        <f>SUM('חשוון-דצמבר,12'!M9)</f>
        <v>0</v>
      </c>
      <c r="L9" s="23" t="str">
        <f>T('חשוון-דצמבר,12'!N9)</f>
        <v/>
      </c>
      <c r="M9" s="34" t="str">
        <f>T('חשוון-דצמבר,12'!O9)</f>
        <v/>
      </c>
      <c r="N9" s="35" t="str">
        <f>T('חשוון-דצמבר,12'!P9)</f>
        <v/>
      </c>
      <c r="O9" s="281">
        <f>'חשוון-דצמבר,12'!Q9</f>
        <v>0</v>
      </c>
      <c r="P9" s="26">
        <f>IF(Q9&gt;0,'חשוון-דצמבר,12'!R9,0)</f>
        <v>0</v>
      </c>
      <c r="Q9" s="27">
        <f>'חשוון-דצמבר,12'!S9-1</f>
        <v>-9</v>
      </c>
      <c r="R9" s="24" t="str">
        <f>T('חשוון-דצמבר,12'!T9)</f>
        <v/>
      </c>
      <c r="S9" s="28" t="str">
        <f>T('חשוון-דצמבר,12'!U9)</f>
        <v/>
      </c>
      <c r="T9" s="281">
        <f>'חשוון-דצמבר,12'!V9</f>
        <v>0</v>
      </c>
      <c r="U9" s="29">
        <f>IF(V9&gt;0,'חשוון-דצמבר,12'!W9,0)</f>
        <v>0</v>
      </c>
      <c r="V9" s="30">
        <f>'חשוון-דצמבר,12'!X9-1</f>
        <v>-9</v>
      </c>
      <c r="W9" s="31">
        <f>'חשוון-דצמבר,12'!Y9</f>
        <v>0</v>
      </c>
      <c r="X9" s="160"/>
      <c r="Y9" s="1111"/>
      <c r="Z9" s="1112"/>
      <c r="AA9" s="1112"/>
      <c r="AB9" s="1112"/>
      <c r="AC9" s="1112"/>
      <c r="AD9" s="1112"/>
      <c r="AE9" s="1112"/>
      <c r="AF9" s="1112"/>
      <c r="AG9" s="1113"/>
    </row>
    <row r="10" spans="1:33" ht="15.75" x14ac:dyDescent="0.25">
      <c r="A10" s="122"/>
      <c r="B10" s="16" t="str">
        <f>T('חשוון-דצמבר,12'!B10)</f>
        <v/>
      </c>
      <c r="C10" s="17" t="str">
        <f>'חשוון-דצמבר,12'!C10</f>
        <v>סכום לא קבוע</v>
      </c>
      <c r="D10" s="14"/>
      <c r="E10" s="18" t="str">
        <f>T('חשוון-דצמבר,12'!F10)</f>
        <v/>
      </c>
      <c r="F10" s="19" t="str">
        <f>'חשוון-דצמבר,12'!G10</f>
        <v>סכום לא קבוע</v>
      </c>
      <c r="G10" s="15"/>
      <c r="H10" s="20" t="str">
        <f>T('חשוון-דצמבר,12'!J10)</f>
        <v/>
      </c>
      <c r="I10" s="21" t="str">
        <f>T('חשוון-דצמבר,12'!K10)</f>
        <v/>
      </c>
      <c r="J10" s="283">
        <f>'חשוון-דצמבר,12'!L10</f>
        <v>0</v>
      </c>
      <c r="K10" s="22">
        <f>SUM('חשוון-דצמבר,12'!M10)</f>
        <v>0</v>
      </c>
      <c r="L10" s="23" t="str">
        <f>T('חשוון-דצמבר,12'!N10)</f>
        <v/>
      </c>
      <c r="M10" s="24" t="str">
        <f>T('חשוון-דצמבר,12'!O10)</f>
        <v/>
      </c>
      <c r="N10" s="35" t="str">
        <f>T('חשוון-דצמבר,12'!P10)</f>
        <v/>
      </c>
      <c r="O10" s="281">
        <f>'חשוון-דצמבר,12'!Q10</f>
        <v>0</v>
      </c>
      <c r="P10" s="26">
        <f>IF(Q10&gt;0,'חשוון-דצמבר,12'!R10,0)</f>
        <v>0</v>
      </c>
      <c r="Q10" s="27">
        <f>'חשוון-דצמבר,12'!S10-1</f>
        <v>-9</v>
      </c>
      <c r="R10" s="24" t="str">
        <f>T('חשוון-דצמבר,12'!T10)</f>
        <v/>
      </c>
      <c r="S10" s="28" t="str">
        <f>T('חשוון-דצמבר,12'!U10)</f>
        <v/>
      </c>
      <c r="T10" s="281">
        <f>'חשוון-דצמבר,12'!V10</f>
        <v>0</v>
      </c>
      <c r="U10" s="29">
        <f>IF(V10&gt;0,'חשוון-דצמבר,12'!W10,0)</f>
        <v>0</v>
      </c>
      <c r="V10" s="30">
        <f>'חשוון-דצמבר,12'!X10-1</f>
        <v>-9</v>
      </c>
      <c r="W10" s="31">
        <f>'חשוון-דצמבר,12'!Y10</f>
        <v>0</v>
      </c>
      <c r="X10" s="160"/>
      <c r="Y10" s="1111"/>
      <c r="Z10" s="1112"/>
      <c r="AA10" s="1112"/>
      <c r="AB10" s="1112"/>
      <c r="AC10" s="1112"/>
      <c r="AD10" s="1112"/>
      <c r="AE10" s="1112"/>
      <c r="AF10" s="1112"/>
      <c r="AG10" s="1113"/>
    </row>
    <row r="11" spans="1:33" ht="15.75" x14ac:dyDescent="0.25">
      <c r="A11" s="122"/>
      <c r="B11" s="16" t="str">
        <f>T('חשוון-דצמבר,12'!B11)</f>
        <v/>
      </c>
      <c r="C11" s="17" t="str">
        <f>'חשוון-דצמבר,12'!C11</f>
        <v>סכום לא קבוע</v>
      </c>
      <c r="D11" s="14"/>
      <c r="E11" s="18" t="str">
        <f>T('חשוון-דצמבר,12'!F11)</f>
        <v/>
      </c>
      <c r="F11" s="19" t="str">
        <f>'חשוון-דצמבר,12'!G11</f>
        <v>סכום לא קבוע</v>
      </c>
      <c r="G11" s="15"/>
      <c r="H11" s="20" t="str">
        <f>T('חשוון-דצמבר,12'!J11)</f>
        <v/>
      </c>
      <c r="I11" s="21" t="str">
        <f>T('חשוון-דצמבר,12'!K11)</f>
        <v/>
      </c>
      <c r="J11" s="283">
        <f>'חשוון-דצמבר,12'!L11</f>
        <v>0</v>
      </c>
      <c r="K11" s="22">
        <f>SUM('חשוון-דצמבר,12'!M11)</f>
        <v>0</v>
      </c>
      <c r="L11" s="23" t="str">
        <f>T('חשוון-דצמבר,12'!N11)</f>
        <v/>
      </c>
      <c r="M11" s="24" t="str">
        <f>T('חשוון-דצמבר,12'!O11)</f>
        <v/>
      </c>
      <c r="N11" s="35" t="str">
        <f>T('חשוון-דצמבר,12'!P11)</f>
        <v/>
      </c>
      <c r="O11" s="281">
        <f>'חשוון-דצמבר,12'!Q11</f>
        <v>0</v>
      </c>
      <c r="P11" s="26">
        <f>IF(Q11&gt;0,'חשוון-דצמבר,12'!R11,0)</f>
        <v>0</v>
      </c>
      <c r="Q11" s="27">
        <f>'חשוון-דצמבר,12'!S11-1</f>
        <v>-9</v>
      </c>
      <c r="R11" s="24" t="str">
        <f>T('חשוון-דצמבר,12'!T11)</f>
        <v/>
      </c>
      <c r="S11" s="28" t="str">
        <f>T('חשוון-דצמבר,12'!U11)</f>
        <v/>
      </c>
      <c r="T11" s="281">
        <f>'חשוון-דצמבר,12'!V11</f>
        <v>0</v>
      </c>
      <c r="U11" s="29">
        <f>IF(V11&gt;0,'חשוון-דצמבר,12'!W11,0)</f>
        <v>0</v>
      </c>
      <c r="V11" s="30">
        <f>'חשוון-דצמבר,12'!X11-1</f>
        <v>-9</v>
      </c>
      <c r="W11" s="31">
        <f>'חשוון-דצמבר,12'!Y11</f>
        <v>0</v>
      </c>
      <c r="X11" s="160"/>
      <c r="Y11" s="1111"/>
      <c r="Z11" s="1112"/>
      <c r="AA11" s="1112"/>
      <c r="AB11" s="1112"/>
      <c r="AC11" s="1112"/>
      <c r="AD11" s="1112"/>
      <c r="AE11" s="1112"/>
      <c r="AF11" s="1112"/>
      <c r="AG11" s="1113"/>
    </row>
    <row r="12" spans="1:33" ht="15.75" x14ac:dyDescent="0.25">
      <c r="A12" s="122"/>
      <c r="B12" s="16" t="str">
        <f>T('חשוון-דצמבר,12'!B12)</f>
        <v/>
      </c>
      <c r="C12" s="17" t="str">
        <f>'חשוון-דצמבר,12'!C12</f>
        <v>סכום לא קבוע</v>
      </c>
      <c r="D12" s="14"/>
      <c r="E12" s="18" t="str">
        <f>T('חשוון-דצמבר,12'!F12)</f>
        <v/>
      </c>
      <c r="F12" s="19" t="str">
        <f>'חשוון-דצמבר,12'!G12</f>
        <v>סכום לא קבוע</v>
      </c>
      <c r="G12" s="15"/>
      <c r="H12" s="20" t="str">
        <f>T('חשוון-דצמבר,12'!J12)</f>
        <v/>
      </c>
      <c r="I12" s="21" t="str">
        <f>T('חשוון-דצמבר,12'!K12)</f>
        <v/>
      </c>
      <c r="J12" s="283">
        <f>'חשוון-דצמבר,12'!L12</f>
        <v>0</v>
      </c>
      <c r="K12" s="22">
        <f>SUM('חשוון-דצמבר,12'!M12)</f>
        <v>0</v>
      </c>
      <c r="L12" s="23" t="str">
        <f>T('חשוון-דצמבר,12'!N12)</f>
        <v/>
      </c>
      <c r="M12" s="24" t="str">
        <f>T('חשוון-דצמבר,12'!O12)</f>
        <v/>
      </c>
      <c r="N12" s="35" t="str">
        <f>T('חשוון-דצמבר,12'!P12)</f>
        <v/>
      </c>
      <c r="O12" s="281">
        <f>'חשוון-דצמבר,12'!Q12</f>
        <v>0</v>
      </c>
      <c r="P12" s="26">
        <f>IF(Q12&gt;0,'חשוון-דצמבר,12'!R12,0)</f>
        <v>0</v>
      </c>
      <c r="Q12" s="27">
        <f>'חשוון-דצמבר,12'!S12-1</f>
        <v>-9</v>
      </c>
      <c r="R12" s="24" t="str">
        <f>T('חשוון-דצמבר,12'!T12)</f>
        <v/>
      </c>
      <c r="S12" s="28" t="str">
        <f>T('חשוון-דצמבר,12'!U12)</f>
        <v/>
      </c>
      <c r="T12" s="281">
        <f>'חשוון-דצמבר,12'!V12</f>
        <v>0</v>
      </c>
      <c r="U12" s="29">
        <f>IF(V12&gt;0,'חשוון-דצמבר,12'!W12,0)</f>
        <v>0</v>
      </c>
      <c r="V12" s="30">
        <f>'חשוון-דצמבר,12'!X12-1</f>
        <v>-9</v>
      </c>
      <c r="W12" s="31">
        <f>'חשוון-דצמבר,12'!Y12</f>
        <v>0</v>
      </c>
      <c r="X12" s="160"/>
      <c r="Y12" s="1111"/>
      <c r="Z12" s="1112"/>
      <c r="AA12" s="1112"/>
      <c r="AB12" s="1112"/>
      <c r="AC12" s="1112"/>
      <c r="AD12" s="1112"/>
      <c r="AE12" s="1112"/>
      <c r="AF12" s="1112"/>
      <c r="AG12" s="1113"/>
    </row>
    <row r="13" spans="1:33" ht="15.75" x14ac:dyDescent="0.25">
      <c r="A13" s="122"/>
      <c r="B13" s="16" t="str">
        <f>T('חשוון-דצמבר,12'!B13)</f>
        <v/>
      </c>
      <c r="C13" s="17" t="str">
        <f>'חשוון-דצמבר,12'!C13</f>
        <v>סכום לא קבוע</v>
      </c>
      <c r="D13" s="14"/>
      <c r="E13" s="18" t="str">
        <f>T('חשוון-דצמבר,12'!F13)</f>
        <v/>
      </c>
      <c r="F13" s="19" t="str">
        <f>'חשוון-דצמבר,12'!G13</f>
        <v>סכום לא קבוע</v>
      </c>
      <c r="G13" s="15"/>
      <c r="H13" s="20" t="str">
        <f>T('חשוון-דצמבר,12'!J13)</f>
        <v/>
      </c>
      <c r="I13" s="21" t="str">
        <f>T('חשוון-דצמבר,12'!K13)</f>
        <v/>
      </c>
      <c r="J13" s="283">
        <f>'חשוון-דצמבר,12'!L13</f>
        <v>0</v>
      </c>
      <c r="K13" s="22">
        <f>SUM('חשוון-דצמבר,12'!M13)</f>
        <v>0</v>
      </c>
      <c r="L13" s="23" t="str">
        <f>T('חשוון-דצמבר,12'!N13)</f>
        <v/>
      </c>
      <c r="M13" s="24" t="str">
        <f>T('חשוון-דצמבר,12'!O13)</f>
        <v/>
      </c>
      <c r="N13" s="35" t="str">
        <f>T('חשוון-דצמבר,12'!P13)</f>
        <v/>
      </c>
      <c r="O13" s="281">
        <f>'חשוון-דצמבר,12'!Q13</f>
        <v>0</v>
      </c>
      <c r="P13" s="26">
        <f>IF(Q13&gt;0,'חשוון-דצמבר,12'!R13,0)</f>
        <v>0</v>
      </c>
      <c r="Q13" s="27">
        <f>'חשוון-דצמבר,12'!S13-1</f>
        <v>-9</v>
      </c>
      <c r="R13" s="24" t="str">
        <f>T('חשוון-דצמבר,12'!T13)</f>
        <v/>
      </c>
      <c r="S13" s="28" t="str">
        <f>T('חשוון-דצמבר,12'!U13)</f>
        <v/>
      </c>
      <c r="T13" s="281">
        <f>'חשוון-דצמבר,12'!V13</f>
        <v>0</v>
      </c>
      <c r="U13" s="29">
        <f>IF(V13&gt;0,'חשוון-דצמבר,12'!W13,0)</f>
        <v>0</v>
      </c>
      <c r="V13" s="30">
        <f>'חשוון-דצמבר,12'!X13-1</f>
        <v>-9</v>
      </c>
      <c r="W13" s="31">
        <f>'חשוון-דצמבר,12'!Y13</f>
        <v>0</v>
      </c>
      <c r="X13" s="160"/>
      <c r="Y13" s="1111"/>
      <c r="Z13" s="1112"/>
      <c r="AA13" s="1112"/>
      <c r="AB13" s="1112"/>
      <c r="AC13" s="1112"/>
      <c r="AD13" s="1112"/>
      <c r="AE13" s="1112"/>
      <c r="AF13" s="1112"/>
      <c r="AG13" s="1113"/>
    </row>
    <row r="14" spans="1:33" ht="15.75" x14ac:dyDescent="0.25">
      <c r="A14" s="122"/>
      <c r="B14" s="16" t="str">
        <f>T('חשוון-דצמבר,12'!B14)</f>
        <v/>
      </c>
      <c r="C14" s="17" t="str">
        <f>'חשוון-דצמבר,12'!C14</f>
        <v>סכום לא קבוע</v>
      </c>
      <c r="D14" s="14"/>
      <c r="E14" s="18" t="str">
        <f>T('חשוון-דצמבר,12'!F14)</f>
        <v/>
      </c>
      <c r="F14" s="19" t="str">
        <f>'חשוון-דצמבר,12'!G14</f>
        <v>סכום לא קבוע</v>
      </c>
      <c r="G14" s="15"/>
      <c r="H14" s="20" t="str">
        <f>T('חשוון-דצמבר,12'!J14)</f>
        <v/>
      </c>
      <c r="I14" s="21" t="str">
        <f>T('חשוון-דצמבר,12'!K14)</f>
        <v/>
      </c>
      <c r="J14" s="283">
        <f>'חשוון-דצמבר,12'!L14</f>
        <v>0</v>
      </c>
      <c r="K14" s="22">
        <f>SUM('חשוון-דצמבר,12'!M14)</f>
        <v>0</v>
      </c>
      <c r="L14" s="23" t="str">
        <f>T('חשוון-דצמבר,12'!N14)</f>
        <v/>
      </c>
      <c r="M14" s="24" t="str">
        <f>T('חשוון-דצמבר,12'!O14)</f>
        <v/>
      </c>
      <c r="N14" s="35" t="str">
        <f>T('חשוון-דצמבר,12'!P14)</f>
        <v/>
      </c>
      <c r="O14" s="281">
        <f>'חשוון-דצמבר,12'!Q14</f>
        <v>0</v>
      </c>
      <c r="P14" s="26">
        <f>IF(Q14&gt;0,'חשוון-דצמבר,12'!R14,0)</f>
        <v>0</v>
      </c>
      <c r="Q14" s="27">
        <f>'חשוון-דצמבר,12'!S14-1</f>
        <v>-9</v>
      </c>
      <c r="R14" s="24" t="str">
        <f>T('חשוון-דצמבר,12'!T14)</f>
        <v/>
      </c>
      <c r="S14" s="28" t="str">
        <f>T('חשוון-דצמבר,12'!U14)</f>
        <v/>
      </c>
      <c r="T14" s="281">
        <f>'חשוון-דצמבר,12'!V14</f>
        <v>0</v>
      </c>
      <c r="U14" s="29">
        <f>IF(V14&gt;0,'חשוון-דצמבר,12'!W14,0)</f>
        <v>0</v>
      </c>
      <c r="V14" s="30">
        <f>'חשוון-דצמבר,12'!X14-1</f>
        <v>-9</v>
      </c>
      <c r="W14" s="31">
        <f>'חשוון-דצמבר,12'!Y14</f>
        <v>0</v>
      </c>
      <c r="X14" s="160"/>
      <c r="Y14" s="1111"/>
      <c r="Z14" s="1112"/>
      <c r="AA14" s="1112"/>
      <c r="AB14" s="1112"/>
      <c r="AC14" s="1112"/>
      <c r="AD14" s="1112"/>
      <c r="AE14" s="1112"/>
      <c r="AF14" s="1112"/>
      <c r="AG14" s="1113"/>
    </row>
    <row r="15" spans="1:33" ht="15.75" x14ac:dyDescent="0.25">
      <c r="A15" s="122"/>
      <c r="B15" s="16" t="str">
        <f>T('חשוון-דצמבר,12'!B15)</f>
        <v/>
      </c>
      <c r="C15" s="17" t="str">
        <f>'חשוון-דצמבר,12'!C15</f>
        <v>סכום לא קבוע</v>
      </c>
      <c r="D15" s="14"/>
      <c r="E15" s="18" t="str">
        <f>T('חשוון-דצמבר,12'!F15)</f>
        <v/>
      </c>
      <c r="F15" s="19" t="str">
        <f>'חשוון-דצמבר,12'!G15</f>
        <v>סכום לא קבוע</v>
      </c>
      <c r="G15" s="15"/>
      <c r="H15" s="20" t="str">
        <f>T('חשוון-דצמבר,12'!J15)</f>
        <v/>
      </c>
      <c r="I15" s="21" t="str">
        <f>T('חשוון-דצמבר,12'!K15)</f>
        <v/>
      </c>
      <c r="J15" s="283">
        <f>'חשוון-דצמבר,12'!L15</f>
        <v>0</v>
      </c>
      <c r="K15" s="22">
        <f>SUM('חשוון-דצמבר,12'!M15)</f>
        <v>0</v>
      </c>
      <c r="L15" s="23" t="str">
        <f>T('חשוון-דצמבר,12'!N15)</f>
        <v/>
      </c>
      <c r="M15" s="24" t="str">
        <f>T('חשוון-דצמבר,12'!O15)</f>
        <v/>
      </c>
      <c r="N15" s="35" t="str">
        <f>T('חשוון-דצמבר,12'!P15)</f>
        <v/>
      </c>
      <c r="O15" s="281">
        <f>'חשוון-דצמבר,12'!Q15</f>
        <v>0</v>
      </c>
      <c r="P15" s="26">
        <f>IF(Q15&gt;0,'חשוון-דצמבר,12'!R15,0)</f>
        <v>0</v>
      </c>
      <c r="Q15" s="27">
        <f>'חשוון-דצמבר,12'!S15-1</f>
        <v>-9</v>
      </c>
      <c r="R15" s="24" t="str">
        <f>T('חשוון-דצמבר,12'!T15)</f>
        <v/>
      </c>
      <c r="S15" s="28" t="str">
        <f>T('חשוון-דצמבר,12'!U15)</f>
        <v/>
      </c>
      <c r="T15" s="281">
        <f>'חשוון-דצמבר,12'!V15</f>
        <v>0</v>
      </c>
      <c r="U15" s="29">
        <f>IF(V15&gt;0,'חשוון-דצמבר,12'!W15,0)</f>
        <v>0</v>
      </c>
      <c r="V15" s="30">
        <f>'חשוון-דצמבר,12'!X15-1</f>
        <v>-9</v>
      </c>
      <c r="W15" s="31">
        <f>'חשוון-דצמבר,12'!Y15</f>
        <v>0</v>
      </c>
      <c r="X15" s="160"/>
      <c r="Y15" s="1111"/>
      <c r="Z15" s="1112"/>
      <c r="AA15" s="1112"/>
      <c r="AB15" s="1112"/>
      <c r="AC15" s="1112"/>
      <c r="AD15" s="1112"/>
      <c r="AE15" s="1112"/>
      <c r="AF15" s="1112"/>
      <c r="AG15" s="1113"/>
    </row>
    <row r="16" spans="1:33" ht="15.95" customHeight="1" x14ac:dyDescent="0.25">
      <c r="A16" s="122"/>
      <c r="B16" s="16" t="str">
        <f>T('חשוון-דצמבר,12'!B16)</f>
        <v/>
      </c>
      <c r="C16" s="17" t="str">
        <f>'חשוון-דצמבר,12'!C16</f>
        <v>סכום לא קבוע</v>
      </c>
      <c r="D16" s="14"/>
      <c r="E16" s="18" t="str">
        <f>T('חשוון-דצמבר,12'!F16)</f>
        <v/>
      </c>
      <c r="F16" s="19" t="str">
        <f>'חשוון-דצמבר,12'!G16</f>
        <v>סכום לא קבוע</v>
      </c>
      <c r="G16" s="15"/>
      <c r="H16" s="36" t="str">
        <f>T('חשוון-דצמבר,12'!J16)</f>
        <v/>
      </c>
      <c r="I16" s="37" t="str">
        <f>T('חשוון-דצמבר,12'!K16)</f>
        <v/>
      </c>
      <c r="J16" s="280">
        <f>'חשוון-דצמבר,12'!L16</f>
        <v>0</v>
      </c>
      <c r="K16" s="22">
        <f>SUM('חשוון-דצמבר,12'!M16)</f>
        <v>0</v>
      </c>
      <c r="L16" s="23" t="str">
        <f>T('חשוון-דצמבר,12'!N16)</f>
        <v/>
      </c>
      <c r="M16" s="24" t="str">
        <f>T('חשוון-דצמבר,12'!O16)</f>
        <v/>
      </c>
      <c r="N16" s="35" t="str">
        <f>T('חשוון-דצמבר,12'!P16)</f>
        <v/>
      </c>
      <c r="O16" s="281">
        <f>'חשוון-דצמבר,12'!Q16</f>
        <v>0</v>
      </c>
      <c r="P16" s="26">
        <f>IF(Q16&gt;0,'חשוון-דצמבר,12'!R16,0)</f>
        <v>0</v>
      </c>
      <c r="Q16" s="27">
        <f>'חשוון-דצמבר,12'!S16-1</f>
        <v>-9</v>
      </c>
      <c r="R16" s="24" t="str">
        <f>T('חשוון-דצמבר,12'!T16)</f>
        <v/>
      </c>
      <c r="S16" s="28" t="str">
        <f>T('חשוון-דצמבר,12'!U16)</f>
        <v/>
      </c>
      <c r="T16" s="281">
        <f>'חשוון-דצמבר,12'!V16</f>
        <v>0</v>
      </c>
      <c r="U16" s="29">
        <f>IF(V16&gt;0,'חשוון-דצמבר,12'!W16,0)</f>
        <v>0</v>
      </c>
      <c r="V16" s="30">
        <f>'חשוון-דצמבר,12'!X16-1</f>
        <v>-9</v>
      </c>
      <c r="W16" s="31">
        <f>'חשוון-דצמבר,12'!Y16</f>
        <v>0</v>
      </c>
      <c r="X16" s="160"/>
      <c r="Y16" s="1111"/>
      <c r="Z16" s="1112"/>
      <c r="AA16" s="1112"/>
      <c r="AB16" s="1112"/>
      <c r="AC16" s="1112"/>
      <c r="AD16" s="1112"/>
      <c r="AE16" s="1112"/>
      <c r="AF16" s="1112"/>
      <c r="AG16" s="1113"/>
    </row>
    <row r="17" spans="1:33" ht="19.899999999999999" customHeight="1" x14ac:dyDescent="0.25">
      <c r="A17" s="122"/>
      <c r="B17" s="141" t="s">
        <v>18</v>
      </c>
      <c r="C17" s="142">
        <f>SUM(C5:C16)</f>
        <v>0</v>
      </c>
      <c r="D17" s="123"/>
      <c r="E17" s="143" t="s">
        <v>16</v>
      </c>
      <c r="F17" s="144">
        <f>SUM(F5:F16)</f>
        <v>0</v>
      </c>
      <c r="G17" s="124"/>
      <c r="H17" s="1188" t="s">
        <v>16</v>
      </c>
      <c r="I17" s="1188"/>
      <c r="J17" s="1188"/>
      <c r="K17" s="1189"/>
      <c r="L17" s="1190">
        <f>SUM(K5:K16,P5:P16,U5:U16)</f>
        <v>0</v>
      </c>
      <c r="M17" s="1190"/>
      <c r="N17" s="145"/>
      <c r="O17" s="146"/>
      <c r="P17" s="147"/>
      <c r="Q17" s="146"/>
      <c r="R17" s="146"/>
      <c r="S17" s="146"/>
      <c r="T17" s="146"/>
      <c r="U17" s="1191" t="s">
        <v>62</v>
      </c>
      <c r="V17" s="1191"/>
      <c r="W17" s="38">
        <f>SUM(W5:W16)</f>
        <v>0</v>
      </c>
      <c r="X17" s="161"/>
      <c r="Y17" s="1111"/>
      <c r="Z17" s="1112"/>
      <c r="AA17" s="1112"/>
      <c r="AB17" s="1112"/>
      <c r="AC17" s="1112"/>
      <c r="AD17" s="1112"/>
      <c r="AE17" s="1112"/>
      <c r="AF17" s="1112"/>
      <c r="AG17" s="1113"/>
    </row>
    <row r="18" spans="1:33" ht="25.9" customHeight="1" x14ac:dyDescent="0.3">
      <c r="A18" s="122"/>
      <c r="B18" s="1353" t="s">
        <v>13</v>
      </c>
      <c r="C18" s="1353"/>
      <c r="D18" s="123"/>
      <c r="E18" s="1357" t="s">
        <v>17</v>
      </c>
      <c r="F18" s="1624"/>
      <c r="G18" s="148"/>
      <c r="H18" s="1166" t="s">
        <v>95</v>
      </c>
      <c r="I18" s="1166"/>
      <c r="J18" s="1166"/>
      <c r="K18" s="1166"/>
      <c r="L18" s="1166"/>
      <c r="M18" s="1166"/>
      <c r="N18" s="1166"/>
      <c r="O18" s="1166"/>
      <c r="P18" s="1166"/>
      <c r="Q18" s="1166"/>
      <c r="R18" s="1166"/>
      <c r="S18" s="1166"/>
      <c r="T18" s="1166"/>
      <c r="U18" s="1166"/>
      <c r="V18" s="1167"/>
      <c r="W18" s="40"/>
      <c r="X18" s="162"/>
      <c r="Y18" s="1111"/>
      <c r="Z18" s="1112"/>
      <c r="AA18" s="1112"/>
      <c r="AB18" s="1112"/>
      <c r="AC18" s="1112"/>
      <c r="AD18" s="1112"/>
      <c r="AE18" s="1112"/>
      <c r="AF18" s="1112"/>
      <c r="AG18" s="1113"/>
    </row>
    <row r="19" spans="1:33" ht="15.75" x14ac:dyDescent="0.25">
      <c r="A19" s="122"/>
      <c r="B19" s="149" t="s">
        <v>23</v>
      </c>
      <c r="C19" s="150" t="s">
        <v>6</v>
      </c>
      <c r="D19" s="123"/>
      <c r="E19" s="151" t="s">
        <v>24</v>
      </c>
      <c r="F19" s="152" t="s">
        <v>6</v>
      </c>
      <c r="G19" s="148"/>
      <c r="H19" s="153" t="s">
        <v>3</v>
      </c>
      <c r="I19" s="153" t="s">
        <v>4</v>
      </c>
      <c r="J19" s="154" t="s">
        <v>5</v>
      </c>
      <c r="K19" s="155" t="s">
        <v>6</v>
      </c>
      <c r="L19" s="156" t="s">
        <v>21</v>
      </c>
      <c r="M19" s="157" t="s">
        <v>3</v>
      </c>
      <c r="N19" s="153" t="s">
        <v>4</v>
      </c>
      <c r="O19" s="154" t="s">
        <v>5</v>
      </c>
      <c r="P19" s="137" t="s">
        <v>6</v>
      </c>
      <c r="Q19" s="156" t="s">
        <v>21</v>
      </c>
      <c r="R19" s="157" t="s">
        <v>3</v>
      </c>
      <c r="S19" s="153" t="s">
        <v>4</v>
      </c>
      <c r="T19" s="158" t="s">
        <v>5</v>
      </c>
      <c r="U19" s="155" t="s">
        <v>6</v>
      </c>
      <c r="V19" s="159" t="s">
        <v>21</v>
      </c>
      <c r="W19" s="270" t="s">
        <v>120</v>
      </c>
      <c r="X19" s="160"/>
      <c r="Y19" s="1111"/>
      <c r="Z19" s="1112"/>
      <c r="AA19" s="1112"/>
      <c r="AB19" s="1112"/>
      <c r="AC19" s="1112"/>
      <c r="AD19" s="1112"/>
      <c r="AE19" s="1112"/>
      <c r="AF19" s="1112"/>
      <c r="AG19" s="1113"/>
    </row>
    <row r="20" spans="1:33" ht="15.75" x14ac:dyDescent="0.25">
      <c r="A20" s="13"/>
      <c r="B20" s="42"/>
      <c r="C20" s="43"/>
      <c r="D20" s="14"/>
      <c r="E20" s="44"/>
      <c r="F20" s="45"/>
      <c r="G20" s="39"/>
      <c r="H20" s="46"/>
      <c r="I20" s="271" t="s">
        <v>78</v>
      </c>
      <c r="J20" s="272">
        <v>25</v>
      </c>
      <c r="K20" s="47"/>
      <c r="L20" s="48"/>
      <c r="M20" s="49"/>
      <c r="N20" s="271"/>
      <c r="O20" s="272"/>
      <c r="P20" s="50"/>
      <c r="Q20" s="48"/>
      <c r="R20" s="49"/>
      <c r="S20" s="271"/>
      <c r="T20" s="272"/>
      <c r="U20" s="51"/>
      <c r="V20" s="52"/>
      <c r="W20" s="284"/>
      <c r="X20" s="32"/>
      <c r="Y20" s="1111"/>
      <c r="Z20" s="1112"/>
      <c r="AA20" s="1112"/>
      <c r="AB20" s="1112"/>
      <c r="AC20" s="1112"/>
      <c r="AD20" s="1112"/>
      <c r="AE20" s="1112"/>
      <c r="AF20" s="1112"/>
      <c r="AG20" s="1113"/>
    </row>
    <row r="21" spans="1:33" ht="15.75" x14ac:dyDescent="0.25">
      <c r="A21" s="13"/>
      <c r="B21" s="42"/>
      <c r="C21" s="43"/>
      <c r="D21" s="14"/>
      <c r="E21" s="44"/>
      <c r="F21" s="45"/>
      <c r="G21" s="39"/>
      <c r="H21" s="46"/>
      <c r="I21" s="271" t="s">
        <v>78</v>
      </c>
      <c r="J21" s="272">
        <v>25</v>
      </c>
      <c r="K21" s="53"/>
      <c r="L21" s="48"/>
      <c r="M21" s="49"/>
      <c r="N21" s="271"/>
      <c r="O21" s="272"/>
      <c r="P21" s="54"/>
      <c r="Q21" s="48"/>
      <c r="R21" s="49"/>
      <c r="S21" s="271"/>
      <c r="T21" s="272"/>
      <c r="U21" s="54"/>
      <c r="V21" s="52"/>
      <c r="W21" s="284"/>
      <c r="X21" s="32"/>
      <c r="Y21" s="1111"/>
      <c r="Z21" s="1112"/>
      <c r="AA21" s="1112"/>
      <c r="AB21" s="1112"/>
      <c r="AC21" s="1112"/>
      <c r="AD21" s="1112"/>
      <c r="AE21" s="1112"/>
      <c r="AF21" s="1112"/>
      <c r="AG21" s="1113"/>
    </row>
    <row r="22" spans="1:33" ht="15.75" x14ac:dyDescent="0.25">
      <c r="A22" s="13"/>
      <c r="B22" s="42"/>
      <c r="C22" s="43"/>
      <c r="D22" s="14"/>
      <c r="E22" s="44"/>
      <c r="F22" s="45"/>
      <c r="G22" s="39"/>
      <c r="H22" s="46"/>
      <c r="I22" s="271" t="s">
        <v>78</v>
      </c>
      <c r="J22" s="272">
        <v>25</v>
      </c>
      <c r="K22" s="53"/>
      <c r="L22" s="48"/>
      <c r="M22" s="49"/>
      <c r="N22" s="271"/>
      <c r="O22" s="272"/>
      <c r="P22" s="54"/>
      <c r="Q22" s="48"/>
      <c r="R22" s="49"/>
      <c r="S22" s="271"/>
      <c r="T22" s="272"/>
      <c r="U22" s="54"/>
      <c r="V22" s="52"/>
      <c r="W22" s="284"/>
      <c r="X22" s="32"/>
      <c r="Y22" s="1111"/>
      <c r="Z22" s="1112"/>
      <c r="AA22" s="1112"/>
      <c r="AB22" s="1112"/>
      <c r="AC22" s="1112"/>
      <c r="AD22" s="1112"/>
      <c r="AE22" s="1112"/>
      <c r="AF22" s="1112"/>
      <c r="AG22" s="1113"/>
    </row>
    <row r="23" spans="1:33" ht="15.75" x14ac:dyDescent="0.25">
      <c r="A23" s="13"/>
      <c r="B23" s="42"/>
      <c r="C23" s="43"/>
      <c r="D23" s="14"/>
      <c r="E23" s="44"/>
      <c r="F23" s="45"/>
      <c r="G23" s="39"/>
      <c r="H23" s="46"/>
      <c r="I23" s="271" t="s">
        <v>78</v>
      </c>
      <c r="J23" s="272">
        <v>25</v>
      </c>
      <c r="K23" s="53"/>
      <c r="L23" s="48"/>
      <c r="M23" s="49"/>
      <c r="N23" s="271"/>
      <c r="O23" s="272"/>
      <c r="P23" s="55"/>
      <c r="Q23" s="48"/>
      <c r="R23" s="49"/>
      <c r="S23" s="271"/>
      <c r="T23" s="272"/>
      <c r="U23" s="54"/>
      <c r="V23" s="52"/>
      <c r="W23" s="284"/>
      <c r="X23" s="32"/>
      <c r="Y23" s="1111"/>
      <c r="Z23" s="1112"/>
      <c r="AA23" s="1112"/>
      <c r="AB23" s="1112"/>
      <c r="AC23" s="1112"/>
      <c r="AD23" s="1112"/>
      <c r="AE23" s="1112"/>
      <c r="AF23" s="1112"/>
      <c r="AG23" s="1113"/>
    </row>
    <row r="24" spans="1:33" ht="15.75" x14ac:dyDescent="0.25">
      <c r="A24" s="13"/>
      <c r="B24" s="42"/>
      <c r="C24" s="43"/>
      <c r="D24" s="14"/>
      <c r="E24" s="44"/>
      <c r="F24" s="45"/>
      <c r="G24" s="39"/>
      <c r="H24" s="46"/>
      <c r="I24" s="271" t="s">
        <v>78</v>
      </c>
      <c r="J24" s="272">
        <v>25</v>
      </c>
      <c r="K24" s="53"/>
      <c r="L24" s="48"/>
      <c r="M24" s="49"/>
      <c r="N24" s="271"/>
      <c r="O24" s="272"/>
      <c r="P24" s="54"/>
      <c r="Q24" s="48"/>
      <c r="R24" s="49"/>
      <c r="S24" s="271"/>
      <c r="T24" s="272"/>
      <c r="U24" s="54"/>
      <c r="V24" s="52"/>
      <c r="W24" s="284"/>
      <c r="X24" s="32"/>
      <c r="Y24" s="1111"/>
      <c r="Z24" s="1112"/>
      <c r="AA24" s="1112"/>
      <c r="AB24" s="1112"/>
      <c r="AC24" s="1112"/>
      <c r="AD24" s="1112"/>
      <c r="AE24" s="1112"/>
      <c r="AF24" s="1112"/>
      <c r="AG24" s="1113"/>
    </row>
    <row r="25" spans="1:33" ht="15.75" x14ac:dyDescent="0.25">
      <c r="A25" s="13"/>
      <c r="B25" s="42"/>
      <c r="C25" s="43"/>
      <c r="D25" s="14"/>
      <c r="E25" s="44"/>
      <c r="F25" s="45"/>
      <c r="G25" s="39"/>
      <c r="H25" s="46"/>
      <c r="I25" s="271" t="s">
        <v>78</v>
      </c>
      <c r="J25" s="272">
        <v>25</v>
      </c>
      <c r="K25" s="53"/>
      <c r="L25" s="48"/>
      <c r="M25" s="49"/>
      <c r="N25" s="271"/>
      <c r="O25" s="272"/>
      <c r="P25" s="54"/>
      <c r="Q25" s="48"/>
      <c r="R25" s="49"/>
      <c r="S25" s="271"/>
      <c r="T25" s="272"/>
      <c r="U25" s="54"/>
      <c r="V25" s="52"/>
      <c r="W25" s="284"/>
      <c r="X25" s="32"/>
      <c r="Y25" s="1111"/>
      <c r="Z25" s="1112"/>
      <c r="AA25" s="1112"/>
      <c r="AB25" s="1112"/>
      <c r="AC25" s="1112"/>
      <c r="AD25" s="1112"/>
      <c r="AE25" s="1112"/>
      <c r="AF25" s="1112"/>
      <c r="AG25" s="1113"/>
    </row>
    <row r="26" spans="1:33" ht="15.75" x14ac:dyDescent="0.25">
      <c r="A26" s="13"/>
      <c r="B26" s="42"/>
      <c r="C26" s="43"/>
      <c r="D26" s="14"/>
      <c r="E26" s="44"/>
      <c r="F26" s="45"/>
      <c r="G26" s="39"/>
      <c r="H26" s="46"/>
      <c r="I26" s="271" t="s">
        <v>78</v>
      </c>
      <c r="J26" s="272">
        <v>25</v>
      </c>
      <c r="K26" s="53"/>
      <c r="L26" s="48"/>
      <c r="M26" s="49"/>
      <c r="N26" s="271"/>
      <c r="O26" s="272"/>
      <c r="P26" s="54"/>
      <c r="Q26" s="48"/>
      <c r="R26" s="49"/>
      <c r="S26" s="271"/>
      <c r="T26" s="272"/>
      <c r="U26" s="54"/>
      <c r="V26" s="52"/>
      <c r="W26" s="284"/>
      <c r="X26" s="32"/>
      <c r="Y26" s="1111"/>
      <c r="Z26" s="1112"/>
      <c r="AA26" s="1112"/>
      <c r="AB26" s="1112"/>
      <c r="AC26" s="1112"/>
      <c r="AD26" s="1112"/>
      <c r="AE26" s="1112"/>
      <c r="AF26" s="1112"/>
      <c r="AG26" s="1113"/>
    </row>
    <row r="27" spans="1:33" ht="15.75" x14ac:dyDescent="0.25">
      <c r="A27" s="13"/>
      <c r="B27" s="42"/>
      <c r="C27" s="43"/>
      <c r="D27" s="14"/>
      <c r="E27" s="44"/>
      <c r="F27" s="45"/>
      <c r="G27" s="39"/>
      <c r="H27" s="46"/>
      <c r="I27" s="271" t="s">
        <v>78</v>
      </c>
      <c r="J27" s="272">
        <v>25</v>
      </c>
      <c r="K27" s="53"/>
      <c r="L27" s="48"/>
      <c r="M27" s="49"/>
      <c r="N27" s="271"/>
      <c r="O27" s="272"/>
      <c r="P27" s="54"/>
      <c r="Q27" s="48"/>
      <c r="R27" s="49"/>
      <c r="S27" s="271"/>
      <c r="T27" s="272"/>
      <c r="U27" s="54"/>
      <c r="V27" s="52"/>
      <c r="W27" s="284"/>
      <c r="X27" s="32"/>
      <c r="Y27" s="1111"/>
      <c r="Z27" s="1112"/>
      <c r="AA27" s="1112"/>
      <c r="AB27" s="1112"/>
      <c r="AC27" s="1112"/>
      <c r="AD27" s="1112"/>
      <c r="AE27" s="1112"/>
      <c r="AF27" s="1112"/>
      <c r="AG27" s="1113"/>
    </row>
    <row r="28" spans="1:33" ht="15.75" x14ac:dyDescent="0.25">
      <c r="A28" s="13"/>
      <c r="B28" s="42"/>
      <c r="C28" s="43"/>
      <c r="D28" s="14"/>
      <c r="E28" s="44"/>
      <c r="F28" s="45"/>
      <c r="G28" s="39"/>
      <c r="H28" s="46"/>
      <c r="I28" s="271" t="s">
        <v>78</v>
      </c>
      <c r="J28" s="272">
        <v>25</v>
      </c>
      <c r="K28" s="53"/>
      <c r="L28" s="48"/>
      <c r="M28" s="49"/>
      <c r="N28" s="271"/>
      <c r="O28" s="272"/>
      <c r="P28" s="54"/>
      <c r="Q28" s="48"/>
      <c r="R28" s="49"/>
      <c r="S28" s="271"/>
      <c r="T28" s="272"/>
      <c r="U28" s="54"/>
      <c r="V28" s="52"/>
      <c r="W28" s="284"/>
      <c r="X28" s="32"/>
      <c r="Y28" s="1111"/>
      <c r="Z28" s="1112"/>
      <c r="AA28" s="1112"/>
      <c r="AB28" s="1112"/>
      <c r="AC28" s="1112"/>
      <c r="AD28" s="1112"/>
      <c r="AE28" s="1112"/>
      <c r="AF28" s="1112"/>
      <c r="AG28" s="1113"/>
    </row>
    <row r="29" spans="1:33" ht="15.75" x14ac:dyDescent="0.25">
      <c r="A29" s="13"/>
      <c r="B29" s="42"/>
      <c r="C29" s="43"/>
      <c r="D29" s="14"/>
      <c r="E29" s="44"/>
      <c r="F29" s="45"/>
      <c r="G29" s="39"/>
      <c r="H29" s="46"/>
      <c r="I29" s="271" t="s">
        <v>78</v>
      </c>
      <c r="J29" s="272">
        <v>25</v>
      </c>
      <c r="K29" s="53"/>
      <c r="L29" s="48"/>
      <c r="M29" s="49"/>
      <c r="N29" s="271"/>
      <c r="O29" s="272"/>
      <c r="P29" s="54"/>
      <c r="Q29" s="48"/>
      <c r="R29" s="49"/>
      <c r="S29" s="271"/>
      <c r="T29" s="272"/>
      <c r="U29" s="54"/>
      <c r="V29" s="52"/>
      <c r="W29" s="284"/>
      <c r="X29" s="32"/>
      <c r="Y29" s="1111"/>
      <c r="Z29" s="1112"/>
      <c r="AA29" s="1112"/>
      <c r="AB29" s="1112"/>
      <c r="AC29" s="1112"/>
      <c r="AD29" s="1112"/>
      <c r="AE29" s="1112"/>
      <c r="AF29" s="1112"/>
      <c r="AG29" s="1113"/>
    </row>
    <row r="30" spans="1:33" ht="15.75" x14ac:dyDescent="0.25">
      <c r="A30" s="13"/>
      <c r="B30" s="42"/>
      <c r="C30" s="43"/>
      <c r="D30" s="14"/>
      <c r="E30" s="44"/>
      <c r="F30" s="45"/>
      <c r="G30" s="39"/>
      <c r="H30" s="46"/>
      <c r="I30" s="271" t="s">
        <v>78</v>
      </c>
      <c r="J30" s="272">
        <v>25</v>
      </c>
      <c r="K30" s="53"/>
      <c r="L30" s="48"/>
      <c r="M30" s="49"/>
      <c r="N30" s="271"/>
      <c r="O30" s="272"/>
      <c r="P30" s="54"/>
      <c r="Q30" s="48"/>
      <c r="R30" s="49"/>
      <c r="S30" s="271"/>
      <c r="T30" s="272"/>
      <c r="U30" s="54"/>
      <c r="V30" s="52"/>
      <c r="W30" s="284"/>
      <c r="X30" s="32"/>
      <c r="Y30" s="1111"/>
      <c r="Z30" s="1112"/>
      <c r="AA30" s="1112"/>
      <c r="AB30" s="1112"/>
      <c r="AC30" s="1112"/>
      <c r="AD30" s="1112"/>
      <c r="AE30" s="1112"/>
      <c r="AF30" s="1112"/>
      <c r="AG30" s="1113"/>
    </row>
    <row r="31" spans="1:33" ht="15.75" x14ac:dyDescent="0.25">
      <c r="A31" s="13"/>
      <c r="B31" s="42"/>
      <c r="C31" s="43"/>
      <c r="D31" s="14"/>
      <c r="E31" s="44"/>
      <c r="F31" s="45"/>
      <c r="G31" s="39"/>
      <c r="H31" s="46"/>
      <c r="I31" s="271" t="s">
        <v>78</v>
      </c>
      <c r="J31" s="272">
        <v>25</v>
      </c>
      <c r="K31" s="53"/>
      <c r="L31" s="48"/>
      <c r="M31" s="49"/>
      <c r="N31" s="271"/>
      <c r="O31" s="272"/>
      <c r="P31" s="54"/>
      <c r="Q31" s="48"/>
      <c r="R31" s="49"/>
      <c r="S31" s="271"/>
      <c r="T31" s="272"/>
      <c r="U31" s="54"/>
      <c r="V31" s="52"/>
      <c r="W31" s="284"/>
      <c r="X31" s="32"/>
      <c r="Y31" s="1111"/>
      <c r="Z31" s="1112"/>
      <c r="AA31" s="1112"/>
      <c r="AB31" s="1112"/>
      <c r="AC31" s="1112"/>
      <c r="AD31" s="1112"/>
      <c r="AE31" s="1112"/>
      <c r="AF31" s="1112"/>
      <c r="AG31" s="1113"/>
    </row>
    <row r="32" spans="1:33" ht="15.75" x14ac:dyDescent="0.25">
      <c r="A32" s="13"/>
      <c r="B32" s="42"/>
      <c r="C32" s="43"/>
      <c r="D32" s="14"/>
      <c r="E32" s="44"/>
      <c r="F32" s="45"/>
      <c r="G32" s="39"/>
      <c r="H32" s="46"/>
      <c r="I32" s="271" t="s">
        <v>78</v>
      </c>
      <c r="J32" s="272">
        <v>25</v>
      </c>
      <c r="K32" s="53"/>
      <c r="L32" s="48"/>
      <c r="M32" s="49"/>
      <c r="N32" s="271"/>
      <c r="O32" s="272"/>
      <c r="P32" s="54"/>
      <c r="Q32" s="48"/>
      <c r="R32" s="49"/>
      <c r="S32" s="271"/>
      <c r="T32" s="272"/>
      <c r="U32" s="54"/>
      <c r="V32" s="52"/>
      <c r="W32" s="284"/>
      <c r="X32" s="32"/>
      <c r="Y32" s="1111"/>
      <c r="Z32" s="1112"/>
      <c r="AA32" s="1112"/>
      <c r="AB32" s="1112"/>
      <c r="AC32" s="1112"/>
      <c r="AD32" s="1112"/>
      <c r="AE32" s="1112"/>
      <c r="AF32" s="1112"/>
      <c r="AG32" s="1113"/>
    </row>
    <row r="33" spans="1:34" ht="15.75" x14ac:dyDescent="0.25">
      <c r="A33" s="13"/>
      <c r="B33" s="42"/>
      <c r="C33" s="43"/>
      <c r="D33" s="14"/>
      <c r="E33" s="44"/>
      <c r="F33" s="45"/>
      <c r="G33" s="39"/>
      <c r="H33" s="46"/>
      <c r="I33" s="271" t="s">
        <v>78</v>
      </c>
      <c r="J33" s="272">
        <v>25</v>
      </c>
      <c r="K33" s="53"/>
      <c r="L33" s="48"/>
      <c r="M33" s="49"/>
      <c r="N33" s="271"/>
      <c r="O33" s="272"/>
      <c r="P33" s="54"/>
      <c r="Q33" s="48"/>
      <c r="R33" s="49"/>
      <c r="S33" s="271"/>
      <c r="T33" s="272"/>
      <c r="U33" s="54"/>
      <c r="V33" s="52"/>
      <c r="W33" s="284"/>
      <c r="X33" s="32"/>
      <c r="Y33" s="1111"/>
      <c r="Z33" s="1112"/>
      <c r="AA33" s="1112"/>
      <c r="AB33" s="1112"/>
      <c r="AC33" s="1112"/>
      <c r="AD33" s="1112"/>
      <c r="AE33" s="1112"/>
      <c r="AF33" s="1112"/>
      <c r="AG33" s="1113"/>
    </row>
    <row r="34" spans="1:34" ht="15.75" x14ac:dyDescent="0.25">
      <c r="A34" s="13"/>
      <c r="B34" s="56"/>
      <c r="C34" s="43"/>
      <c r="D34" s="14"/>
      <c r="E34" s="44"/>
      <c r="F34" s="57"/>
      <c r="G34" s="39"/>
      <c r="H34" s="46"/>
      <c r="I34" s="271" t="s">
        <v>78</v>
      </c>
      <c r="J34" s="272">
        <v>25</v>
      </c>
      <c r="K34" s="53"/>
      <c r="L34" s="58"/>
      <c r="M34" s="49"/>
      <c r="N34" s="273"/>
      <c r="O34" s="272"/>
      <c r="P34" s="54"/>
      <c r="Q34" s="58"/>
      <c r="R34" s="59"/>
      <c r="S34" s="275"/>
      <c r="T34" s="276"/>
      <c r="U34" s="54"/>
      <c r="V34" s="60"/>
      <c r="W34" s="285"/>
      <c r="X34" s="32"/>
      <c r="Y34" s="1111"/>
      <c r="Z34" s="1112"/>
      <c r="AA34" s="1112"/>
      <c r="AB34" s="1112"/>
      <c r="AC34" s="1112"/>
      <c r="AD34" s="1112"/>
      <c r="AE34" s="1112"/>
      <c r="AF34" s="1112"/>
      <c r="AG34" s="1113"/>
    </row>
    <row r="35" spans="1:34" ht="16.5" thickBot="1" x14ac:dyDescent="0.3">
      <c r="A35" s="13"/>
      <c r="B35" s="56"/>
      <c r="C35" s="43"/>
      <c r="D35" s="14"/>
      <c r="E35" s="61"/>
      <c r="F35" s="57"/>
      <c r="G35" s="39"/>
      <c r="H35" s="46"/>
      <c r="I35" s="271" t="s">
        <v>78</v>
      </c>
      <c r="J35" s="272">
        <v>25</v>
      </c>
      <c r="K35" s="53"/>
      <c r="L35" s="58"/>
      <c r="M35" s="62"/>
      <c r="N35" s="274"/>
      <c r="O35" s="279"/>
      <c r="P35" s="63"/>
      <c r="Q35" s="64"/>
      <c r="R35" s="65"/>
      <c r="S35" s="277"/>
      <c r="T35" s="278"/>
      <c r="U35" s="63"/>
      <c r="V35" s="66"/>
      <c r="W35" s="286"/>
      <c r="X35" s="32"/>
      <c r="Y35" s="1625"/>
      <c r="Z35" s="1626"/>
      <c r="AA35" s="1626"/>
      <c r="AB35" s="1626"/>
      <c r="AC35" s="1626"/>
      <c r="AD35" s="1626"/>
      <c r="AE35" s="1626"/>
      <c r="AF35" s="1626"/>
      <c r="AG35" s="1627"/>
    </row>
    <row r="36" spans="1:34" ht="16.5" thickTop="1" x14ac:dyDescent="0.25">
      <c r="A36" s="13"/>
      <c r="B36" s="56"/>
      <c r="C36" s="43">
        <v>1000</v>
      </c>
      <c r="D36" s="14"/>
      <c r="E36" s="61"/>
      <c r="F36" s="57">
        <v>200</v>
      </c>
      <c r="G36" s="39"/>
      <c r="H36" s="46"/>
      <c r="I36" s="271" t="s">
        <v>78</v>
      </c>
      <c r="J36" s="272">
        <v>25</v>
      </c>
      <c r="K36" s="53">
        <v>30</v>
      </c>
      <c r="L36" s="58"/>
      <c r="M36" s="1628" t="s">
        <v>100</v>
      </c>
      <c r="N36" s="1629"/>
      <c r="O36" s="1629"/>
      <c r="P36" s="1629"/>
      <c r="Q36" s="1629"/>
      <c r="R36" s="1629"/>
      <c r="S36" s="1629"/>
      <c r="T36" s="1630"/>
      <c r="U36" s="67"/>
      <c r="V36" s="68"/>
      <c r="W36" s="287"/>
      <c r="X36" s="32"/>
      <c r="Y36" s="1631"/>
      <c r="Z36" s="1632"/>
      <c r="AA36" s="1632"/>
      <c r="AB36" s="1635"/>
      <c r="AC36" s="1635"/>
      <c r="AD36" s="1635"/>
      <c r="AE36" s="1635"/>
      <c r="AF36" s="1635"/>
      <c r="AG36" s="1636"/>
    </row>
    <row r="37" spans="1:34" ht="16.5" thickBot="1" x14ac:dyDescent="0.3">
      <c r="A37" s="13"/>
      <c r="B37" s="56"/>
      <c r="C37" s="43">
        <v>1</v>
      </c>
      <c r="D37" s="14"/>
      <c r="E37" s="44"/>
      <c r="F37" s="45"/>
      <c r="G37" s="39"/>
      <c r="H37" s="46"/>
      <c r="I37" s="271" t="s">
        <v>78</v>
      </c>
      <c r="J37" s="272">
        <v>25</v>
      </c>
      <c r="K37" s="53"/>
      <c r="L37" s="58"/>
      <c r="M37" s="1639" t="s">
        <v>59</v>
      </c>
      <c r="N37" s="1640"/>
      <c r="O37" s="1640"/>
      <c r="P37" s="1640"/>
      <c r="Q37" s="1640"/>
      <c r="R37" s="1640"/>
      <c r="S37" s="1640"/>
      <c r="T37" s="1641"/>
      <c r="U37" s="69"/>
      <c r="V37" s="70"/>
      <c r="W37" s="288"/>
      <c r="X37" s="32"/>
      <c r="Y37" s="1633"/>
      <c r="Z37" s="1634"/>
      <c r="AA37" s="1634"/>
      <c r="AB37" s="1637"/>
      <c r="AC37" s="1637"/>
      <c r="AD37" s="1637"/>
      <c r="AE37" s="1637"/>
      <c r="AF37" s="1637"/>
      <c r="AG37" s="1638"/>
      <c r="AH37" s="71"/>
    </row>
    <row r="38" spans="1:34" ht="18" customHeight="1" thickTop="1" x14ac:dyDescent="0.25">
      <c r="A38" s="122"/>
      <c r="B38" s="163" t="s">
        <v>15</v>
      </c>
      <c r="C38" s="164">
        <f>SUM(C20:C37)</f>
        <v>1001</v>
      </c>
      <c r="D38" s="123"/>
      <c r="E38" s="165" t="s">
        <v>14</v>
      </c>
      <c r="F38" s="166">
        <f>SUM(F20:F37)</f>
        <v>200</v>
      </c>
      <c r="G38" s="124"/>
      <c r="H38" s="1016" t="s">
        <v>14</v>
      </c>
      <c r="I38" s="1017"/>
      <c r="J38" s="1018"/>
      <c r="K38" s="1642">
        <f>SUM(K20:K37,P20:P37,U20:U37)</f>
        <v>30</v>
      </c>
      <c r="L38" s="1643"/>
      <c r="M38" s="167"/>
      <c r="N38" s="167"/>
      <c r="O38" s="168"/>
      <c r="P38" s="169"/>
      <c r="Q38" s="169"/>
      <c r="R38" s="169"/>
      <c r="S38" s="169"/>
      <c r="T38" s="169"/>
      <c r="U38" s="1644" t="s">
        <v>61</v>
      </c>
      <c r="V38" s="1644"/>
      <c r="W38" s="170">
        <f>SUM(W20:W37)</f>
        <v>0</v>
      </c>
      <c r="X38" s="171"/>
      <c r="Y38" s="1645"/>
      <c r="Z38" s="1646"/>
      <c r="AA38" s="1646"/>
      <c r="AB38" s="1646"/>
      <c r="AC38" s="1646"/>
      <c r="AD38" s="1646"/>
      <c r="AE38" s="1646"/>
      <c r="AF38" s="1646"/>
      <c r="AG38" s="1647"/>
    </row>
    <row r="39" spans="1:34" ht="29.1" customHeight="1" x14ac:dyDescent="0.3">
      <c r="A39" s="122"/>
      <c r="B39" s="172" t="s">
        <v>7</v>
      </c>
      <c r="C39" s="173">
        <f>SUM(C17+C38)</f>
        <v>1001</v>
      </c>
      <c r="D39" s="123"/>
      <c r="E39" s="174" t="s">
        <v>8</v>
      </c>
      <c r="F39" s="175">
        <f>SUM(F17+F38)</f>
        <v>200</v>
      </c>
      <c r="G39" s="124"/>
      <c r="H39" s="1648" t="s">
        <v>51</v>
      </c>
      <c r="I39" s="1649"/>
      <c r="J39" s="1649"/>
      <c r="K39" s="1650"/>
      <c r="L39" s="1651">
        <f>SUM(L17+K38)</f>
        <v>30</v>
      </c>
      <c r="M39" s="1652"/>
      <c r="N39" s="1653"/>
      <c r="O39" s="1653"/>
      <c r="P39" s="176"/>
      <c r="Q39" s="177"/>
      <c r="R39" s="1654" t="s">
        <v>49</v>
      </c>
      <c r="S39" s="1654"/>
      <c r="T39" s="1654"/>
      <c r="U39" s="1654"/>
      <c r="V39" s="1654"/>
      <c r="W39" s="177">
        <f>SUM(W17+W38)</f>
        <v>0</v>
      </c>
      <c r="X39" s="178"/>
      <c r="Y39" s="1111"/>
      <c r="Z39" s="1112"/>
      <c r="AA39" s="1112"/>
      <c r="AB39" s="1112"/>
      <c r="AC39" s="1112"/>
      <c r="AD39" s="1112"/>
      <c r="AE39" s="1112"/>
      <c r="AF39" s="1112"/>
      <c r="AG39" s="1113"/>
    </row>
    <row r="40" spans="1:34" ht="16.899999999999999" customHeight="1" x14ac:dyDescent="0.25">
      <c r="A40" s="122"/>
      <c r="B40" s="179"/>
      <c r="C40" s="180"/>
      <c r="D40" s="181"/>
      <c r="E40" s="182"/>
      <c r="F40" s="183"/>
      <c r="G40" s="72"/>
      <c r="H40" s="1158"/>
      <c r="I40" s="1158"/>
      <c r="J40" s="1158"/>
      <c r="K40" s="1158"/>
      <c r="L40" s="1159"/>
      <c r="M40" s="1158"/>
      <c r="N40" s="1160"/>
      <c r="O40" s="1160"/>
      <c r="P40" s="1160"/>
      <c r="Q40" s="184"/>
      <c r="R40" s="184"/>
      <c r="S40" s="184"/>
      <c r="T40" s="1150" t="s">
        <v>80</v>
      </c>
      <c r="U40" s="1150"/>
      <c r="V40" s="1150"/>
      <c r="W40" s="185">
        <f>SUM('חשוון-דצמבר,12'!Y40+W39+L39)</f>
        <v>30</v>
      </c>
      <c r="X40" s="178"/>
      <c r="Y40" s="1141"/>
      <c r="Z40" s="1142"/>
      <c r="AA40" s="1142"/>
      <c r="AB40" s="1142"/>
      <c r="AC40" s="1142"/>
      <c r="AD40" s="1142"/>
      <c r="AE40" s="1142"/>
      <c r="AF40" s="1142"/>
      <c r="AG40" s="1143"/>
    </row>
    <row r="41" spans="1:34" ht="19.899999999999999" customHeight="1" x14ac:dyDescent="0.3">
      <c r="A41" s="221"/>
      <c r="B41" s="1124"/>
      <c r="C41" s="1124"/>
      <c r="D41" s="1124"/>
      <c r="E41" s="1124"/>
      <c r="F41" s="1124"/>
      <c r="G41" s="124"/>
      <c r="H41" s="148"/>
      <c r="I41" s="148"/>
      <c r="J41" s="148"/>
      <c r="K41" s="148"/>
      <c r="L41" s="148"/>
      <c r="M41" s="148"/>
      <c r="N41" s="148"/>
      <c r="O41" s="148"/>
      <c r="P41" s="148"/>
      <c r="Q41" s="1655" t="s">
        <v>101</v>
      </c>
      <c r="R41" s="1655"/>
      <c r="S41" s="1655"/>
      <c r="T41" s="1655"/>
      <c r="U41" s="1655"/>
      <c r="V41" s="1655"/>
      <c r="W41" s="1655"/>
      <c r="X41" s="162"/>
      <c r="Y41" s="1111"/>
      <c r="Z41" s="1112"/>
      <c r="AA41" s="1112"/>
      <c r="AB41" s="1112"/>
      <c r="AC41" s="1112"/>
      <c r="AD41" s="1112"/>
      <c r="AE41" s="1112"/>
      <c r="AF41" s="1112"/>
      <c r="AG41" s="1113"/>
    </row>
    <row r="42" spans="1:34" ht="24" customHeight="1" x14ac:dyDescent="0.2">
      <c r="A42" s="122"/>
      <c r="B42" s="1122" t="s">
        <v>89</v>
      </c>
      <c r="C42" s="1122"/>
      <c r="D42" s="1122"/>
      <c r="E42" s="1122"/>
      <c r="F42" s="1203">
        <f>SUM(C39-F39)</f>
        <v>801</v>
      </c>
      <c r="G42" s="124"/>
      <c r="H42" s="148"/>
      <c r="I42" s="148"/>
      <c r="J42" s="148"/>
      <c r="K42" s="148"/>
      <c r="L42" s="148"/>
      <c r="M42" s="148"/>
      <c r="N42" s="148"/>
      <c r="O42" s="148"/>
      <c r="P42" s="148"/>
      <c r="Q42" s="1127"/>
      <c r="R42" s="1127"/>
      <c r="S42" s="1127"/>
      <c r="T42" s="1127"/>
      <c r="U42" s="1127"/>
      <c r="V42" s="1127"/>
      <c r="W42" s="1127"/>
      <c r="X42" s="162"/>
      <c r="Y42" s="1111"/>
      <c r="Z42" s="1112"/>
      <c r="AA42" s="1112"/>
      <c r="AB42" s="1112"/>
      <c r="AC42" s="1112"/>
      <c r="AD42" s="1112"/>
      <c r="AE42" s="1112"/>
      <c r="AF42" s="1112"/>
      <c r="AG42" s="1113"/>
    </row>
    <row r="43" spans="1:34" ht="17.25" customHeight="1" x14ac:dyDescent="0.2">
      <c r="A43" s="122"/>
      <c r="B43" s="1122"/>
      <c r="C43" s="1122"/>
      <c r="D43" s="1122"/>
      <c r="E43" s="1122"/>
      <c r="F43" s="1203"/>
      <c r="G43" s="124"/>
      <c r="H43" s="148"/>
      <c r="I43" s="148"/>
      <c r="J43" s="124"/>
      <c r="K43" s="148"/>
      <c r="L43" s="148"/>
      <c r="M43" s="148"/>
      <c r="N43" s="148"/>
      <c r="O43" s="148"/>
      <c r="P43" s="186"/>
      <c r="Q43" s="1105" t="s">
        <v>121</v>
      </c>
      <c r="R43" s="1106"/>
      <c r="S43" s="1123">
        <v>0</v>
      </c>
      <c r="T43" s="1123"/>
      <c r="U43" s="1109" t="s">
        <v>122</v>
      </c>
      <c r="V43" s="1110"/>
      <c r="W43" s="73">
        <v>0</v>
      </c>
      <c r="X43" s="41"/>
      <c r="Y43" s="1111"/>
      <c r="Z43" s="1112"/>
      <c r="AA43" s="1112"/>
      <c r="AB43" s="1112"/>
      <c r="AC43" s="1112"/>
      <c r="AD43" s="1112"/>
      <c r="AE43" s="1112"/>
      <c r="AF43" s="1112"/>
      <c r="AG43" s="1113"/>
    </row>
    <row r="44" spans="1:34" ht="16.5" customHeight="1" x14ac:dyDescent="0.2">
      <c r="A44" s="122"/>
      <c r="B44" s="290" t="s">
        <v>93</v>
      </c>
      <c r="C44" s="187">
        <f>SUM(W46)</f>
        <v>0</v>
      </c>
      <c r="D44" s="1161" t="s">
        <v>90</v>
      </c>
      <c r="E44" s="1161"/>
      <c r="F44" s="188">
        <f>SUM(F42+W46)</f>
        <v>801</v>
      </c>
      <c r="G44" s="124"/>
      <c r="H44" s="148"/>
      <c r="I44" s="148"/>
      <c r="J44" s="148"/>
      <c r="K44" s="148"/>
      <c r="L44" s="148"/>
      <c r="M44" s="148"/>
      <c r="N44" s="148"/>
      <c r="O44" s="148"/>
      <c r="P44" s="186"/>
      <c r="Q44" s="1105" t="s">
        <v>121</v>
      </c>
      <c r="R44" s="1106"/>
      <c r="S44" s="1107">
        <v>0</v>
      </c>
      <c r="T44" s="1108"/>
      <c r="U44" s="1109" t="s">
        <v>122</v>
      </c>
      <c r="V44" s="1110"/>
      <c r="W44" s="73">
        <v>0</v>
      </c>
      <c r="X44" s="41"/>
      <c r="Y44" s="1111"/>
      <c r="Z44" s="1112"/>
      <c r="AA44" s="1112"/>
      <c r="AB44" s="1112"/>
      <c r="AC44" s="1112"/>
      <c r="AD44" s="1112"/>
      <c r="AE44" s="1112"/>
      <c r="AF44" s="1112"/>
      <c r="AG44" s="1113"/>
    </row>
    <row r="45" spans="1:34" ht="16.149999999999999" customHeight="1" x14ac:dyDescent="0.2">
      <c r="A45" s="221"/>
      <c r="B45" s="181"/>
      <c r="C45" s="181"/>
      <c r="D45" s="181"/>
      <c r="E45" s="148"/>
      <c r="F45" s="148"/>
      <c r="G45" s="124"/>
      <c r="H45" s="124"/>
      <c r="I45" s="148"/>
      <c r="J45" s="148"/>
      <c r="K45" s="148"/>
      <c r="L45" s="148"/>
      <c r="M45" s="148"/>
      <c r="N45" s="148"/>
      <c r="O45" s="148"/>
      <c r="P45" s="186"/>
      <c r="Q45" s="1105" t="s">
        <v>121</v>
      </c>
      <c r="R45" s="1106"/>
      <c r="S45" s="1107">
        <v>0</v>
      </c>
      <c r="T45" s="1108"/>
      <c r="U45" s="1109" t="s">
        <v>122</v>
      </c>
      <c r="V45" s="1110"/>
      <c r="W45" s="73">
        <v>0</v>
      </c>
      <c r="X45" s="74"/>
      <c r="Y45" s="1111"/>
      <c r="Z45" s="1112"/>
      <c r="AA45" s="1112"/>
      <c r="AB45" s="1112"/>
      <c r="AC45" s="1112"/>
      <c r="AD45" s="1112"/>
      <c r="AE45" s="1112"/>
      <c r="AF45" s="1112"/>
      <c r="AG45" s="1113"/>
    </row>
    <row r="46" spans="1:34" ht="16.149999999999999" customHeight="1" thickBot="1" x14ac:dyDescent="0.3">
      <c r="A46" s="221"/>
      <c r="B46" s="189"/>
      <c r="C46" s="190"/>
      <c r="D46" s="191"/>
      <c r="E46" s="192"/>
      <c r="F46" s="1114"/>
      <c r="G46" s="1114"/>
      <c r="H46" s="193"/>
      <c r="I46" s="193"/>
      <c r="J46" s="193"/>
      <c r="K46" s="193"/>
      <c r="L46" s="193"/>
      <c r="M46" s="193"/>
      <c r="N46" s="193"/>
      <c r="O46" s="193"/>
      <c r="P46" s="193"/>
      <c r="Q46" s="1115"/>
      <c r="R46" s="1115"/>
      <c r="S46" s="1283" t="s">
        <v>123</v>
      </c>
      <c r="T46" s="1283"/>
      <c r="U46" s="1283"/>
      <c r="V46" s="1283"/>
      <c r="W46" s="75">
        <f>SUM(S43,S44,S45,W43,W44,W45)</f>
        <v>0</v>
      </c>
      <c r="X46" s="74"/>
      <c r="Y46" s="1111"/>
      <c r="Z46" s="1112"/>
      <c r="AA46" s="1112"/>
      <c r="AB46" s="1112"/>
      <c r="AC46" s="1112"/>
      <c r="AD46" s="1112"/>
      <c r="AE46" s="1112"/>
      <c r="AF46" s="1112"/>
      <c r="AG46" s="1113"/>
    </row>
    <row r="47" spans="1:34" ht="16.149999999999999" customHeight="1" thickTop="1" x14ac:dyDescent="0.25">
      <c r="A47" s="122"/>
      <c r="B47" s="194"/>
      <c r="C47" s="195"/>
      <c r="D47" s="196"/>
      <c r="E47" s="197"/>
      <c r="F47" s="195"/>
      <c r="G47" s="195"/>
      <c r="H47" s="198"/>
      <c r="I47" s="199"/>
      <c r="J47" s="194"/>
      <c r="K47" s="194"/>
      <c r="L47" s="197"/>
      <c r="M47" s="197"/>
      <c r="N47" s="197"/>
      <c r="O47" s="200"/>
      <c r="P47" s="201"/>
      <c r="Q47" s="201"/>
      <c r="R47" s="201"/>
      <c r="S47" s="201"/>
      <c r="T47" s="202"/>
      <c r="U47" s="201"/>
      <c r="V47" s="202"/>
      <c r="W47" s="202"/>
      <c r="X47" s="203"/>
      <c r="Y47" s="1095"/>
      <c r="Z47" s="1096"/>
      <c r="AA47" s="1096"/>
      <c r="AB47" s="1096"/>
      <c r="AC47" s="1096"/>
      <c r="AD47" s="1096"/>
      <c r="AE47" s="1096"/>
      <c r="AF47" s="1096"/>
      <c r="AG47" s="1097"/>
    </row>
    <row r="48" spans="1:34" ht="29.45" customHeight="1" thickBot="1" x14ac:dyDescent="0.45">
      <c r="A48" s="122"/>
      <c r="B48" s="1098" t="s">
        <v>87</v>
      </c>
      <c r="C48" s="1098"/>
      <c r="D48" s="1098"/>
      <c r="E48" s="1098"/>
      <c r="F48" s="1099">
        <f>SUM(F42+W46)/10</f>
        <v>80.099999999999994</v>
      </c>
      <c r="G48" s="1099"/>
      <c r="H48" s="1100" t="s">
        <v>22</v>
      </c>
      <c r="I48" s="1100"/>
      <c r="J48" s="1100"/>
      <c r="K48" s="1100"/>
      <c r="L48" s="1100"/>
      <c r="M48" s="1656">
        <f>SUM('חשוון-דצמבר,12'!W48)</f>
        <v>0</v>
      </c>
      <c r="N48" s="1657"/>
      <c r="O48" s="1103" t="s">
        <v>118</v>
      </c>
      <c r="P48" s="1103"/>
      <c r="Q48" s="1103"/>
      <c r="R48" s="1103"/>
      <c r="S48" s="1103"/>
      <c r="T48" s="1103"/>
      <c r="U48" s="1658">
        <f>SUM(F48-L39+M48)</f>
        <v>50.099999999999994</v>
      </c>
      <c r="V48" s="1658"/>
      <c r="W48" s="204">
        <f>IF(U48&gt;-1,,P107)</f>
        <v>0</v>
      </c>
      <c r="X48" s="205"/>
      <c r="Y48" s="1111"/>
      <c r="Z48" s="1112"/>
      <c r="AA48" s="1112"/>
      <c r="AB48" s="1112"/>
      <c r="AC48" s="1112"/>
      <c r="AD48" s="1112"/>
      <c r="AE48" s="1112"/>
      <c r="AF48" s="1112"/>
      <c r="AG48" s="1113"/>
    </row>
    <row r="49" spans="1:34" ht="19.899999999999999" customHeight="1" thickTop="1" thickBot="1" x14ac:dyDescent="0.3">
      <c r="A49" s="122"/>
      <c r="B49" s="1661" t="s">
        <v>88</v>
      </c>
      <c r="C49" s="1661"/>
      <c r="D49" s="1661"/>
      <c r="E49" s="1661"/>
      <c r="F49" s="1662">
        <f>SUM(F42/10)+(F42/10)</f>
        <v>160.19999999999999</v>
      </c>
      <c r="G49" s="1662"/>
      <c r="H49" s="1661" t="s">
        <v>29</v>
      </c>
      <c r="I49" s="1661"/>
      <c r="J49" s="1661"/>
      <c r="K49" s="1661"/>
      <c r="L49" s="1661"/>
      <c r="M49" s="1663">
        <f>SUM('חשוון-דצמבר,12'!W49)</f>
        <v>0</v>
      </c>
      <c r="N49" s="1664"/>
      <c r="O49" s="194"/>
      <c r="P49" s="206"/>
      <c r="Q49" s="1665" t="s">
        <v>119</v>
      </c>
      <c r="R49" s="1665"/>
      <c r="S49" s="1665"/>
      <c r="T49" s="1665"/>
      <c r="U49" s="1666">
        <f>SUM(F49-L39+M49)</f>
        <v>130.19999999999999</v>
      </c>
      <c r="V49" s="1666"/>
      <c r="W49" s="207">
        <f>IF(U49&gt;-1,,P107)</f>
        <v>0</v>
      </c>
      <c r="X49" s="208"/>
      <c r="Y49" s="1111"/>
      <c r="Z49" s="1112"/>
      <c r="AA49" s="1112"/>
      <c r="AB49" s="1112"/>
      <c r="AC49" s="1112"/>
      <c r="AD49" s="1112"/>
      <c r="AE49" s="1112"/>
      <c r="AF49" s="1112"/>
      <c r="AG49" s="1113"/>
    </row>
    <row r="50" spans="1:34" ht="16.149999999999999" customHeight="1" thickTop="1" x14ac:dyDescent="0.4">
      <c r="A50" s="122"/>
      <c r="B50" s="194"/>
      <c r="C50" s="194"/>
      <c r="D50" s="209"/>
      <c r="E50" s="210"/>
      <c r="F50" s="211"/>
      <c r="G50" s="194"/>
      <c r="H50" s="212"/>
      <c r="I50" s="212"/>
      <c r="J50" s="194"/>
      <c r="K50" s="194"/>
      <c r="L50" s="194"/>
      <c r="M50" s="194"/>
      <c r="N50" s="194"/>
      <c r="O50" s="194"/>
      <c r="P50" s="213"/>
      <c r="Q50" s="214"/>
      <c r="R50" s="214"/>
      <c r="S50" s="214"/>
      <c r="T50" s="214"/>
      <c r="U50" s="214"/>
      <c r="V50" s="214"/>
      <c r="W50" s="214"/>
      <c r="X50" s="215"/>
      <c r="Y50" s="1078"/>
      <c r="Z50" s="1078"/>
      <c r="AA50" s="1078"/>
      <c r="AB50" s="1078"/>
      <c r="AC50" s="1078"/>
      <c r="AD50" s="1078"/>
      <c r="AE50" s="1078"/>
      <c r="AF50" s="1078"/>
      <c r="AG50" s="1079"/>
    </row>
    <row r="51" spans="1:34" ht="9.75" customHeight="1" x14ac:dyDescent="0.25">
      <c r="A51" s="122"/>
      <c r="B51" s="1080"/>
      <c r="C51" s="1080"/>
      <c r="D51" s="1080"/>
      <c r="E51" s="1080"/>
      <c r="F51" s="1080"/>
      <c r="G51" s="1080"/>
      <c r="H51" s="1080"/>
      <c r="I51" s="1080"/>
      <c r="J51" s="1080"/>
      <c r="K51" s="1080"/>
      <c r="L51" s="1080"/>
      <c r="M51" s="1080"/>
      <c r="N51" s="1080"/>
      <c r="O51" s="1080"/>
      <c r="P51" s="1080"/>
      <c r="Q51" s="1080"/>
      <c r="R51" s="1080"/>
      <c r="S51" s="1080"/>
      <c r="T51" s="1080"/>
      <c r="U51" s="1080"/>
      <c r="V51" s="1080"/>
      <c r="W51" s="1080"/>
      <c r="X51" s="215"/>
      <c r="Y51" s="1078"/>
      <c r="Z51" s="1078"/>
      <c r="AA51" s="1078"/>
      <c r="AB51" s="1078"/>
      <c r="AC51" s="1078"/>
      <c r="AD51" s="1078"/>
      <c r="AE51" s="1078"/>
      <c r="AF51" s="1078"/>
      <c r="AG51" s="1079"/>
    </row>
    <row r="52" spans="1:34" ht="33" customHeight="1" thickBot="1" x14ac:dyDescent="0.25">
      <c r="A52" s="216"/>
      <c r="B52" s="217"/>
      <c r="C52" s="1659" t="s">
        <v>115</v>
      </c>
      <c r="D52" s="1659"/>
      <c r="E52" s="1659"/>
      <c r="F52" s="1659"/>
      <c r="G52" s="1659"/>
      <c r="H52" s="1659"/>
      <c r="I52" s="1659"/>
      <c r="J52" s="1659"/>
      <c r="K52" s="1659"/>
      <c r="L52" s="1659"/>
      <c r="M52" s="1659"/>
      <c r="N52" s="1659"/>
      <c r="O52" s="1659"/>
      <c r="P52" s="218"/>
      <c r="Q52" s="219" t="s">
        <v>10</v>
      </c>
      <c r="R52" s="1660" t="s">
        <v>60</v>
      </c>
      <c r="S52" s="1660"/>
      <c r="T52" s="1660"/>
      <c r="U52" s="1660"/>
      <c r="V52" s="1660"/>
      <c r="W52" s="1660"/>
      <c r="X52" s="220"/>
      <c r="Y52" s="1081"/>
      <c r="Z52" s="1081"/>
      <c r="AA52" s="1081"/>
      <c r="AB52" s="1081"/>
      <c r="AC52" s="1081"/>
      <c r="AD52" s="1081"/>
      <c r="AE52" s="1081"/>
      <c r="AF52" s="1081"/>
      <c r="AG52" s="1082"/>
    </row>
    <row r="53" spans="1:34" ht="15.75" thickTop="1" x14ac:dyDescent="0.25">
      <c r="A53" s="76"/>
      <c r="B53" s="77"/>
      <c r="C53" s="12"/>
      <c r="D53" s="78"/>
      <c r="Y53" s="1077"/>
      <c r="Z53" s="1077"/>
      <c r="AA53" s="1077"/>
      <c r="AB53" s="1077"/>
      <c r="AC53" s="1077"/>
      <c r="AD53" s="1077"/>
      <c r="AE53" s="1077"/>
      <c r="AF53" s="1077"/>
      <c r="AG53" s="1077"/>
      <c r="AH53" s="335"/>
    </row>
    <row r="54" spans="1:34" ht="14.25" x14ac:dyDescent="0.2">
      <c r="A54" s="80"/>
      <c r="B54" s="81"/>
      <c r="C54" s="12"/>
      <c r="Y54" s="1073"/>
      <c r="Z54" s="1073"/>
      <c r="AA54" s="1073"/>
      <c r="AB54" s="1073"/>
      <c r="AC54" s="1073"/>
      <c r="AD54" s="1073"/>
      <c r="AE54" s="1073"/>
      <c r="AF54" s="1073"/>
      <c r="AG54" s="1073"/>
    </row>
    <row r="55" spans="1:34" ht="14.25" x14ac:dyDescent="0.2">
      <c r="A55" s="83"/>
      <c r="B55" s="84"/>
      <c r="C55" s="335"/>
      <c r="D55" s="78"/>
      <c r="E55" s="335"/>
      <c r="F55" s="84"/>
      <c r="H55" s="85"/>
      <c r="I55" s="85"/>
      <c r="J55" s="335"/>
      <c r="K55" s="335"/>
      <c r="L55" s="335"/>
      <c r="Y55" s="1073"/>
      <c r="Z55" s="1073"/>
      <c r="AA55" s="1073"/>
      <c r="AB55" s="1073"/>
      <c r="AC55" s="1073"/>
      <c r="AD55" s="1073"/>
      <c r="AE55" s="1073"/>
      <c r="AF55" s="1073"/>
      <c r="AG55" s="1073"/>
    </row>
    <row r="56" spans="1:34" ht="15" x14ac:dyDescent="0.25">
      <c r="A56" s="76"/>
      <c r="B56" s="84"/>
      <c r="C56" s="335"/>
      <c r="D56" s="78"/>
      <c r="E56" s="84"/>
      <c r="F56" s="335"/>
      <c r="H56" s="335"/>
      <c r="I56" s="335"/>
      <c r="J56" s="335"/>
      <c r="K56" s="335"/>
      <c r="L56" s="335"/>
      <c r="Y56" s="1073"/>
      <c r="Z56" s="1073"/>
      <c r="AA56" s="1073"/>
      <c r="AB56" s="1073"/>
      <c r="AC56" s="1073"/>
      <c r="AD56" s="1073"/>
      <c r="AE56" s="1073"/>
      <c r="AF56" s="1073"/>
      <c r="AG56" s="1073"/>
    </row>
    <row r="57" spans="1:34" ht="14.25" x14ac:dyDescent="0.2">
      <c r="A57" s="80"/>
      <c r="B57" s="84"/>
      <c r="C57" s="335"/>
      <c r="D57" s="78"/>
      <c r="E57" s="335"/>
      <c r="F57" s="335"/>
      <c r="H57" s="335"/>
      <c r="I57" s="335"/>
      <c r="J57" s="335"/>
      <c r="K57" s="335"/>
      <c r="L57" s="335"/>
      <c r="Y57" s="1073"/>
      <c r="Z57" s="1073"/>
      <c r="AA57" s="1073"/>
      <c r="AB57" s="1073"/>
      <c r="AC57" s="1073"/>
      <c r="AD57" s="1073"/>
      <c r="AE57" s="1073"/>
      <c r="AF57" s="1073"/>
      <c r="AG57" s="1073"/>
    </row>
    <row r="58" spans="1:34" ht="14.25" x14ac:dyDescent="0.2">
      <c r="C58" s="335"/>
      <c r="D58" s="78"/>
      <c r="E58" s="335"/>
      <c r="F58" s="335"/>
      <c r="H58" s="335"/>
      <c r="I58" s="335"/>
      <c r="J58" s="335"/>
      <c r="K58" s="335"/>
      <c r="L58" s="335"/>
      <c r="Y58" s="1073"/>
      <c r="Z58" s="1073"/>
      <c r="AA58" s="1073"/>
      <c r="AB58" s="1073"/>
      <c r="AC58" s="1073"/>
      <c r="AD58" s="1073"/>
      <c r="AE58" s="1073"/>
      <c r="AF58" s="1073"/>
      <c r="AG58" s="1073"/>
    </row>
    <row r="59" spans="1:34" ht="14.25" x14ac:dyDescent="0.2">
      <c r="C59" s="335"/>
      <c r="D59" s="78"/>
      <c r="E59" s="335"/>
      <c r="F59" s="335"/>
      <c r="H59" s="335"/>
      <c r="I59" s="335"/>
      <c r="J59" s="335"/>
      <c r="K59" s="335"/>
      <c r="L59" s="335"/>
      <c r="Y59" s="1073"/>
      <c r="Z59" s="1073"/>
      <c r="AA59" s="1073"/>
      <c r="AB59" s="1073"/>
      <c r="AC59" s="1073"/>
      <c r="AD59" s="1073"/>
      <c r="AE59" s="1073"/>
      <c r="AF59" s="1073"/>
      <c r="AG59" s="1073"/>
    </row>
    <row r="60" spans="1:34" ht="14.25" x14ac:dyDescent="0.2">
      <c r="C60" s="335"/>
      <c r="D60" s="78"/>
      <c r="E60" s="335"/>
      <c r="F60" s="335"/>
      <c r="H60" s="335"/>
      <c r="I60" s="335"/>
      <c r="J60" s="335"/>
      <c r="K60" s="335"/>
      <c r="L60" s="335"/>
      <c r="Y60" s="1073"/>
      <c r="Z60" s="1073"/>
      <c r="AA60" s="1073"/>
      <c r="AB60" s="1073"/>
      <c r="AC60" s="1073"/>
      <c r="AD60" s="1073"/>
      <c r="AE60" s="1073"/>
      <c r="AF60" s="1073"/>
      <c r="AG60" s="1073"/>
    </row>
    <row r="61" spans="1:34" ht="14.25" x14ac:dyDescent="0.2">
      <c r="C61" s="335"/>
      <c r="D61" s="78"/>
      <c r="E61" s="335"/>
      <c r="F61" s="335"/>
      <c r="H61" s="335"/>
      <c r="I61" s="335"/>
      <c r="J61" s="335"/>
      <c r="K61" s="335"/>
      <c r="L61" s="335"/>
      <c r="Y61" s="1073"/>
      <c r="Z61" s="1073"/>
      <c r="AA61" s="1073"/>
      <c r="AB61" s="1073"/>
      <c r="AC61" s="1073"/>
      <c r="AD61" s="1073"/>
      <c r="AE61" s="1073"/>
      <c r="AF61" s="1073"/>
      <c r="AG61" s="1073"/>
    </row>
    <row r="62" spans="1:34" ht="14.25" x14ac:dyDescent="0.2">
      <c r="C62" s="335"/>
      <c r="D62" s="78"/>
      <c r="E62" s="335"/>
      <c r="F62" s="80"/>
      <c r="H62" s="335"/>
      <c r="I62" s="335"/>
      <c r="J62" s="335"/>
      <c r="K62" s="335"/>
      <c r="L62" s="335"/>
      <c r="Y62" s="1073"/>
      <c r="Z62" s="1073"/>
      <c r="AA62" s="1073"/>
      <c r="AB62" s="1073"/>
      <c r="AC62" s="1073"/>
      <c r="AD62" s="1073"/>
      <c r="AE62" s="1073"/>
      <c r="AF62" s="1073"/>
      <c r="AG62" s="1073"/>
    </row>
    <row r="63" spans="1:34" ht="14.25" x14ac:dyDescent="0.2">
      <c r="C63" s="335"/>
      <c r="D63" s="78"/>
      <c r="E63" s="335"/>
      <c r="F63" s="335"/>
      <c r="H63" s="335"/>
      <c r="I63" s="335"/>
      <c r="J63" s="335"/>
      <c r="K63" s="335"/>
      <c r="L63" s="335"/>
    </row>
    <row r="64" spans="1:34" ht="14.25" x14ac:dyDescent="0.2">
      <c r="C64" s="335"/>
      <c r="D64" s="78"/>
      <c r="E64" s="335"/>
      <c r="F64" s="335"/>
      <c r="H64" s="335"/>
      <c r="I64" s="335"/>
      <c r="J64" s="335"/>
      <c r="K64" s="335"/>
      <c r="L64" s="335"/>
    </row>
    <row r="65" spans="3:12" ht="14.25" x14ac:dyDescent="0.2">
      <c r="C65" s="335"/>
      <c r="D65" s="78"/>
      <c r="E65" s="335"/>
      <c r="F65" s="335"/>
      <c r="H65" s="335"/>
      <c r="I65" s="335"/>
      <c r="J65" s="335"/>
      <c r="K65" s="335"/>
      <c r="L65" s="335"/>
    </row>
    <row r="66" spans="3:12" ht="14.25" x14ac:dyDescent="0.2">
      <c r="C66" s="335"/>
      <c r="D66" s="78"/>
      <c r="E66" s="335"/>
      <c r="F66" s="335"/>
      <c r="H66" s="335"/>
      <c r="I66" s="335"/>
      <c r="J66" s="335"/>
      <c r="K66" s="335"/>
      <c r="L66" s="335"/>
    </row>
    <row r="67" spans="3:12" ht="14.25" x14ac:dyDescent="0.2">
      <c r="C67" s="335"/>
      <c r="D67" s="78"/>
      <c r="E67" s="335"/>
      <c r="F67" s="335"/>
      <c r="H67" s="335"/>
      <c r="I67" s="335"/>
      <c r="J67" s="335"/>
      <c r="K67" s="335"/>
      <c r="L67" s="335"/>
    </row>
    <row r="68" spans="3:12" ht="14.25" x14ac:dyDescent="0.2">
      <c r="C68" s="335"/>
      <c r="D68" s="78"/>
      <c r="E68" s="335"/>
      <c r="F68" s="335"/>
      <c r="H68" s="335"/>
      <c r="I68" s="335"/>
      <c r="J68" s="335"/>
      <c r="K68" s="335"/>
      <c r="L68" s="335"/>
    </row>
    <row r="69" spans="3:12" ht="14.25" x14ac:dyDescent="0.2">
      <c r="C69" s="335"/>
      <c r="D69" s="78"/>
      <c r="E69" s="335"/>
      <c r="F69" s="335"/>
      <c r="H69" s="335"/>
      <c r="I69" s="335"/>
      <c r="J69" s="335"/>
      <c r="K69" s="335"/>
      <c r="L69" s="335"/>
    </row>
    <row r="70" spans="3:12" ht="14.25" x14ac:dyDescent="0.2">
      <c r="C70" s="335"/>
      <c r="D70" s="78"/>
      <c r="E70" s="335"/>
      <c r="F70" s="335"/>
      <c r="H70" s="335"/>
      <c r="I70" s="335"/>
      <c r="J70" s="335"/>
      <c r="K70" s="335"/>
      <c r="L70" s="335"/>
    </row>
    <row r="71" spans="3:12" ht="14.25" x14ac:dyDescent="0.2">
      <c r="C71" s="335"/>
      <c r="D71" s="78"/>
      <c r="E71" s="335"/>
      <c r="F71" s="335"/>
      <c r="H71" s="335"/>
      <c r="I71" s="335"/>
      <c r="J71" s="335"/>
      <c r="K71" s="335"/>
      <c r="L71" s="335"/>
    </row>
    <row r="72" spans="3:12" ht="14.25" x14ac:dyDescent="0.2">
      <c r="C72" s="335"/>
      <c r="D72" s="78"/>
      <c r="E72" s="335"/>
      <c r="F72" s="335"/>
      <c r="H72" s="335"/>
      <c r="I72" s="335"/>
      <c r="J72" s="335"/>
      <c r="K72" s="335"/>
      <c r="L72" s="335"/>
    </row>
    <row r="73" spans="3:12" ht="14.25" x14ac:dyDescent="0.2">
      <c r="C73" s="335"/>
      <c r="D73" s="78"/>
      <c r="E73" s="335"/>
      <c r="F73" s="335"/>
      <c r="H73" s="335"/>
      <c r="I73" s="335"/>
      <c r="J73" s="335"/>
      <c r="K73" s="335"/>
      <c r="L73" s="335"/>
    </row>
    <row r="74" spans="3:12" ht="14.25" x14ac:dyDescent="0.2">
      <c r="C74" s="335"/>
      <c r="D74" s="78"/>
      <c r="E74" s="335"/>
      <c r="F74" s="335"/>
      <c r="H74" s="335"/>
      <c r="I74" s="335"/>
      <c r="J74" s="335"/>
      <c r="K74" s="335"/>
      <c r="L74" s="335"/>
    </row>
    <row r="75" spans="3:12" ht="14.25" x14ac:dyDescent="0.2">
      <c r="C75" s="335"/>
      <c r="D75" s="78"/>
      <c r="E75" s="335"/>
      <c r="F75" s="335"/>
      <c r="H75" s="335"/>
      <c r="I75" s="335"/>
      <c r="J75" s="335"/>
      <c r="K75" s="335"/>
      <c r="L75" s="335"/>
    </row>
    <row r="76" spans="3:12" ht="14.25" x14ac:dyDescent="0.2">
      <c r="C76" s="335"/>
      <c r="D76" s="78"/>
      <c r="E76" s="335"/>
      <c r="F76" s="335"/>
      <c r="H76" s="335"/>
      <c r="I76" s="335"/>
      <c r="J76" s="335"/>
      <c r="K76" s="335"/>
      <c r="L76" s="335"/>
    </row>
    <row r="77" spans="3:12" ht="14.25" x14ac:dyDescent="0.2">
      <c r="C77" s="335"/>
      <c r="D77" s="78"/>
      <c r="E77" s="335"/>
      <c r="F77" s="335"/>
      <c r="H77" s="335"/>
      <c r="I77" s="335"/>
      <c r="J77" s="335"/>
      <c r="K77" s="335"/>
      <c r="L77" s="335"/>
    </row>
    <row r="78" spans="3:12" ht="14.25" x14ac:dyDescent="0.2">
      <c r="C78" s="335"/>
      <c r="D78" s="78"/>
      <c r="E78" s="335"/>
      <c r="F78" s="335"/>
      <c r="H78" s="335"/>
      <c r="I78" s="335"/>
      <c r="J78" s="335"/>
      <c r="K78" s="335"/>
      <c r="L78" s="335"/>
    </row>
    <row r="79" spans="3:12" ht="14.25" x14ac:dyDescent="0.2">
      <c r="C79" s="335"/>
      <c r="D79" s="78"/>
      <c r="E79" s="335"/>
      <c r="F79" s="335"/>
      <c r="H79" s="335"/>
      <c r="I79" s="335"/>
      <c r="J79" s="335"/>
      <c r="K79" s="335"/>
      <c r="L79" s="335"/>
    </row>
    <row r="80" spans="3:12" ht="14.25" x14ac:dyDescent="0.2">
      <c r="C80" s="335"/>
      <c r="D80" s="78"/>
      <c r="E80" s="335"/>
      <c r="F80" s="335"/>
      <c r="H80" s="335"/>
      <c r="I80" s="335"/>
      <c r="J80" s="335"/>
      <c r="K80" s="335"/>
      <c r="L80" s="335"/>
    </row>
    <row r="81" spans="3:12" ht="14.25" x14ac:dyDescent="0.2">
      <c r="C81" s="335"/>
      <c r="D81" s="78"/>
      <c r="E81" s="335"/>
      <c r="F81" s="335"/>
      <c r="H81" s="335"/>
      <c r="I81" s="335"/>
      <c r="J81" s="335"/>
      <c r="K81" s="335"/>
      <c r="L81" s="335"/>
    </row>
    <row r="82" spans="3:12" ht="14.25" x14ac:dyDescent="0.2">
      <c r="C82" s="335"/>
      <c r="D82" s="78"/>
      <c r="E82" s="335"/>
      <c r="F82" s="335"/>
      <c r="H82" s="335"/>
      <c r="I82" s="335"/>
      <c r="J82" s="335"/>
      <c r="K82" s="335"/>
      <c r="L82" s="335"/>
    </row>
    <row r="83" spans="3:12" ht="14.25" x14ac:dyDescent="0.2">
      <c r="C83" s="335"/>
      <c r="D83" s="78"/>
      <c r="E83" s="335"/>
      <c r="F83" s="335"/>
      <c r="H83" s="335"/>
      <c r="I83" s="335"/>
      <c r="J83" s="335"/>
      <c r="K83" s="335"/>
      <c r="L83" s="335"/>
    </row>
    <row r="84" spans="3:12" ht="14.25" x14ac:dyDescent="0.2">
      <c r="C84" s="335"/>
      <c r="D84" s="78"/>
      <c r="E84" s="335"/>
      <c r="F84" s="335"/>
      <c r="H84" s="335"/>
      <c r="I84" s="335"/>
      <c r="J84" s="335"/>
      <c r="K84" s="335"/>
      <c r="L84" s="335"/>
    </row>
    <row r="85" spans="3:12" ht="14.25" x14ac:dyDescent="0.2">
      <c r="C85" s="335"/>
      <c r="D85" s="78"/>
      <c r="E85" s="335"/>
      <c r="F85" s="335"/>
      <c r="H85" s="335"/>
      <c r="I85" s="335"/>
      <c r="J85" s="335"/>
      <c r="K85" s="335"/>
      <c r="L85" s="335"/>
    </row>
    <row r="86" spans="3:12" ht="14.25" x14ac:dyDescent="0.2">
      <c r="C86" s="335"/>
      <c r="D86" s="78"/>
      <c r="E86" s="335"/>
      <c r="F86" s="335"/>
      <c r="H86" s="335"/>
      <c r="I86" s="335"/>
      <c r="J86" s="335"/>
      <c r="K86" s="335"/>
      <c r="L86" s="335"/>
    </row>
    <row r="87" spans="3:12" ht="14.25" x14ac:dyDescent="0.2">
      <c r="C87" s="335"/>
      <c r="D87" s="78"/>
      <c r="E87" s="335"/>
      <c r="F87" s="335"/>
      <c r="H87" s="335"/>
      <c r="I87" s="335"/>
      <c r="J87" s="335"/>
      <c r="K87" s="335"/>
      <c r="L87" s="335"/>
    </row>
    <row r="88" spans="3:12" ht="14.25" x14ac:dyDescent="0.2">
      <c r="C88" s="335"/>
      <c r="D88" s="78"/>
      <c r="E88" s="335"/>
      <c r="F88" s="335"/>
      <c r="H88" s="335"/>
      <c r="I88" s="335"/>
      <c r="J88" s="335"/>
      <c r="K88" s="335"/>
      <c r="L88" s="335"/>
    </row>
    <row r="89" spans="3:12" ht="14.25" x14ac:dyDescent="0.2">
      <c r="C89" s="335"/>
      <c r="D89" s="78"/>
      <c r="E89" s="335"/>
      <c r="F89" s="335"/>
      <c r="H89" s="335"/>
      <c r="I89" s="335"/>
      <c r="J89" s="335"/>
      <c r="K89" s="335"/>
      <c r="L89" s="335"/>
    </row>
    <row r="90" spans="3:12" ht="14.25" x14ac:dyDescent="0.2">
      <c r="C90" s="335"/>
      <c r="D90" s="78"/>
      <c r="E90" s="335"/>
      <c r="F90" s="335"/>
      <c r="H90" s="335"/>
      <c r="I90" s="335"/>
      <c r="J90" s="335"/>
      <c r="K90" s="335"/>
      <c r="L90" s="335"/>
    </row>
    <row r="91" spans="3:12" ht="14.25" x14ac:dyDescent="0.2">
      <c r="C91" s="335"/>
      <c r="D91" s="78"/>
      <c r="E91" s="335"/>
      <c r="F91" s="335"/>
      <c r="H91" s="335"/>
      <c r="I91" s="335"/>
      <c r="J91" s="335"/>
      <c r="K91" s="335"/>
      <c r="L91" s="335"/>
    </row>
    <row r="92" spans="3:12" ht="14.25" x14ac:dyDescent="0.2">
      <c r="C92" s="335"/>
      <c r="D92" s="78"/>
      <c r="E92" s="335"/>
      <c r="F92" s="335"/>
      <c r="H92" s="335"/>
      <c r="I92" s="335"/>
      <c r="J92" s="335"/>
      <c r="K92" s="335"/>
      <c r="L92" s="335"/>
    </row>
    <row r="93" spans="3:12" ht="14.25" x14ac:dyDescent="0.2">
      <c r="C93" s="335"/>
      <c r="D93" s="78"/>
      <c r="E93" s="335"/>
      <c r="F93" s="335"/>
      <c r="H93" s="335"/>
      <c r="I93" s="335"/>
      <c r="J93" s="335"/>
      <c r="K93" s="335"/>
      <c r="L93" s="335"/>
    </row>
    <row r="94" spans="3:12" ht="14.25" x14ac:dyDescent="0.2">
      <c r="C94" s="335"/>
    </row>
    <row r="95" spans="3:12" ht="14.45" customHeight="1" x14ac:dyDescent="0.2">
      <c r="C95" s="335"/>
    </row>
    <row r="96" spans="3:12" ht="14.25" x14ac:dyDescent="0.2">
      <c r="C96" s="335"/>
    </row>
    <row r="97" spans="1:17" ht="14.25" x14ac:dyDescent="0.2">
      <c r="C97" s="335"/>
    </row>
    <row r="98" spans="1:17" ht="14.25" x14ac:dyDescent="0.2">
      <c r="B98" s="77"/>
      <c r="C98" s="335"/>
    </row>
    <row r="99" spans="1:17" ht="14.25" x14ac:dyDescent="0.2">
      <c r="A99" s="80"/>
      <c r="C99" s="335"/>
    </row>
    <row r="100" spans="1:17" ht="14.45" customHeight="1" x14ac:dyDescent="0.2">
      <c r="A100" s="80"/>
      <c r="C100" s="335"/>
      <c r="D100" s="78"/>
    </row>
    <row r="101" spans="1:17" ht="14.45" customHeight="1" x14ac:dyDescent="0.2">
      <c r="A101" s="80"/>
      <c r="C101" s="335"/>
    </row>
    <row r="102" spans="1:17" ht="14.25" customHeight="1" x14ac:dyDescent="0.2">
      <c r="A102" s="80"/>
      <c r="C102" s="335"/>
    </row>
    <row r="103" spans="1:17" ht="14.25" customHeight="1" x14ac:dyDescent="0.4">
      <c r="A103" s="80"/>
      <c r="C103" s="335"/>
      <c r="E103" s="1074"/>
      <c r="F103" s="1074"/>
      <c r="G103" s="1074"/>
      <c r="H103" s="1074"/>
      <c r="I103" s="1074"/>
      <c r="J103" s="1074"/>
      <c r="K103" s="1074"/>
      <c r="L103" s="1074"/>
    </row>
    <row r="104" spans="1:17" ht="14.25" customHeight="1" x14ac:dyDescent="0.4">
      <c r="A104" s="80"/>
      <c r="B104" s="12"/>
      <c r="C104" s="335"/>
      <c r="D104" s="12"/>
      <c r="E104" s="1074"/>
      <c r="F104" s="1074"/>
      <c r="G104" s="1074"/>
      <c r="H104" s="1074"/>
      <c r="I104" s="1074"/>
      <c r="J104" s="1074"/>
      <c r="K104" s="1074"/>
      <c r="L104" s="1074"/>
    </row>
    <row r="105" spans="1:17" ht="11.25" customHeight="1" x14ac:dyDescent="0.2">
      <c r="A105" s="80"/>
      <c r="C105" s="335"/>
      <c r="E105" s="1667" t="s">
        <v>103</v>
      </c>
      <c r="F105" s="1667"/>
      <c r="G105" s="1667"/>
      <c r="H105" s="1667"/>
      <c r="I105" s="1667"/>
      <c r="J105" s="1667"/>
      <c r="K105" s="1667"/>
      <c r="L105" s="1667"/>
    </row>
    <row r="106" spans="1:17" ht="36" customHeight="1" x14ac:dyDescent="0.2">
      <c r="A106" s="80"/>
      <c r="B106" s="12"/>
      <c r="C106" s="335"/>
      <c r="D106" s="12"/>
      <c r="E106" s="1667"/>
      <c r="F106" s="1667"/>
      <c r="G106" s="1667"/>
      <c r="H106" s="1667"/>
      <c r="I106" s="1667"/>
      <c r="J106" s="1667"/>
      <c r="K106" s="1667"/>
      <c r="L106" s="1667"/>
    </row>
    <row r="107" spans="1:17" ht="3" customHeight="1" x14ac:dyDescent="0.4">
      <c r="A107" s="80"/>
      <c r="C107" s="335"/>
      <c r="E107" s="1216"/>
      <c r="F107" s="1216"/>
      <c r="G107" s="1216"/>
      <c r="H107" s="1216"/>
      <c r="I107" s="1216"/>
      <c r="J107" s="1216"/>
      <c r="K107" s="1216"/>
      <c r="L107" s="1216"/>
      <c r="P107" s="12" t="s">
        <v>114</v>
      </c>
    </row>
    <row r="108" spans="1:17" ht="14.25" x14ac:dyDescent="0.2">
      <c r="A108" s="80"/>
      <c r="C108" s="335"/>
      <c r="H108" s="1217"/>
      <c r="I108" s="1217"/>
      <c r="J108" s="1217"/>
      <c r="K108" s="1217"/>
    </row>
    <row r="109" spans="1:17" ht="14.25" x14ac:dyDescent="0.2">
      <c r="A109" s="80"/>
      <c r="C109" s="335"/>
    </row>
    <row r="110" spans="1:17" ht="13.15" customHeight="1" x14ac:dyDescent="0.2">
      <c r="Q110" s="291"/>
    </row>
    <row r="111" spans="1:17" ht="22.15" customHeight="1" x14ac:dyDescent="0.2">
      <c r="B111" s="292"/>
      <c r="C111" s="80"/>
      <c r="D111" s="91"/>
      <c r="E111" s="86"/>
      <c r="F111" s="86"/>
      <c r="G111" s="86"/>
      <c r="H111" s="86"/>
      <c r="I111" s="86"/>
      <c r="J111" s="86"/>
      <c r="K111" s="86"/>
      <c r="L111" s="86"/>
      <c r="M111" s="1227"/>
      <c r="N111" s="1227"/>
      <c r="O111" s="1227"/>
      <c r="P111" s="92"/>
    </row>
    <row r="112" spans="1:17" ht="19.899999999999999" customHeight="1" thickBot="1" x14ac:dyDescent="0.25">
      <c r="B112" s="292"/>
      <c r="C112" s="93"/>
      <c r="D112" s="91"/>
      <c r="E112" s="86"/>
      <c r="F112" s="86"/>
      <c r="G112" s="86"/>
      <c r="H112" s="86"/>
      <c r="I112" s="86"/>
      <c r="J112" s="86"/>
      <c r="K112" s="86"/>
      <c r="L112" s="86"/>
      <c r="M112" s="86"/>
      <c r="N112" s="86"/>
      <c r="O112" s="86"/>
      <c r="P112" s="86"/>
    </row>
    <row r="113" spans="1:24" ht="15" thickTop="1" x14ac:dyDescent="0.2">
      <c r="B113" s="1668" t="s">
        <v>113</v>
      </c>
      <c r="C113" s="1669"/>
      <c r="D113" s="1669"/>
      <c r="E113" s="1669"/>
      <c r="F113" s="1669"/>
      <c r="G113" s="1669"/>
      <c r="H113" s="1669"/>
      <c r="I113" s="1669"/>
      <c r="J113" s="1669"/>
      <c r="K113" s="1669"/>
      <c r="L113" s="1669"/>
      <c r="M113" s="1669"/>
      <c r="N113" s="1669"/>
      <c r="O113" s="1669"/>
      <c r="P113" s="1670"/>
    </row>
    <row r="114" spans="1:24" ht="14.25" x14ac:dyDescent="0.2">
      <c r="B114" s="1671"/>
      <c r="C114" s="1672"/>
      <c r="D114" s="1672"/>
      <c r="E114" s="1672"/>
      <c r="F114" s="1672"/>
      <c r="G114" s="1672"/>
      <c r="H114" s="1672"/>
      <c r="I114" s="1672"/>
      <c r="J114" s="1672"/>
      <c r="K114" s="1672"/>
      <c r="L114" s="1672"/>
      <c r="M114" s="1672"/>
      <c r="N114" s="1672"/>
      <c r="O114" s="1672"/>
      <c r="P114" s="1673"/>
    </row>
    <row r="115" spans="1:24" ht="15" thickBot="1" x14ac:dyDescent="0.25">
      <c r="B115" s="1674"/>
      <c r="C115" s="1675"/>
      <c r="D115" s="1675"/>
      <c r="E115" s="1675"/>
      <c r="F115" s="1675"/>
      <c r="G115" s="1675"/>
      <c r="H115" s="1675"/>
      <c r="I115" s="1675"/>
      <c r="J115" s="1675"/>
      <c r="K115" s="1675"/>
      <c r="L115" s="1675"/>
      <c r="M115" s="1675"/>
      <c r="N115" s="1675"/>
      <c r="O115" s="1675"/>
      <c r="P115" s="1676"/>
    </row>
    <row r="116" spans="1:24" ht="16.5" thickTop="1" x14ac:dyDescent="0.2">
      <c r="A116" s="94"/>
      <c r="B116" s="1389" t="s">
        <v>84</v>
      </c>
      <c r="C116" s="1238"/>
      <c r="D116" s="1238"/>
      <c r="E116" s="1239"/>
      <c r="F116" s="1677" t="s">
        <v>85</v>
      </c>
      <c r="G116" s="1242"/>
      <c r="H116" s="1242"/>
      <c r="I116" s="1242"/>
      <c r="J116" s="1242"/>
      <c r="K116" s="1243"/>
      <c r="L116" s="1678" t="s">
        <v>86</v>
      </c>
      <c r="M116" s="1679"/>
      <c r="N116" s="1679"/>
      <c r="O116" s="1679"/>
      <c r="P116" s="1680"/>
    </row>
    <row r="117" spans="1:24" ht="13.9" customHeight="1" thickBot="1" x14ac:dyDescent="0.3">
      <c r="B117" s="1684" t="s">
        <v>23</v>
      </c>
      <c r="C117" s="1685"/>
      <c r="D117" s="1686"/>
      <c r="E117" s="222" t="s">
        <v>53</v>
      </c>
      <c r="F117" s="1687" t="s">
        <v>24</v>
      </c>
      <c r="G117" s="1688"/>
      <c r="H117" s="1689"/>
      <c r="I117" s="1690" t="s">
        <v>53</v>
      </c>
      <c r="J117" s="1691"/>
      <c r="K117" s="1692"/>
      <c r="L117" s="1221" t="s">
        <v>81</v>
      </c>
      <c r="M117" s="1222"/>
      <c r="N117" s="1222"/>
      <c r="O117" s="1223"/>
      <c r="P117" s="223" t="s">
        <v>53</v>
      </c>
    </row>
    <row r="118" spans="1:24" ht="2.4500000000000002" customHeight="1" thickTop="1" thickBot="1" x14ac:dyDescent="0.25">
      <c r="B118" s="95"/>
      <c r="C118" s="95"/>
      <c r="D118" s="96"/>
      <c r="E118" s="97"/>
      <c r="F118" s="98"/>
      <c r="G118" s="99"/>
      <c r="H118" s="100"/>
      <c r="I118" s="1693"/>
      <c r="J118" s="1693"/>
      <c r="K118" s="1694"/>
      <c r="L118" s="1695"/>
      <c r="M118" s="1696"/>
      <c r="N118" s="1696"/>
      <c r="O118" s="1696"/>
      <c r="P118" s="101"/>
      <c r="Q118" s="335"/>
      <c r="R118" s="335"/>
    </row>
    <row r="119" spans="1:24" ht="15" thickTop="1" x14ac:dyDescent="0.2">
      <c r="A119" s="94"/>
      <c r="B119" s="1063"/>
      <c r="C119" s="1681"/>
      <c r="D119" s="1681"/>
      <c r="E119" s="102">
        <v>100</v>
      </c>
      <c r="F119" s="1682"/>
      <c r="G119" s="1683"/>
      <c r="H119" s="1683"/>
      <c r="I119" s="1051">
        <v>100</v>
      </c>
      <c r="J119" s="1051"/>
      <c r="K119" s="1052"/>
      <c r="L119" s="954"/>
      <c r="M119" s="1259"/>
      <c r="N119" s="1259"/>
      <c r="O119" s="1259"/>
      <c r="P119" s="103">
        <v>40</v>
      </c>
      <c r="Q119" s="335"/>
      <c r="R119" s="335"/>
    </row>
    <row r="120" spans="1:24" ht="14.25" x14ac:dyDescent="0.2">
      <c r="A120" s="94"/>
      <c r="B120" s="1061"/>
      <c r="C120" s="1062"/>
      <c r="D120" s="1063"/>
      <c r="E120" s="102">
        <v>100</v>
      </c>
      <c r="F120" s="1224"/>
      <c r="G120" s="1225"/>
      <c r="H120" s="1226"/>
      <c r="I120" s="1051">
        <v>60</v>
      </c>
      <c r="J120" s="1051"/>
      <c r="K120" s="1052"/>
      <c r="L120" s="1053"/>
      <c r="M120" s="1054"/>
      <c r="N120" s="1054"/>
      <c r="O120" s="1054"/>
      <c r="P120" s="104">
        <v>20</v>
      </c>
    </row>
    <row r="121" spans="1:24" ht="14.25" x14ac:dyDescent="0.2">
      <c r="A121" s="94"/>
      <c r="B121" s="1053"/>
      <c r="C121" s="1054"/>
      <c r="D121" s="1054"/>
      <c r="E121" s="102">
        <v>0</v>
      </c>
      <c r="F121" s="1700"/>
      <c r="G121" s="1054"/>
      <c r="H121" s="1054"/>
      <c r="I121" s="1051">
        <v>200</v>
      </c>
      <c r="J121" s="1051"/>
      <c r="K121" s="1052"/>
      <c r="L121" s="954"/>
      <c r="M121" s="1259"/>
      <c r="N121" s="1259"/>
      <c r="O121" s="1259"/>
      <c r="P121" s="104">
        <v>50</v>
      </c>
    </row>
    <row r="122" spans="1:24" ht="14.45" customHeight="1" x14ac:dyDescent="0.25">
      <c r="A122" s="94"/>
      <c r="B122" s="1701"/>
      <c r="C122" s="1702"/>
      <c r="D122" s="1703"/>
      <c r="E122" s="102">
        <v>100</v>
      </c>
      <c r="F122" s="1704"/>
      <c r="G122" s="1705"/>
      <c r="H122" s="1705"/>
      <c r="I122" s="1051">
        <v>40</v>
      </c>
      <c r="J122" s="1051"/>
      <c r="K122" s="1052"/>
      <c r="L122" s="954"/>
      <c r="M122" s="1259"/>
      <c r="N122" s="1259"/>
      <c r="O122" s="1259"/>
      <c r="P122" s="104"/>
    </row>
    <row r="123" spans="1:24" ht="16.149999999999999" customHeight="1" thickBot="1" x14ac:dyDescent="0.3">
      <c r="A123" s="94"/>
      <c r="B123" s="1033" t="s">
        <v>82</v>
      </c>
      <c r="C123" s="1034"/>
      <c r="D123" s="1034"/>
      <c r="E123" s="224">
        <f>SUM(E119:E122)</f>
        <v>300</v>
      </c>
      <c r="F123" s="1697" t="s">
        <v>83</v>
      </c>
      <c r="G123" s="1034"/>
      <c r="H123" s="1034"/>
      <c r="I123" s="1030">
        <f>SUM(I119:K122)</f>
        <v>400</v>
      </c>
      <c r="J123" s="1031"/>
      <c r="K123" s="1032"/>
      <c r="L123" s="1033" t="s">
        <v>82</v>
      </c>
      <c r="M123" s="1034"/>
      <c r="N123" s="1034"/>
      <c r="O123" s="1034"/>
      <c r="P123" s="225">
        <f>SUM(P119:P122)</f>
        <v>110</v>
      </c>
    </row>
    <row r="124" spans="1:24" ht="8.4499999999999993" hidden="1" customHeight="1" thickTop="1" thickBot="1" x14ac:dyDescent="0.25">
      <c r="A124" s="80"/>
      <c r="C124" s="335"/>
    </row>
    <row r="125" spans="1:24" ht="21.75" customHeight="1" thickTop="1" x14ac:dyDescent="0.25">
      <c r="B125" s="295"/>
      <c r="C125" s="229"/>
      <c r="D125" s="1698"/>
      <c r="E125" s="1698"/>
      <c r="F125" s="230"/>
      <c r="G125" s="231"/>
      <c r="H125" s="231"/>
      <c r="I125" s="1699"/>
      <c r="J125" s="1699"/>
      <c r="K125" s="1699"/>
      <c r="L125" s="232"/>
      <c r="M125" s="232"/>
      <c r="N125" s="232"/>
      <c r="O125" s="233"/>
      <c r="P125" s="232"/>
    </row>
    <row r="126" spans="1:24" ht="3.75" hidden="1" customHeight="1" x14ac:dyDescent="0.25">
      <c r="B126" s="234" t="s">
        <v>9</v>
      </c>
      <c r="C126" s="235">
        <f>SUM(F42/10)</f>
        <v>80.099999999999994</v>
      </c>
      <c r="D126" s="236"/>
      <c r="E126" s="237" t="s">
        <v>91</v>
      </c>
      <c r="F126" s="238">
        <f>SUM(C126)</f>
        <v>80.099999999999994</v>
      </c>
      <c r="G126" s="1706" t="s">
        <v>92</v>
      </c>
      <c r="H126" s="1706"/>
      <c r="I126" s="1707">
        <f>C126+F126</f>
        <v>160.19999999999999</v>
      </c>
      <c r="J126" s="1707"/>
      <c r="K126" s="293" t="s">
        <v>109</v>
      </c>
      <c r="L126" s="239">
        <f>L39</f>
        <v>30</v>
      </c>
      <c r="M126" s="1706" t="s">
        <v>94</v>
      </c>
      <c r="N126" s="1706"/>
      <c r="O126" s="1706"/>
      <c r="P126" s="240">
        <f>I126-L126</f>
        <v>130.19999999999999</v>
      </c>
      <c r="R126" s="1258"/>
      <c r="S126" s="1258"/>
      <c r="T126" s="1258"/>
      <c r="U126" s="1258"/>
      <c r="V126" s="1258"/>
      <c r="W126" s="105"/>
    </row>
    <row r="127" spans="1:24" ht="19.149999999999999" customHeight="1" x14ac:dyDescent="0.25">
      <c r="B127" s="241"/>
      <c r="C127" s="242"/>
      <c r="D127" s="243"/>
      <c r="E127" s="244"/>
      <c r="F127" s="245"/>
      <c r="G127" s="246"/>
      <c r="H127" s="246"/>
      <c r="I127" s="247"/>
      <c r="J127" s="247"/>
      <c r="K127" s="246"/>
      <c r="L127" s="248"/>
      <c r="M127" s="246"/>
      <c r="N127" s="246"/>
      <c r="O127" s="246"/>
      <c r="P127" s="249"/>
      <c r="R127" s="294"/>
      <c r="S127" s="294"/>
      <c r="T127" s="294"/>
      <c r="U127" s="294"/>
      <c r="V127" s="294"/>
      <c r="W127" s="105"/>
    </row>
    <row r="128" spans="1:24" ht="24.6" customHeight="1" x14ac:dyDescent="0.25">
      <c r="B128" s="1708" t="s">
        <v>110</v>
      </c>
      <c r="C128" s="1708"/>
      <c r="D128" s="1708"/>
      <c r="E128" s="250">
        <f>((E123+I123)/10)+P123</f>
        <v>180</v>
      </c>
      <c r="F128" s="1709" t="s">
        <v>106</v>
      </c>
      <c r="G128" s="1709"/>
      <c r="H128" s="1709"/>
      <c r="I128" s="1709"/>
      <c r="J128" s="1710">
        <f>'חשוון-דצמבר,12'!R178</f>
        <v>0</v>
      </c>
      <c r="K128" s="1710"/>
      <c r="L128" s="1711" t="s">
        <v>104</v>
      </c>
      <c r="M128" s="1711"/>
      <c r="N128" s="1711"/>
      <c r="O128" s="1712">
        <f>F126-E128</f>
        <v>-99.9</v>
      </c>
      <c r="P128" s="1713"/>
      <c r="X128" s="106"/>
    </row>
    <row r="129" spans="2:23" ht="3" hidden="1" customHeight="1" x14ac:dyDescent="0.25">
      <c r="B129" s="226"/>
      <c r="C129" s="251"/>
      <c r="D129" s="227"/>
      <c r="E129" s="228"/>
      <c r="F129" s="228"/>
      <c r="G129" s="228"/>
      <c r="H129" s="228"/>
      <c r="I129" s="228"/>
      <c r="J129" s="228"/>
      <c r="K129" s="228"/>
      <c r="L129" s="228"/>
      <c r="M129" s="228"/>
      <c r="N129" s="228"/>
      <c r="O129" s="228"/>
      <c r="P129" s="228"/>
      <c r="U129" s="1027"/>
      <c r="V129" s="1027"/>
      <c r="W129" s="105"/>
    </row>
    <row r="130" spans="2:23" ht="22.9" customHeight="1" x14ac:dyDescent="0.25">
      <c r="B130" s="295"/>
      <c r="C130" s="252"/>
      <c r="D130" s="253"/>
      <c r="E130" s="232"/>
      <c r="F130" s="1717" t="s">
        <v>105</v>
      </c>
      <c r="G130" s="1717"/>
      <c r="H130" s="1717"/>
      <c r="I130" s="1717"/>
      <c r="J130" s="1718">
        <f>M48</f>
        <v>0</v>
      </c>
      <c r="K130" s="1718"/>
      <c r="L130" s="1719" t="s">
        <v>102</v>
      </c>
      <c r="M130" s="1209"/>
      <c r="N130" s="1209"/>
      <c r="O130" s="1720">
        <f>C126-L126+J130</f>
        <v>50.099999999999994</v>
      </c>
      <c r="P130" s="1209"/>
      <c r="U130" s="297"/>
      <c r="V130" s="297"/>
      <c r="W130" s="105"/>
    </row>
    <row r="131" spans="2:23" ht="24" customHeight="1" x14ac:dyDescent="0.25">
      <c r="B131" s="295"/>
      <c r="C131" s="252"/>
      <c r="D131" s="253"/>
      <c r="E131" s="232"/>
      <c r="F131" s="254"/>
      <c r="G131" s="254"/>
      <c r="H131" s="254"/>
      <c r="I131" s="254"/>
      <c r="J131" s="255"/>
      <c r="K131" s="255"/>
      <c r="L131" s="256"/>
      <c r="M131" s="257"/>
      <c r="N131" s="257"/>
      <c r="O131" s="258"/>
      <c r="P131" s="257"/>
      <c r="U131" s="297"/>
      <c r="V131" s="297"/>
      <c r="W131" s="105"/>
    </row>
    <row r="132" spans="2:23" ht="12.75" customHeight="1" x14ac:dyDescent="0.2">
      <c r="B132" s="295"/>
      <c r="C132" s="252"/>
      <c r="D132" s="253"/>
      <c r="E132" s="232"/>
      <c r="F132" s="232"/>
      <c r="G132" s="232"/>
      <c r="H132" s="232"/>
      <c r="I132" s="232"/>
      <c r="J132" s="232"/>
      <c r="K132" s="232"/>
      <c r="L132" s="232"/>
      <c r="M132" s="232"/>
      <c r="N132" s="232"/>
      <c r="O132" s="232"/>
      <c r="P132" s="232"/>
      <c r="Q132" s="107"/>
      <c r="R132" s="107"/>
      <c r="S132" s="107"/>
      <c r="T132" s="107"/>
      <c r="U132" s="107"/>
      <c r="V132" s="107"/>
    </row>
    <row r="133" spans="2:23" ht="4.5" customHeight="1" thickBot="1" x14ac:dyDescent="0.25">
      <c r="B133" s="295"/>
      <c r="C133" s="259"/>
      <c r="D133" s="260"/>
      <c r="E133" s="260"/>
      <c r="F133" s="296"/>
      <c r="G133" s="261"/>
      <c r="H133" s="232"/>
      <c r="I133" s="232"/>
      <c r="J133" s="232"/>
      <c r="K133" s="232"/>
      <c r="L133" s="232"/>
      <c r="M133" s="232"/>
      <c r="N133" s="232"/>
      <c r="O133" s="232"/>
      <c r="P133" s="232"/>
      <c r="Q133" s="107"/>
      <c r="R133" s="107"/>
      <c r="S133" s="107"/>
      <c r="T133" s="107"/>
      <c r="U133" s="107"/>
      <c r="V133" s="107"/>
    </row>
    <row r="134" spans="2:23" ht="36" customHeight="1" thickTop="1" thickBot="1" x14ac:dyDescent="0.25">
      <c r="B134" s="295"/>
      <c r="C134" s="252"/>
      <c r="D134" s="262"/>
      <c r="E134" s="260"/>
      <c r="F134" s="252"/>
      <c r="G134" s="232"/>
      <c r="H134" s="1721" t="s">
        <v>108</v>
      </c>
      <c r="I134" s="1722"/>
      <c r="J134" s="1722"/>
      <c r="K134" s="1722"/>
      <c r="L134" s="1722"/>
      <c r="M134" s="1722"/>
      <c r="N134" s="1722"/>
      <c r="O134" s="1723">
        <f>IF(O128&gt;0,O128+O130,O130)</f>
        <v>50.099999999999994</v>
      </c>
      <c r="P134" s="1724"/>
      <c r="Q134" s="107"/>
      <c r="R134" s="107"/>
      <c r="S134" s="107"/>
      <c r="T134" s="107"/>
      <c r="U134" s="107"/>
      <c r="V134" s="107"/>
    </row>
    <row r="135" spans="2:23" ht="15.75" thickTop="1" x14ac:dyDescent="0.25">
      <c r="B135" s="295"/>
      <c r="C135" s="263"/>
      <c r="D135" s="264"/>
      <c r="E135" s="260"/>
      <c r="F135" s="252"/>
      <c r="G135" s="232"/>
      <c r="H135" s="265"/>
      <c r="I135" s="265"/>
      <c r="J135" s="1708" t="s">
        <v>107</v>
      </c>
      <c r="K135" s="1711"/>
      <c r="L135" s="1711"/>
      <c r="M135" s="1711"/>
      <c r="N135" s="1711"/>
      <c r="O135" s="1711"/>
      <c r="P135" s="266">
        <f>IF(O128&lt;0,O128,0)</f>
        <v>-99.9</v>
      </c>
      <c r="Q135" s="107"/>
      <c r="R135" s="107"/>
      <c r="S135" s="107"/>
      <c r="T135" s="107"/>
      <c r="U135" s="107"/>
      <c r="V135" s="107"/>
    </row>
    <row r="136" spans="2:23" ht="14.25" x14ac:dyDescent="0.2">
      <c r="B136" s="295"/>
      <c r="C136" s="252"/>
      <c r="D136" s="262"/>
      <c r="E136" s="252"/>
      <c r="F136" s="252"/>
      <c r="G136" s="232"/>
      <c r="H136" s="1714"/>
      <c r="I136" s="1714"/>
      <c r="J136" s="1714"/>
      <c r="K136" s="1714"/>
      <c r="L136" s="1714"/>
      <c r="M136" s="1715"/>
      <c r="N136" s="1716"/>
      <c r="O136" s="232"/>
      <c r="P136" s="232"/>
      <c r="Q136" s="107"/>
      <c r="R136" s="107"/>
      <c r="S136" s="107"/>
      <c r="T136" s="107"/>
      <c r="U136" s="107"/>
      <c r="V136" s="107"/>
    </row>
    <row r="137" spans="2:23" ht="14.25" x14ac:dyDescent="0.2">
      <c r="B137" s="1217"/>
      <c r="C137" s="1217"/>
      <c r="D137" s="1217"/>
      <c r="E137" s="1217"/>
      <c r="F137" s="1217"/>
      <c r="G137" s="1217"/>
      <c r="H137" s="1217"/>
      <c r="I137" s="1217"/>
      <c r="J137" s="1217"/>
      <c r="K137" s="1217"/>
      <c r="L137" s="1217"/>
      <c r="M137" s="1217"/>
      <c r="N137" s="1217"/>
      <c r="O137" s="1217"/>
      <c r="P137" s="1217"/>
      <c r="Q137" s="1217"/>
      <c r="R137" s="1217"/>
      <c r="S137" s="1217"/>
      <c r="T137" s="1217"/>
    </row>
    <row r="138" spans="2:23" ht="15" hidden="1" x14ac:dyDescent="0.25">
      <c r="C138" s="108"/>
      <c r="D138" s="108"/>
      <c r="E138" s="108"/>
      <c r="F138" s="108"/>
      <c r="G138" s="108"/>
      <c r="H138" s="108"/>
      <c r="I138" s="108"/>
      <c r="J138" s="108"/>
      <c r="K138" s="108"/>
      <c r="L138" s="108"/>
      <c r="M138" s="108"/>
      <c r="N138" s="108"/>
      <c r="O138" s="108"/>
      <c r="P138" s="108"/>
      <c r="Q138" s="108"/>
    </row>
    <row r="139" spans="2:23" ht="14.25" hidden="1" x14ac:dyDescent="0.2">
      <c r="C139" s="1026"/>
      <c r="D139" s="1026"/>
      <c r="E139" s="1026"/>
      <c r="F139" s="1026"/>
      <c r="G139" s="1026"/>
      <c r="H139" s="1026"/>
      <c r="I139" s="1026"/>
      <c r="J139" s="335"/>
      <c r="K139" s="335"/>
      <c r="L139" s="335"/>
    </row>
    <row r="140" spans="2:23" ht="14.25" hidden="1" x14ac:dyDescent="0.2">
      <c r="C140" s="335"/>
      <c r="D140" s="78"/>
      <c r="E140" s="335"/>
      <c r="F140" s="335"/>
      <c r="H140" s="335"/>
      <c r="I140" s="335"/>
      <c r="J140" s="335"/>
      <c r="K140" s="335"/>
      <c r="L140" s="335"/>
    </row>
    <row r="141" spans="2:23" ht="14.25" hidden="1" x14ac:dyDescent="0.2">
      <c r="C141" s="335"/>
      <c r="D141" s="78"/>
      <c r="E141" s="335"/>
      <c r="F141" s="335"/>
      <c r="H141" s="335"/>
      <c r="I141" s="335"/>
      <c r="J141" s="335"/>
      <c r="K141" s="335"/>
      <c r="L141" s="335"/>
    </row>
    <row r="142" spans="2:23" ht="14.25" hidden="1" x14ac:dyDescent="0.2">
      <c r="C142" s="335"/>
      <c r="D142" s="78"/>
      <c r="E142" s="335"/>
      <c r="F142" s="335"/>
      <c r="H142" s="335"/>
      <c r="I142" s="335"/>
      <c r="J142" s="335"/>
      <c r="K142" s="335"/>
      <c r="L142" s="335"/>
    </row>
    <row r="143" spans="2:23" ht="14.25" hidden="1" x14ac:dyDescent="0.2">
      <c r="C143" s="335"/>
      <c r="D143" s="78"/>
      <c r="E143" s="335"/>
      <c r="F143" s="335"/>
      <c r="H143" s="335"/>
      <c r="I143" s="335"/>
      <c r="J143" s="335"/>
      <c r="K143" s="335"/>
      <c r="L143" s="335"/>
    </row>
    <row r="144" spans="2:23" ht="14.25" hidden="1" x14ac:dyDescent="0.2">
      <c r="C144" s="335"/>
      <c r="D144" s="78"/>
      <c r="E144" s="335"/>
      <c r="F144" s="335"/>
      <c r="H144" s="335"/>
      <c r="I144" s="335"/>
      <c r="J144" s="335"/>
      <c r="K144" s="335"/>
      <c r="L144" s="335"/>
    </row>
    <row r="145" spans="3:12" ht="14.25" hidden="1" x14ac:dyDescent="0.2">
      <c r="C145" s="335"/>
      <c r="D145" s="78"/>
      <c r="E145" s="335"/>
      <c r="F145" s="335"/>
      <c r="H145" s="335"/>
      <c r="I145" s="335"/>
      <c r="J145" s="335"/>
      <c r="K145" s="335"/>
      <c r="L145" s="335"/>
    </row>
    <row r="146" spans="3:12" ht="14.25" hidden="1" x14ac:dyDescent="0.2">
      <c r="C146" s="335"/>
      <c r="D146" s="78"/>
      <c r="E146" s="335"/>
      <c r="F146" s="335"/>
      <c r="H146" s="335"/>
      <c r="I146" s="335"/>
      <c r="J146" s="335"/>
      <c r="K146" s="335"/>
      <c r="L146" s="335"/>
    </row>
    <row r="147" spans="3:12" ht="14.25" hidden="1" x14ac:dyDescent="0.2">
      <c r="C147" s="335"/>
      <c r="D147" s="78"/>
      <c r="E147" s="335"/>
      <c r="F147" s="335"/>
      <c r="H147" s="335"/>
      <c r="I147" s="335"/>
      <c r="J147" s="335"/>
      <c r="K147" s="335"/>
      <c r="L147" s="335"/>
    </row>
    <row r="148" spans="3:12" ht="14.25" hidden="1" x14ac:dyDescent="0.2">
      <c r="C148" s="335"/>
      <c r="D148" s="78"/>
      <c r="E148" s="335"/>
      <c r="F148" s="335"/>
      <c r="H148" s="335"/>
      <c r="I148" s="335"/>
      <c r="J148" s="335"/>
      <c r="K148" s="335"/>
      <c r="L148" s="335"/>
    </row>
    <row r="149" spans="3:12" ht="14.25" hidden="1" x14ac:dyDescent="0.2">
      <c r="C149" s="335"/>
      <c r="D149" s="78"/>
      <c r="E149" s="335"/>
      <c r="F149" s="335"/>
      <c r="H149" s="335"/>
      <c r="I149" s="335"/>
      <c r="J149" s="335"/>
      <c r="K149" s="335"/>
      <c r="L149" s="335"/>
    </row>
    <row r="150" spans="3:12" ht="14.25" hidden="1" x14ac:dyDescent="0.2">
      <c r="C150" s="335"/>
      <c r="D150" s="78"/>
      <c r="E150" s="335"/>
      <c r="F150" s="335"/>
      <c r="H150" s="335"/>
      <c r="I150" s="335"/>
      <c r="J150" s="335"/>
      <c r="K150" s="335"/>
      <c r="L150" s="335"/>
    </row>
    <row r="151" spans="3:12" ht="14.25" hidden="1" x14ac:dyDescent="0.2">
      <c r="C151" s="335"/>
      <c r="D151" s="78"/>
      <c r="E151" s="335"/>
      <c r="F151" s="335"/>
      <c r="H151" s="335"/>
      <c r="I151" s="335"/>
      <c r="J151" s="335"/>
      <c r="K151" s="335"/>
      <c r="L151" s="335"/>
    </row>
    <row r="152" spans="3:12" ht="14.25" hidden="1" x14ac:dyDescent="0.2">
      <c r="C152" s="335"/>
      <c r="D152" s="78"/>
      <c r="E152" s="335"/>
      <c r="F152" s="335"/>
      <c r="H152" s="335"/>
      <c r="I152" s="335"/>
      <c r="J152" s="335"/>
      <c r="K152" s="335"/>
      <c r="L152" s="335"/>
    </row>
    <row r="153" spans="3:12" ht="14.25" hidden="1" x14ac:dyDescent="0.2">
      <c r="C153" s="335"/>
      <c r="D153" s="78"/>
      <c r="E153" s="335"/>
      <c r="F153" s="335"/>
      <c r="H153" s="335"/>
      <c r="I153" s="335"/>
      <c r="J153" s="335"/>
      <c r="K153" s="335"/>
      <c r="L153" s="335"/>
    </row>
    <row r="154" spans="3:12" ht="14.25" hidden="1" x14ac:dyDescent="0.2">
      <c r="C154" s="335"/>
      <c r="D154" s="78"/>
      <c r="E154" s="335"/>
      <c r="F154" s="335"/>
      <c r="H154" s="335"/>
      <c r="I154" s="335"/>
      <c r="J154" s="335"/>
      <c r="K154" s="335"/>
      <c r="L154" s="335"/>
    </row>
    <row r="155" spans="3:12" ht="14.25" hidden="1" x14ac:dyDescent="0.2">
      <c r="C155" s="335"/>
      <c r="D155" s="78"/>
      <c r="E155" s="335"/>
      <c r="F155" s="335"/>
      <c r="H155" s="335"/>
      <c r="I155" s="335"/>
      <c r="J155" s="335"/>
      <c r="K155" s="335"/>
      <c r="L155" s="335"/>
    </row>
    <row r="156" spans="3:12" ht="14.25" hidden="1" x14ac:dyDescent="0.2">
      <c r="C156" s="335"/>
      <c r="D156" s="78"/>
      <c r="E156" s="335"/>
      <c r="F156" s="335"/>
      <c r="H156" s="335"/>
      <c r="I156" s="335"/>
      <c r="J156" s="335"/>
      <c r="K156" s="335"/>
      <c r="L156" s="335"/>
    </row>
    <row r="157" spans="3:12" ht="14.25" hidden="1" x14ac:dyDescent="0.2">
      <c r="C157" s="335"/>
      <c r="D157" s="78"/>
      <c r="E157" s="335"/>
      <c r="F157" s="335"/>
      <c r="H157" s="335"/>
      <c r="I157" s="335"/>
      <c r="J157" s="335"/>
      <c r="K157" s="335"/>
      <c r="L157" s="335"/>
    </row>
    <row r="158" spans="3:12" ht="14.25" hidden="1" x14ac:dyDescent="0.2">
      <c r="C158" s="335"/>
      <c r="D158" s="78"/>
      <c r="E158" s="335"/>
      <c r="F158" s="335"/>
      <c r="H158" s="335"/>
      <c r="I158" s="335"/>
      <c r="J158" s="335"/>
      <c r="K158" s="335"/>
      <c r="L158" s="335"/>
    </row>
    <row r="159" spans="3:12" ht="14.25" hidden="1" x14ac:dyDescent="0.2">
      <c r="C159" s="335"/>
      <c r="D159" s="78"/>
      <c r="E159" s="335"/>
      <c r="F159" s="335"/>
      <c r="H159" s="335"/>
      <c r="I159" s="335"/>
      <c r="J159" s="335"/>
      <c r="K159" s="335"/>
      <c r="L159" s="335"/>
    </row>
    <row r="160" spans="3:12" ht="14.25" hidden="1" x14ac:dyDescent="0.2">
      <c r="C160" s="335"/>
      <c r="D160" s="78"/>
      <c r="E160" s="335"/>
      <c r="F160" s="335"/>
      <c r="H160" s="335"/>
      <c r="I160" s="335"/>
      <c r="J160" s="335"/>
      <c r="K160" s="335"/>
      <c r="L160" s="335"/>
    </row>
    <row r="161" spans="3:14" ht="14.25" hidden="1" x14ac:dyDescent="0.2">
      <c r="C161" s="335"/>
      <c r="D161" s="78"/>
      <c r="E161" s="335"/>
      <c r="F161" s="335"/>
      <c r="H161" s="335"/>
      <c r="I161" s="335"/>
      <c r="J161" s="335"/>
      <c r="K161" s="335"/>
      <c r="L161" s="335"/>
    </row>
    <row r="162" spans="3:14" ht="14.25" hidden="1" x14ac:dyDescent="0.2">
      <c r="C162" s="335"/>
      <c r="D162" s="78"/>
      <c r="E162" s="335"/>
      <c r="F162" s="335"/>
      <c r="H162" s="335"/>
      <c r="I162" s="335"/>
      <c r="J162" s="335"/>
      <c r="K162" s="335"/>
      <c r="L162" s="335"/>
    </row>
    <row r="163" spans="3:14" ht="14.25" hidden="1" x14ac:dyDescent="0.2">
      <c r="C163" s="335"/>
      <c r="D163" s="78"/>
      <c r="E163" s="335"/>
      <c r="F163" s="335"/>
      <c r="H163" s="335"/>
      <c r="I163" s="335"/>
      <c r="J163" s="335"/>
      <c r="K163" s="335"/>
      <c r="L163" s="335"/>
    </row>
    <row r="164" spans="3:14" ht="14.25" hidden="1" x14ac:dyDescent="0.2">
      <c r="C164" s="335"/>
      <c r="D164" s="78"/>
      <c r="E164" s="335"/>
      <c r="F164" s="335"/>
      <c r="H164" s="335"/>
      <c r="I164" s="335"/>
      <c r="J164" s="335"/>
      <c r="K164" s="335"/>
      <c r="L164" s="335"/>
    </row>
    <row r="165" spans="3:14" ht="14.25" hidden="1" x14ac:dyDescent="0.2">
      <c r="C165" s="335"/>
      <c r="D165" s="78"/>
      <c r="E165" s="335"/>
      <c r="F165" s="335"/>
      <c r="H165" s="335"/>
      <c r="I165" s="335"/>
      <c r="J165" s="335"/>
      <c r="K165" s="335"/>
      <c r="L165" s="335"/>
    </row>
    <row r="166" spans="3:14" ht="14.25" hidden="1" x14ac:dyDescent="0.2">
      <c r="C166" s="335"/>
      <c r="D166" s="78"/>
      <c r="E166" s="335"/>
      <c r="F166" s="335"/>
      <c r="H166" s="335"/>
      <c r="I166" s="335"/>
      <c r="J166" s="335"/>
      <c r="K166" s="335"/>
      <c r="L166" s="335"/>
    </row>
    <row r="167" spans="3:14" ht="14.25" hidden="1" x14ac:dyDescent="0.2">
      <c r="C167" s="335"/>
      <c r="D167" s="78"/>
      <c r="E167" s="335"/>
      <c r="F167" s="335"/>
      <c r="H167" s="335"/>
      <c r="I167" s="335"/>
      <c r="J167" s="335"/>
      <c r="K167" s="335"/>
      <c r="L167" s="335"/>
    </row>
    <row r="168" spans="3:14" ht="14.25" hidden="1" x14ac:dyDescent="0.2">
      <c r="C168" s="335"/>
      <c r="D168" s="78"/>
      <c r="E168" s="335"/>
      <c r="F168" s="335"/>
      <c r="H168" s="335"/>
      <c r="I168" s="335"/>
      <c r="J168" s="335"/>
      <c r="K168" s="335"/>
      <c r="L168" s="335"/>
    </row>
    <row r="169" spans="3:14" ht="14.25" hidden="1" x14ac:dyDescent="0.2">
      <c r="C169" s="335"/>
      <c r="D169" s="78"/>
      <c r="E169" s="335"/>
      <c r="F169" s="335"/>
      <c r="H169" s="335"/>
      <c r="I169" s="335"/>
      <c r="J169" s="335"/>
      <c r="K169" s="335"/>
      <c r="L169" s="335"/>
    </row>
    <row r="170" spans="3:14" ht="14.25" hidden="1" x14ac:dyDescent="0.2">
      <c r="C170" s="335"/>
      <c r="D170" s="78"/>
      <c r="E170" s="335"/>
      <c r="F170" s="335"/>
      <c r="H170" s="335"/>
      <c r="I170" s="335"/>
      <c r="J170" s="335"/>
      <c r="K170" s="335"/>
      <c r="L170" s="335"/>
    </row>
    <row r="171" spans="3:14" ht="14.25" hidden="1" x14ac:dyDescent="0.2">
      <c r="C171" s="335"/>
      <c r="D171" s="78"/>
      <c r="E171" s="335"/>
      <c r="F171" s="335"/>
      <c r="H171" s="335"/>
      <c r="I171" s="335"/>
      <c r="J171" s="335"/>
      <c r="K171" s="335"/>
      <c r="L171" s="335"/>
    </row>
    <row r="172" spans="3:14" ht="14.25" hidden="1" x14ac:dyDescent="0.2">
      <c r="C172" s="335"/>
      <c r="D172" s="78"/>
      <c r="E172" s="335"/>
      <c r="F172" s="335"/>
      <c r="H172" s="335"/>
      <c r="I172" s="335"/>
      <c r="J172" s="335"/>
      <c r="K172" s="335"/>
      <c r="L172" s="335"/>
    </row>
    <row r="173" spans="3:14" ht="14.25" hidden="1" x14ac:dyDescent="0.2">
      <c r="C173" s="335"/>
      <c r="D173" s="78"/>
      <c r="E173" s="335"/>
      <c r="F173" s="335"/>
      <c r="H173" s="335"/>
      <c r="I173" s="335"/>
      <c r="J173" s="335"/>
      <c r="K173" s="335"/>
      <c r="L173" s="335"/>
      <c r="M173" s="335"/>
      <c r="N173" s="335"/>
    </row>
    <row r="174" spans="3:14" ht="14.25" hidden="1" x14ac:dyDescent="0.2">
      <c r="C174" s="335"/>
      <c r="D174" s="78"/>
      <c r="E174" s="335"/>
      <c r="F174" s="335"/>
      <c r="H174" s="335"/>
      <c r="I174" s="335"/>
      <c r="J174" s="335"/>
      <c r="K174" s="335"/>
      <c r="L174" s="335"/>
      <c r="M174" s="335"/>
      <c r="N174" s="335"/>
    </row>
    <row r="175" spans="3:14" ht="14.25" hidden="1" x14ac:dyDescent="0.2">
      <c r="C175" s="335"/>
      <c r="D175" s="78"/>
      <c r="E175" s="335"/>
      <c r="F175" s="335"/>
      <c r="H175" s="335"/>
      <c r="I175" s="335"/>
      <c r="J175" s="335"/>
      <c r="K175" s="335"/>
      <c r="L175" s="335"/>
      <c r="M175" s="335"/>
      <c r="N175" s="335"/>
    </row>
    <row r="176" spans="3:14" ht="14.25" hidden="1" x14ac:dyDescent="0.2">
      <c r="C176" s="335"/>
      <c r="D176" s="78"/>
      <c r="E176" s="335"/>
      <c r="F176" s="335"/>
      <c r="H176" s="335"/>
      <c r="I176" s="335"/>
      <c r="J176" s="335"/>
      <c r="K176" s="335"/>
      <c r="L176" s="335"/>
      <c r="M176" s="335"/>
      <c r="N176" s="335"/>
    </row>
    <row r="177" spans="3:14" ht="14.25" hidden="1" x14ac:dyDescent="0.2">
      <c r="C177" s="335"/>
      <c r="D177" s="78"/>
      <c r="E177" s="335"/>
      <c r="F177" s="335"/>
      <c r="H177" s="335"/>
      <c r="I177" s="335"/>
      <c r="J177" s="335"/>
      <c r="K177" s="335"/>
      <c r="L177" s="335"/>
      <c r="M177" s="335"/>
      <c r="N177" s="335"/>
    </row>
    <row r="178" spans="3:14" ht="14.25" hidden="1" x14ac:dyDescent="0.2">
      <c r="C178" s="335"/>
      <c r="D178" s="78"/>
      <c r="E178" s="335"/>
      <c r="F178" s="335"/>
      <c r="H178" s="335"/>
      <c r="I178" s="335"/>
      <c r="J178" s="335"/>
      <c r="K178" s="335"/>
      <c r="L178" s="335"/>
      <c r="M178" s="335"/>
      <c r="N178" s="335"/>
    </row>
    <row r="179" spans="3:14" ht="14.25" hidden="1" x14ac:dyDescent="0.2">
      <c r="C179" s="335"/>
      <c r="D179" s="78"/>
      <c r="E179" s="335"/>
      <c r="F179" s="335"/>
      <c r="H179" s="335"/>
      <c r="I179" s="335"/>
      <c r="J179" s="335"/>
      <c r="K179" s="335"/>
      <c r="L179" s="335"/>
      <c r="M179" s="335"/>
      <c r="N179" s="335"/>
    </row>
    <row r="180" spans="3:14" ht="14.25" hidden="1" x14ac:dyDescent="0.2">
      <c r="C180" s="335"/>
      <c r="D180" s="78"/>
      <c r="E180" s="335"/>
      <c r="F180" s="335"/>
      <c r="H180" s="335"/>
      <c r="I180" s="335"/>
      <c r="J180" s="335"/>
      <c r="K180" s="335"/>
      <c r="L180" s="335"/>
      <c r="M180" s="335"/>
      <c r="N180" s="335"/>
    </row>
    <row r="181" spans="3:14" ht="14.25" hidden="1" x14ac:dyDescent="0.2">
      <c r="C181" s="335"/>
      <c r="D181" s="78"/>
      <c r="E181" s="335"/>
      <c r="F181" s="335"/>
      <c r="H181" s="335"/>
      <c r="I181" s="335"/>
      <c r="J181" s="335"/>
      <c r="K181" s="335"/>
      <c r="L181" s="335"/>
      <c r="M181" s="335"/>
      <c r="N181" s="335"/>
    </row>
    <row r="182" spans="3:14" ht="14.25" hidden="1" x14ac:dyDescent="0.2">
      <c r="C182" s="335"/>
      <c r="D182" s="78"/>
      <c r="E182" s="335"/>
      <c r="F182" s="335"/>
      <c r="H182" s="335"/>
      <c r="I182" s="335"/>
      <c r="J182" s="335"/>
      <c r="K182" s="335"/>
      <c r="L182" s="335"/>
      <c r="M182" s="335"/>
      <c r="N182" s="335"/>
    </row>
    <row r="183" spans="3:14" ht="14.25" hidden="1" x14ac:dyDescent="0.2">
      <c r="C183" s="335"/>
      <c r="D183" s="78"/>
      <c r="E183" s="335"/>
      <c r="F183" s="335"/>
      <c r="H183" s="335"/>
      <c r="I183" s="335"/>
      <c r="J183" s="335"/>
      <c r="K183" s="335"/>
      <c r="L183" s="335"/>
      <c r="M183" s="335"/>
      <c r="N183" s="335"/>
    </row>
    <row r="184" spans="3:14" ht="14.25" hidden="1" x14ac:dyDescent="0.2">
      <c r="C184" s="335"/>
      <c r="D184" s="78"/>
      <c r="E184" s="335"/>
      <c r="F184" s="335"/>
      <c r="H184" s="335"/>
      <c r="I184" s="335"/>
      <c r="J184" s="335"/>
      <c r="K184" s="335"/>
      <c r="L184" s="335"/>
      <c r="M184" s="335"/>
      <c r="N184" s="335"/>
    </row>
    <row r="185" spans="3:14" ht="14.25" hidden="1" x14ac:dyDescent="0.2">
      <c r="C185" s="335"/>
      <c r="D185" s="78"/>
      <c r="E185" s="335"/>
      <c r="F185" s="335"/>
      <c r="H185" s="335"/>
      <c r="I185" s="335"/>
      <c r="J185" s="335"/>
      <c r="K185" s="335"/>
      <c r="L185" s="335"/>
      <c r="M185" s="335"/>
      <c r="N185" s="335"/>
    </row>
    <row r="186" spans="3:14" ht="14.25" hidden="1" x14ac:dyDescent="0.2">
      <c r="C186" s="335"/>
      <c r="D186" s="78"/>
      <c r="E186" s="335"/>
      <c r="F186" s="335"/>
      <c r="H186" s="335"/>
      <c r="I186" s="335"/>
      <c r="J186" s="335"/>
      <c r="K186" s="335"/>
      <c r="L186" s="335"/>
      <c r="M186" s="335"/>
      <c r="N186" s="335"/>
    </row>
    <row r="187" spans="3:14" ht="14.25" hidden="1" x14ac:dyDescent="0.2">
      <c r="C187" s="335"/>
      <c r="D187" s="78"/>
      <c r="E187" s="335"/>
      <c r="F187" s="335"/>
      <c r="H187" s="335"/>
      <c r="I187" s="335"/>
      <c r="J187" s="335"/>
      <c r="K187" s="335"/>
      <c r="L187" s="335"/>
      <c r="M187" s="335"/>
      <c r="N187" s="335"/>
    </row>
    <row r="188" spans="3:14" ht="14.25" hidden="1" x14ac:dyDescent="0.2">
      <c r="C188" s="335"/>
      <c r="D188" s="78"/>
      <c r="E188" s="335"/>
      <c r="F188" s="335"/>
      <c r="H188" s="335"/>
      <c r="I188" s="335"/>
      <c r="J188" s="335"/>
      <c r="K188" s="335"/>
      <c r="L188" s="335"/>
      <c r="M188" s="335"/>
      <c r="N188" s="335"/>
    </row>
    <row r="189" spans="3:14" ht="14.25" hidden="1" x14ac:dyDescent="0.2">
      <c r="C189" s="335"/>
      <c r="D189" s="78"/>
      <c r="E189" s="335"/>
      <c r="F189" s="335"/>
      <c r="H189" s="335"/>
      <c r="I189" s="335"/>
      <c r="J189" s="335"/>
      <c r="K189" s="335"/>
      <c r="L189" s="335"/>
      <c r="M189" s="335"/>
      <c r="N189" s="335"/>
    </row>
    <row r="190" spans="3:14" ht="14.25" hidden="1" x14ac:dyDescent="0.2">
      <c r="C190" s="335"/>
      <c r="D190" s="78"/>
      <c r="E190" s="335"/>
      <c r="F190" s="335"/>
      <c r="H190" s="335"/>
      <c r="I190" s="335"/>
      <c r="J190" s="335"/>
      <c r="K190" s="335"/>
      <c r="L190" s="335"/>
      <c r="M190" s="335"/>
      <c r="N190" s="335"/>
    </row>
    <row r="191" spans="3:14" ht="14.25" hidden="1" x14ac:dyDescent="0.2">
      <c r="C191" s="335"/>
      <c r="D191" s="78"/>
      <c r="E191" s="335"/>
      <c r="F191" s="335"/>
      <c r="H191" s="335"/>
      <c r="I191" s="335"/>
      <c r="J191" s="335"/>
      <c r="K191" s="335"/>
      <c r="L191" s="335"/>
      <c r="M191" s="335"/>
      <c r="N191" s="335"/>
    </row>
    <row r="192" spans="3:14" ht="14.25" hidden="1" x14ac:dyDescent="0.2">
      <c r="C192" s="335"/>
      <c r="D192" s="78"/>
      <c r="E192" s="335"/>
      <c r="F192" s="335"/>
      <c r="H192" s="335"/>
      <c r="I192" s="335"/>
      <c r="J192" s="335"/>
      <c r="K192" s="335"/>
      <c r="L192" s="335"/>
      <c r="M192" s="335"/>
      <c r="N192" s="335"/>
    </row>
    <row r="193" spans="3:14" ht="14.25" hidden="1" x14ac:dyDescent="0.2">
      <c r="C193" s="335"/>
      <c r="D193" s="78"/>
      <c r="E193" s="335"/>
      <c r="F193" s="335"/>
      <c r="H193" s="335"/>
      <c r="I193" s="335"/>
      <c r="J193" s="335"/>
      <c r="K193" s="335"/>
      <c r="L193" s="335"/>
      <c r="M193" s="335"/>
      <c r="N193" s="335"/>
    </row>
    <row r="194" spans="3:14" ht="14.25" hidden="1" x14ac:dyDescent="0.2">
      <c r="C194" s="335"/>
      <c r="D194" s="78"/>
      <c r="E194" s="335"/>
      <c r="F194" s="335"/>
      <c r="H194" s="335"/>
      <c r="I194" s="335"/>
      <c r="J194" s="335"/>
      <c r="K194" s="335"/>
      <c r="L194" s="335"/>
      <c r="M194" s="335"/>
      <c r="N194" s="335"/>
    </row>
    <row r="195" spans="3:14" ht="14.25" hidden="1" x14ac:dyDescent="0.2">
      <c r="C195" s="335"/>
      <c r="D195" s="78"/>
      <c r="E195" s="335"/>
      <c r="F195" s="335"/>
      <c r="H195" s="335"/>
      <c r="I195" s="335"/>
      <c r="J195" s="335"/>
      <c r="K195" s="335"/>
      <c r="L195" s="335"/>
      <c r="M195" s="335"/>
      <c r="N195" s="335"/>
    </row>
    <row r="196" spans="3:14" ht="14.25" hidden="1" x14ac:dyDescent="0.2">
      <c r="C196" s="335"/>
      <c r="D196" s="78"/>
      <c r="E196" s="335"/>
      <c r="F196" s="335"/>
      <c r="H196" s="335"/>
      <c r="I196" s="335"/>
      <c r="J196" s="335"/>
      <c r="K196" s="335"/>
      <c r="L196" s="335"/>
      <c r="M196" s="335"/>
      <c r="N196" s="335"/>
    </row>
    <row r="197" spans="3:14" ht="14.25" hidden="1" x14ac:dyDescent="0.2">
      <c r="C197" s="335"/>
      <c r="D197" s="78"/>
      <c r="E197" s="335"/>
      <c r="F197" s="335"/>
      <c r="H197" s="335"/>
      <c r="I197" s="335"/>
      <c r="J197" s="335"/>
      <c r="K197" s="335"/>
      <c r="L197" s="335"/>
      <c r="M197" s="335"/>
      <c r="N197" s="335"/>
    </row>
    <row r="198" spans="3:14" ht="14.25" hidden="1" x14ac:dyDescent="0.2">
      <c r="C198" s="335"/>
      <c r="D198" s="78"/>
      <c r="E198" s="335"/>
      <c r="F198" s="335"/>
      <c r="H198" s="335"/>
      <c r="I198" s="335"/>
      <c r="J198" s="335"/>
      <c r="K198" s="335"/>
      <c r="L198" s="335"/>
      <c r="M198" s="335"/>
      <c r="N198" s="335"/>
    </row>
    <row r="199" spans="3:14" ht="14.25" hidden="1" x14ac:dyDescent="0.2">
      <c r="C199" s="335"/>
      <c r="D199" s="78"/>
      <c r="E199" s="335"/>
      <c r="F199" s="335"/>
      <c r="H199" s="335"/>
      <c r="I199" s="335"/>
      <c r="J199" s="335"/>
      <c r="K199" s="335"/>
      <c r="L199" s="335"/>
      <c r="M199" s="335"/>
      <c r="N199" s="335"/>
    </row>
    <row r="200" spans="3:14" ht="14.25" hidden="1" x14ac:dyDescent="0.2">
      <c r="C200" s="335"/>
      <c r="D200" s="78"/>
      <c r="E200" s="335"/>
      <c r="F200" s="335"/>
      <c r="H200" s="335"/>
      <c r="I200" s="335"/>
      <c r="J200" s="335"/>
      <c r="K200" s="335"/>
      <c r="L200" s="335"/>
      <c r="M200" s="335"/>
      <c r="N200" s="335"/>
    </row>
    <row r="201" spans="3:14" ht="14.25" hidden="1" x14ac:dyDescent="0.2">
      <c r="C201" s="335"/>
      <c r="D201" s="78"/>
      <c r="E201" s="335"/>
      <c r="F201" s="335"/>
      <c r="H201" s="335"/>
      <c r="I201" s="335"/>
      <c r="J201" s="335"/>
      <c r="K201" s="335"/>
      <c r="L201" s="335"/>
      <c r="M201" s="335"/>
      <c r="N201" s="335"/>
    </row>
    <row r="202" spans="3:14" ht="14.25" hidden="1" x14ac:dyDescent="0.2">
      <c r="C202" s="335"/>
      <c r="D202" s="78"/>
      <c r="E202" s="335"/>
      <c r="F202" s="335"/>
      <c r="H202" s="335"/>
      <c r="I202" s="335"/>
      <c r="J202" s="335"/>
      <c r="K202" s="335"/>
      <c r="L202" s="335"/>
      <c r="M202" s="335"/>
      <c r="N202" s="335"/>
    </row>
    <row r="203" spans="3:14" ht="14.25" hidden="1" x14ac:dyDescent="0.2">
      <c r="C203" s="335"/>
      <c r="D203" s="78"/>
      <c r="E203" s="335"/>
      <c r="F203" s="335"/>
      <c r="H203" s="335"/>
      <c r="I203" s="335"/>
      <c r="J203" s="335"/>
      <c r="K203" s="335"/>
      <c r="L203" s="335"/>
      <c r="M203" s="335"/>
      <c r="N203" s="335"/>
    </row>
    <row r="204" spans="3:14" ht="14.25" hidden="1" x14ac:dyDescent="0.2">
      <c r="C204" s="335"/>
      <c r="D204" s="78"/>
      <c r="E204" s="335"/>
      <c r="F204" s="335"/>
      <c r="H204" s="335"/>
      <c r="I204" s="335"/>
      <c r="J204" s="335"/>
      <c r="K204" s="335"/>
      <c r="L204" s="335"/>
      <c r="M204" s="335"/>
      <c r="N204" s="335"/>
    </row>
    <row r="205" spans="3:14" ht="14.25" hidden="1" x14ac:dyDescent="0.2">
      <c r="C205" s="335"/>
      <c r="D205" s="78"/>
      <c r="E205" s="335"/>
      <c r="F205" s="335"/>
      <c r="H205" s="335"/>
      <c r="I205" s="335"/>
      <c r="J205" s="335"/>
      <c r="K205" s="335"/>
      <c r="L205" s="335"/>
      <c r="M205" s="335"/>
      <c r="N205" s="335"/>
    </row>
    <row r="206" spans="3:14" ht="14.25" hidden="1" x14ac:dyDescent="0.2">
      <c r="C206" s="335"/>
      <c r="D206" s="78"/>
      <c r="E206" s="335"/>
      <c r="F206" s="335"/>
      <c r="H206" s="335"/>
      <c r="I206" s="335"/>
      <c r="J206" s="335"/>
      <c r="K206" s="335"/>
      <c r="L206" s="335"/>
      <c r="M206" s="335"/>
      <c r="N206" s="335"/>
    </row>
    <row r="207" spans="3:14" ht="14.25" hidden="1" x14ac:dyDescent="0.2">
      <c r="C207" s="335"/>
      <c r="D207" s="78"/>
      <c r="E207" s="335"/>
      <c r="F207" s="335"/>
      <c r="H207" s="335"/>
      <c r="I207" s="335"/>
      <c r="J207" s="335"/>
      <c r="K207" s="335"/>
      <c r="L207" s="335"/>
      <c r="M207" s="335"/>
      <c r="N207" s="335"/>
    </row>
    <row r="208" spans="3:14" ht="14.25" hidden="1" x14ac:dyDescent="0.2">
      <c r="C208" s="335"/>
      <c r="D208" s="78"/>
      <c r="E208" s="335"/>
      <c r="F208" s="335"/>
      <c r="H208" s="335"/>
      <c r="I208" s="335"/>
      <c r="J208" s="335"/>
      <c r="K208" s="335"/>
      <c r="L208" s="335"/>
      <c r="M208" s="335"/>
      <c r="N208" s="335"/>
    </row>
    <row r="209" spans="3:14" ht="14.25" hidden="1" x14ac:dyDescent="0.2">
      <c r="C209" s="335"/>
      <c r="D209" s="78"/>
      <c r="E209" s="335"/>
      <c r="F209" s="335"/>
      <c r="H209" s="335"/>
      <c r="I209" s="335"/>
      <c r="J209" s="335"/>
      <c r="K209" s="335"/>
      <c r="L209" s="335"/>
      <c r="M209" s="335"/>
      <c r="N209" s="335"/>
    </row>
    <row r="210" spans="3:14" ht="14.25" hidden="1" x14ac:dyDescent="0.2">
      <c r="C210" s="335"/>
      <c r="D210" s="78"/>
      <c r="E210" s="335"/>
      <c r="F210" s="335"/>
      <c r="H210" s="335"/>
      <c r="I210" s="335"/>
      <c r="J210" s="335"/>
      <c r="K210" s="335"/>
      <c r="L210" s="335"/>
      <c r="M210" s="335"/>
      <c r="N210" s="335"/>
    </row>
    <row r="211" spans="3:14" ht="14.25" hidden="1" x14ac:dyDescent="0.2">
      <c r="C211" s="335"/>
      <c r="D211" s="78"/>
      <c r="E211" s="335"/>
      <c r="F211" s="335"/>
      <c r="H211" s="335"/>
      <c r="I211" s="335"/>
      <c r="J211" s="335"/>
      <c r="K211" s="335"/>
      <c r="L211" s="335"/>
      <c r="M211" s="335"/>
      <c r="N211" s="335"/>
    </row>
    <row r="212" spans="3:14" ht="14.25" hidden="1" x14ac:dyDescent="0.2">
      <c r="C212" s="335"/>
      <c r="D212" s="78"/>
      <c r="E212" s="335"/>
      <c r="F212" s="335"/>
      <c r="H212" s="335"/>
      <c r="I212" s="335"/>
      <c r="J212" s="335"/>
      <c r="K212" s="335"/>
      <c r="L212" s="335"/>
      <c r="M212" s="335"/>
      <c r="N212" s="335"/>
    </row>
    <row r="213" spans="3:14" ht="14.25" hidden="1" x14ac:dyDescent="0.2">
      <c r="C213" s="335"/>
      <c r="D213" s="78"/>
      <c r="E213" s="335"/>
      <c r="F213" s="335"/>
      <c r="H213" s="335"/>
      <c r="I213" s="335"/>
      <c r="J213" s="335"/>
      <c r="K213" s="335"/>
      <c r="L213" s="335"/>
      <c r="M213" s="335"/>
      <c r="N213" s="335"/>
    </row>
    <row r="214" spans="3:14" ht="14.25" hidden="1" x14ac:dyDescent="0.2">
      <c r="C214" s="335"/>
      <c r="D214" s="78"/>
      <c r="E214" s="335"/>
      <c r="F214" s="335"/>
      <c r="H214" s="335"/>
      <c r="I214" s="335"/>
      <c r="J214" s="335"/>
      <c r="K214" s="335"/>
      <c r="L214" s="335"/>
      <c r="M214" s="335"/>
      <c r="N214" s="335"/>
    </row>
    <row r="215" spans="3:14" ht="14.25" hidden="1" x14ac:dyDescent="0.2">
      <c r="C215" s="335"/>
      <c r="D215" s="78"/>
      <c r="E215" s="335"/>
      <c r="F215" s="335"/>
      <c r="H215" s="335"/>
      <c r="I215" s="335"/>
      <c r="J215" s="335"/>
      <c r="K215" s="335"/>
      <c r="L215" s="335"/>
      <c r="M215" s="335"/>
      <c r="N215" s="335"/>
    </row>
    <row r="216" spans="3:14" ht="14.25" hidden="1" x14ac:dyDescent="0.2">
      <c r="C216" s="335"/>
      <c r="D216" s="78"/>
      <c r="E216" s="335"/>
      <c r="F216" s="335"/>
      <c r="H216" s="335"/>
      <c r="I216" s="335"/>
      <c r="J216" s="335"/>
      <c r="K216" s="335"/>
      <c r="L216" s="335"/>
      <c r="M216" s="335"/>
      <c r="N216" s="335"/>
    </row>
    <row r="217" spans="3:14" ht="14.25" hidden="1" x14ac:dyDescent="0.2">
      <c r="C217" s="335"/>
      <c r="D217" s="78"/>
      <c r="E217" s="335"/>
      <c r="F217" s="335"/>
      <c r="H217" s="335"/>
      <c r="I217" s="335"/>
      <c r="J217" s="335"/>
      <c r="K217" s="335"/>
      <c r="L217" s="335"/>
      <c r="M217" s="335"/>
      <c r="N217" s="335"/>
    </row>
    <row r="218" spans="3:14" ht="14.25" hidden="1" x14ac:dyDescent="0.2">
      <c r="C218" s="335"/>
      <c r="D218" s="78"/>
      <c r="E218" s="335"/>
      <c r="F218" s="335"/>
      <c r="H218" s="335"/>
      <c r="I218" s="335"/>
      <c r="J218" s="335"/>
      <c r="K218" s="335"/>
      <c r="L218" s="335"/>
      <c r="M218" s="335"/>
      <c r="N218" s="335"/>
    </row>
    <row r="219" spans="3:14" ht="14.25" hidden="1" x14ac:dyDescent="0.2">
      <c r="C219" s="335"/>
      <c r="D219" s="78"/>
      <c r="E219" s="335"/>
      <c r="F219" s="335"/>
      <c r="H219" s="335"/>
      <c r="I219" s="335"/>
      <c r="J219" s="335"/>
      <c r="K219" s="335"/>
      <c r="L219" s="335"/>
      <c r="M219" s="335"/>
      <c r="N219" s="335"/>
    </row>
    <row r="220" spans="3:14" ht="14.25" hidden="1" x14ac:dyDescent="0.2">
      <c r="C220" s="335"/>
      <c r="D220" s="78"/>
      <c r="E220" s="335"/>
      <c r="F220" s="335"/>
      <c r="H220" s="335"/>
      <c r="I220" s="335"/>
      <c r="J220" s="335"/>
      <c r="K220" s="335"/>
      <c r="L220" s="335"/>
      <c r="M220" s="335"/>
      <c r="N220" s="335"/>
    </row>
    <row r="221" spans="3:14" ht="14.25" hidden="1" x14ac:dyDescent="0.2">
      <c r="C221" s="335"/>
      <c r="D221" s="78"/>
      <c r="E221" s="335"/>
      <c r="F221" s="335"/>
      <c r="H221" s="335"/>
      <c r="I221" s="335"/>
      <c r="J221" s="335"/>
      <c r="K221" s="335"/>
      <c r="L221" s="335"/>
      <c r="M221" s="335"/>
      <c r="N221" s="335"/>
    </row>
    <row r="222" spans="3:14" ht="14.25" hidden="1" x14ac:dyDescent="0.2">
      <c r="C222" s="335"/>
      <c r="D222" s="78"/>
      <c r="E222" s="335"/>
      <c r="F222" s="335"/>
      <c r="H222" s="335"/>
      <c r="I222" s="335"/>
      <c r="J222" s="335"/>
      <c r="K222" s="335"/>
      <c r="L222" s="335"/>
      <c r="M222" s="335"/>
      <c r="N222" s="335"/>
    </row>
    <row r="223" spans="3:14" ht="14.25" hidden="1" x14ac:dyDescent="0.2">
      <c r="C223" s="335"/>
      <c r="D223" s="78"/>
      <c r="E223" s="335"/>
      <c r="F223" s="335"/>
      <c r="H223" s="335"/>
      <c r="I223" s="335"/>
      <c r="J223" s="335"/>
      <c r="K223" s="335"/>
      <c r="L223" s="335"/>
      <c r="M223" s="335"/>
      <c r="N223" s="335"/>
    </row>
    <row r="224" spans="3:14" ht="14.25" hidden="1" x14ac:dyDescent="0.2">
      <c r="C224" s="335"/>
      <c r="D224" s="78"/>
      <c r="E224" s="335"/>
      <c r="F224" s="335"/>
      <c r="H224" s="335"/>
      <c r="I224" s="335"/>
      <c r="J224" s="335"/>
      <c r="K224" s="335"/>
      <c r="L224" s="335"/>
      <c r="M224" s="335"/>
      <c r="N224" s="335"/>
    </row>
    <row r="225" spans="3:14" ht="14.25" hidden="1" x14ac:dyDescent="0.2">
      <c r="C225" s="335"/>
      <c r="D225" s="78"/>
      <c r="E225" s="335"/>
      <c r="F225" s="335"/>
      <c r="H225" s="335"/>
      <c r="I225" s="335"/>
      <c r="J225" s="335"/>
      <c r="K225" s="335"/>
      <c r="L225" s="335"/>
      <c r="M225" s="335"/>
      <c r="N225" s="335"/>
    </row>
    <row r="226" spans="3:14" ht="14.25" hidden="1" x14ac:dyDescent="0.2">
      <c r="C226" s="335"/>
      <c r="D226" s="78"/>
      <c r="E226" s="335"/>
      <c r="F226" s="335"/>
      <c r="H226" s="335"/>
      <c r="I226" s="335"/>
      <c r="J226" s="335"/>
      <c r="K226" s="335"/>
      <c r="L226" s="335"/>
      <c r="M226" s="335"/>
      <c r="N226" s="335"/>
    </row>
    <row r="227" spans="3:14" ht="14.25" hidden="1" x14ac:dyDescent="0.2">
      <c r="C227" s="335"/>
      <c r="D227" s="78"/>
      <c r="E227" s="335"/>
      <c r="F227" s="335"/>
      <c r="H227" s="335"/>
      <c r="I227" s="335"/>
      <c r="J227" s="335"/>
      <c r="K227" s="335"/>
      <c r="L227" s="335"/>
      <c r="M227" s="335"/>
      <c r="N227" s="335"/>
    </row>
    <row r="228" spans="3:14" ht="14.25" hidden="1" x14ac:dyDescent="0.2">
      <c r="C228" s="335"/>
      <c r="D228" s="78"/>
      <c r="E228" s="335"/>
      <c r="F228" s="335"/>
      <c r="H228" s="335"/>
      <c r="I228" s="335"/>
      <c r="J228" s="335"/>
      <c r="K228" s="335"/>
      <c r="L228" s="335"/>
      <c r="M228" s="335"/>
      <c r="N228" s="335"/>
    </row>
    <row r="229" spans="3:14" ht="14.25" hidden="1" x14ac:dyDescent="0.2">
      <c r="C229" s="335"/>
      <c r="D229" s="78"/>
      <c r="E229" s="335"/>
      <c r="F229" s="335"/>
      <c r="H229" s="335"/>
      <c r="I229" s="335"/>
      <c r="J229" s="335"/>
      <c r="K229" s="335"/>
      <c r="L229" s="335"/>
      <c r="M229" s="335"/>
      <c r="N229" s="335"/>
    </row>
    <row r="230" spans="3:14" ht="14.25" hidden="1" x14ac:dyDescent="0.2">
      <c r="C230" s="335"/>
      <c r="D230" s="78"/>
      <c r="E230" s="335"/>
      <c r="F230" s="335"/>
      <c r="H230" s="335"/>
      <c r="I230" s="335"/>
      <c r="J230" s="335"/>
      <c r="K230" s="335"/>
      <c r="L230" s="335"/>
      <c r="M230" s="335"/>
      <c r="N230" s="335"/>
    </row>
    <row r="231" spans="3:14" ht="14.25" hidden="1" x14ac:dyDescent="0.2">
      <c r="C231" s="335"/>
      <c r="D231" s="78"/>
      <c r="E231" s="335"/>
      <c r="F231" s="335"/>
      <c r="H231" s="335"/>
      <c r="I231" s="335"/>
      <c r="J231" s="335"/>
      <c r="K231" s="335"/>
      <c r="L231" s="335"/>
      <c r="M231" s="335"/>
      <c r="N231" s="335"/>
    </row>
    <row r="232" spans="3:14" ht="14.25" hidden="1" x14ac:dyDescent="0.2">
      <c r="C232" s="335"/>
      <c r="D232" s="78"/>
      <c r="E232" s="335"/>
      <c r="F232" s="335"/>
      <c r="H232" s="335"/>
      <c r="I232" s="335"/>
      <c r="J232" s="335"/>
      <c r="K232" s="335"/>
      <c r="L232" s="335"/>
      <c r="M232" s="335"/>
      <c r="N232" s="335"/>
    </row>
    <row r="233" spans="3:14" ht="14.25" hidden="1" x14ac:dyDescent="0.2">
      <c r="C233" s="335"/>
      <c r="D233" s="78"/>
      <c r="E233" s="335"/>
      <c r="F233" s="335"/>
      <c r="H233" s="335"/>
      <c r="I233" s="335"/>
      <c r="J233" s="335"/>
      <c r="K233" s="335"/>
      <c r="L233" s="335"/>
      <c r="M233" s="335"/>
      <c r="N233" s="335"/>
    </row>
    <row r="234" spans="3:14" ht="14.25" hidden="1" x14ac:dyDescent="0.2">
      <c r="C234" s="335"/>
      <c r="D234" s="78"/>
      <c r="E234" s="335"/>
      <c r="F234" s="335"/>
      <c r="H234" s="335"/>
      <c r="I234" s="335"/>
      <c r="J234" s="335"/>
      <c r="K234" s="335"/>
      <c r="L234" s="335"/>
      <c r="M234" s="335"/>
      <c r="N234" s="335"/>
    </row>
    <row r="235" spans="3:14" ht="14.25" hidden="1" x14ac:dyDescent="0.2">
      <c r="C235" s="335"/>
      <c r="D235" s="78"/>
      <c r="E235" s="335"/>
      <c r="F235" s="335"/>
      <c r="H235" s="335"/>
      <c r="I235" s="335"/>
      <c r="J235" s="335"/>
      <c r="K235" s="335"/>
      <c r="L235" s="335"/>
      <c r="M235" s="335"/>
      <c r="N235" s="335"/>
    </row>
    <row r="236" spans="3:14" ht="14.25" hidden="1" x14ac:dyDescent="0.2">
      <c r="C236" s="335"/>
      <c r="D236" s="78"/>
      <c r="E236" s="335"/>
      <c r="F236" s="335"/>
      <c r="H236" s="335"/>
      <c r="I236" s="335"/>
      <c r="J236" s="335"/>
      <c r="K236" s="335"/>
      <c r="L236" s="335"/>
      <c r="M236" s="335"/>
      <c r="N236" s="335"/>
    </row>
    <row r="237" spans="3:14" ht="14.25" hidden="1" x14ac:dyDescent="0.2">
      <c r="C237" s="335"/>
      <c r="D237" s="78"/>
      <c r="E237" s="335"/>
      <c r="F237" s="335"/>
      <c r="H237" s="335"/>
      <c r="I237" s="335"/>
      <c r="J237" s="335"/>
      <c r="K237" s="335"/>
      <c r="L237" s="335"/>
      <c r="M237" s="335"/>
      <c r="N237" s="335"/>
    </row>
    <row r="238" spans="3:14" ht="14.25" hidden="1" x14ac:dyDescent="0.2">
      <c r="C238" s="335"/>
      <c r="D238" s="78"/>
      <c r="E238" s="335"/>
      <c r="F238" s="335"/>
      <c r="H238" s="335"/>
      <c r="I238" s="335"/>
      <c r="J238" s="335"/>
      <c r="K238" s="335"/>
      <c r="L238" s="335"/>
      <c r="M238" s="335"/>
      <c r="N238" s="335"/>
    </row>
    <row r="239" spans="3:14" ht="14.25" hidden="1" x14ac:dyDescent="0.2">
      <c r="C239" s="335"/>
      <c r="D239" s="78"/>
      <c r="E239" s="335"/>
      <c r="F239" s="335"/>
      <c r="H239" s="335"/>
      <c r="I239" s="335"/>
      <c r="J239" s="335"/>
      <c r="K239" s="335"/>
      <c r="L239" s="335"/>
      <c r="M239" s="335"/>
      <c r="N239" s="335"/>
    </row>
    <row r="240" spans="3:14" ht="14.25" hidden="1" x14ac:dyDescent="0.2">
      <c r="C240" s="335"/>
      <c r="D240" s="78"/>
      <c r="E240" s="335"/>
      <c r="F240" s="335"/>
      <c r="H240" s="335"/>
      <c r="I240" s="335"/>
      <c r="J240" s="335"/>
      <c r="K240" s="335"/>
      <c r="L240" s="335"/>
      <c r="M240" s="335"/>
      <c r="N240" s="335"/>
    </row>
    <row r="241" spans="3:14" ht="14.25" hidden="1" x14ac:dyDescent="0.2">
      <c r="C241" s="335"/>
      <c r="D241" s="78"/>
      <c r="E241" s="335"/>
      <c r="F241" s="335"/>
      <c r="H241" s="335"/>
      <c r="I241" s="335"/>
      <c r="J241" s="335"/>
      <c r="K241" s="335"/>
      <c r="L241" s="335"/>
      <c r="M241" s="335"/>
      <c r="N241" s="335"/>
    </row>
    <row r="242" spans="3:14" ht="14.25" hidden="1" x14ac:dyDescent="0.2">
      <c r="C242" s="335"/>
      <c r="D242" s="78"/>
      <c r="E242" s="335"/>
      <c r="F242" s="335"/>
      <c r="H242" s="335"/>
      <c r="I242" s="335"/>
      <c r="J242" s="335"/>
      <c r="K242" s="335"/>
      <c r="L242" s="335"/>
      <c r="M242" s="335"/>
      <c r="N242" s="335"/>
    </row>
    <row r="243" spans="3:14" ht="14.25" hidden="1" x14ac:dyDescent="0.2">
      <c r="C243" s="335"/>
      <c r="D243" s="78"/>
      <c r="E243" s="335"/>
      <c r="F243" s="335"/>
      <c r="H243" s="335"/>
      <c r="I243" s="335"/>
      <c r="J243" s="335"/>
      <c r="K243" s="335"/>
      <c r="L243" s="335"/>
      <c r="M243" s="335"/>
      <c r="N243" s="335"/>
    </row>
    <row r="244" spans="3:14" ht="14.25" hidden="1" x14ac:dyDescent="0.2">
      <c r="C244" s="335"/>
      <c r="D244" s="78"/>
      <c r="E244" s="335"/>
      <c r="F244" s="335"/>
      <c r="H244" s="335"/>
      <c r="I244" s="335"/>
      <c r="J244" s="335"/>
      <c r="K244" s="335"/>
      <c r="L244" s="335"/>
      <c r="M244" s="335"/>
      <c r="N244" s="335"/>
    </row>
    <row r="245" spans="3:14" ht="14.25" hidden="1" x14ac:dyDescent="0.2">
      <c r="C245" s="335"/>
      <c r="D245" s="78"/>
      <c r="E245" s="335"/>
      <c r="F245" s="335"/>
      <c r="H245" s="335"/>
      <c r="I245" s="335"/>
      <c r="J245" s="335"/>
      <c r="K245" s="335"/>
      <c r="L245" s="335"/>
      <c r="M245" s="335"/>
      <c r="N245" s="335"/>
    </row>
    <row r="246" spans="3:14" ht="14.25" hidden="1" x14ac:dyDescent="0.2">
      <c r="C246" s="335"/>
      <c r="D246" s="78"/>
      <c r="E246" s="335"/>
      <c r="F246" s="335"/>
      <c r="H246" s="335"/>
      <c r="I246" s="335"/>
      <c r="J246" s="335"/>
      <c r="K246" s="335"/>
      <c r="L246" s="335"/>
      <c r="M246" s="335"/>
      <c r="N246" s="335"/>
    </row>
    <row r="247" spans="3:14" ht="14.25" hidden="1" x14ac:dyDescent="0.2">
      <c r="C247" s="335"/>
      <c r="D247" s="78"/>
      <c r="E247" s="335"/>
      <c r="F247" s="335"/>
      <c r="H247" s="335"/>
      <c r="I247" s="335"/>
      <c r="J247" s="335"/>
      <c r="K247" s="335"/>
      <c r="L247" s="335"/>
      <c r="M247" s="335"/>
      <c r="N247" s="335"/>
    </row>
    <row r="248" spans="3:14" ht="14.25" hidden="1" x14ac:dyDescent="0.2">
      <c r="C248" s="335"/>
      <c r="D248" s="78"/>
      <c r="E248" s="335"/>
      <c r="F248" s="335"/>
      <c r="H248" s="335"/>
      <c r="I248" s="335"/>
      <c r="J248" s="335"/>
      <c r="K248" s="335"/>
      <c r="L248" s="335"/>
      <c r="M248" s="335"/>
      <c r="N248" s="335"/>
    </row>
    <row r="249" spans="3:14" ht="14.25" hidden="1" x14ac:dyDescent="0.2">
      <c r="C249" s="335"/>
      <c r="D249" s="78"/>
      <c r="E249" s="335"/>
      <c r="F249" s="335"/>
      <c r="H249" s="335"/>
      <c r="I249" s="335"/>
      <c r="J249" s="335"/>
      <c r="K249" s="335"/>
      <c r="L249" s="335"/>
      <c r="M249" s="335"/>
      <c r="N249" s="335"/>
    </row>
    <row r="250" spans="3:14" ht="14.25" hidden="1" x14ac:dyDescent="0.2">
      <c r="C250" s="335"/>
      <c r="D250" s="78"/>
      <c r="E250" s="335"/>
      <c r="F250" s="335"/>
      <c r="H250" s="335"/>
      <c r="I250" s="335"/>
      <c r="J250" s="335"/>
      <c r="K250" s="335"/>
      <c r="L250" s="335"/>
      <c r="M250" s="335"/>
      <c r="N250" s="335"/>
    </row>
    <row r="251" spans="3:14" ht="14.25" hidden="1" x14ac:dyDescent="0.2">
      <c r="C251" s="335"/>
      <c r="D251" s="78"/>
      <c r="E251" s="335"/>
      <c r="F251" s="335"/>
      <c r="H251" s="335"/>
      <c r="I251" s="335"/>
      <c r="J251" s="335"/>
      <c r="K251" s="335"/>
      <c r="L251" s="335"/>
      <c r="M251" s="335"/>
      <c r="N251" s="335"/>
    </row>
    <row r="252" spans="3:14" ht="14.25" hidden="1" x14ac:dyDescent="0.2">
      <c r="C252" s="335"/>
      <c r="D252" s="78"/>
      <c r="E252" s="335"/>
      <c r="F252" s="335"/>
      <c r="H252" s="335"/>
      <c r="I252" s="335"/>
      <c r="J252" s="335"/>
      <c r="K252" s="335"/>
      <c r="L252" s="335"/>
      <c r="M252" s="335"/>
      <c r="N252" s="335"/>
    </row>
    <row r="253" spans="3:14" ht="14.25" hidden="1" x14ac:dyDescent="0.2">
      <c r="C253" s="335"/>
      <c r="D253" s="78"/>
      <c r="E253" s="335"/>
      <c r="F253" s="335"/>
      <c r="H253" s="335"/>
      <c r="I253" s="335"/>
      <c r="J253" s="335"/>
      <c r="K253" s="335"/>
      <c r="L253" s="335"/>
      <c r="M253" s="335"/>
      <c r="N253" s="335"/>
    </row>
    <row r="254" spans="3:14" ht="14.25" hidden="1" x14ac:dyDescent="0.2">
      <c r="C254" s="335"/>
      <c r="D254" s="78"/>
      <c r="E254" s="335"/>
      <c r="F254" s="335"/>
      <c r="H254" s="335"/>
      <c r="I254" s="335"/>
      <c r="J254" s="335"/>
      <c r="K254" s="335"/>
      <c r="L254" s="335"/>
      <c r="M254" s="335"/>
      <c r="N254" s="335"/>
    </row>
    <row r="255" spans="3:14" ht="14.25" hidden="1" x14ac:dyDescent="0.2">
      <c r="C255" s="335"/>
      <c r="D255" s="78"/>
      <c r="E255" s="335"/>
      <c r="F255" s="335"/>
      <c r="H255" s="335"/>
      <c r="I255" s="335"/>
      <c r="J255" s="335"/>
      <c r="K255" s="335"/>
      <c r="L255" s="335"/>
      <c r="M255" s="335"/>
      <c r="N255" s="335"/>
    </row>
    <row r="256" spans="3:14" ht="14.25" hidden="1" x14ac:dyDescent="0.2">
      <c r="C256" s="335"/>
      <c r="D256" s="78"/>
      <c r="E256" s="335"/>
      <c r="F256" s="335"/>
      <c r="H256" s="335"/>
      <c r="I256" s="335"/>
      <c r="J256" s="335"/>
      <c r="K256" s="335"/>
      <c r="L256" s="335"/>
      <c r="M256" s="335"/>
      <c r="N256" s="335"/>
    </row>
    <row r="257" spans="3:14" ht="14.25" hidden="1" x14ac:dyDescent="0.2">
      <c r="C257" s="335"/>
      <c r="D257" s="78"/>
      <c r="E257" s="335"/>
      <c r="F257" s="335"/>
      <c r="H257" s="335"/>
      <c r="I257" s="335"/>
      <c r="J257" s="335"/>
      <c r="K257" s="335"/>
      <c r="L257" s="335"/>
      <c r="M257" s="335"/>
      <c r="N257" s="335"/>
    </row>
    <row r="258" spans="3:14" ht="14.25" hidden="1" x14ac:dyDescent="0.2">
      <c r="C258" s="335"/>
      <c r="D258" s="78"/>
      <c r="E258" s="335"/>
      <c r="F258" s="335"/>
      <c r="H258" s="335"/>
      <c r="I258" s="335"/>
      <c r="J258" s="335"/>
      <c r="K258" s="335"/>
      <c r="L258" s="335"/>
      <c r="M258" s="335"/>
      <c r="N258" s="335"/>
    </row>
    <row r="259" spans="3:14" ht="14.25" hidden="1" x14ac:dyDescent="0.2">
      <c r="C259" s="335"/>
      <c r="D259" s="78"/>
      <c r="E259" s="335"/>
      <c r="F259" s="335"/>
      <c r="H259" s="335"/>
      <c r="I259" s="335"/>
      <c r="J259" s="335"/>
      <c r="K259" s="335"/>
      <c r="L259" s="335"/>
      <c r="M259" s="335"/>
      <c r="N259" s="335"/>
    </row>
    <row r="260" spans="3:14" ht="14.25" hidden="1" x14ac:dyDescent="0.2">
      <c r="C260" s="335"/>
      <c r="D260" s="78"/>
      <c r="E260" s="335"/>
      <c r="F260" s="335"/>
      <c r="H260" s="335"/>
      <c r="I260" s="335"/>
      <c r="J260" s="335"/>
      <c r="K260" s="335"/>
      <c r="L260" s="335"/>
      <c r="M260" s="335"/>
      <c r="N260" s="335"/>
    </row>
    <row r="261" spans="3:14" ht="14.25" hidden="1" x14ac:dyDescent="0.2">
      <c r="C261" s="335"/>
      <c r="D261" s="78"/>
      <c r="E261" s="335"/>
      <c r="F261" s="335"/>
      <c r="H261" s="335"/>
      <c r="I261" s="335"/>
      <c r="J261" s="335"/>
      <c r="K261" s="335"/>
      <c r="L261" s="335"/>
      <c r="M261" s="335"/>
      <c r="N261" s="335"/>
    </row>
    <row r="262" spans="3:14" ht="14.25" hidden="1" x14ac:dyDescent="0.2">
      <c r="C262" s="335"/>
      <c r="D262" s="78"/>
      <c r="E262" s="335"/>
      <c r="F262" s="335"/>
      <c r="H262" s="335"/>
      <c r="I262" s="335"/>
      <c r="J262" s="335"/>
      <c r="K262" s="335"/>
      <c r="L262" s="335"/>
      <c r="M262" s="335"/>
      <c r="N262" s="335"/>
    </row>
    <row r="263" spans="3:14" ht="14.25" hidden="1" x14ac:dyDescent="0.2">
      <c r="C263" s="335"/>
      <c r="D263" s="78"/>
      <c r="E263" s="335"/>
      <c r="F263" s="335"/>
      <c r="H263" s="335"/>
      <c r="I263" s="335"/>
      <c r="J263" s="335"/>
      <c r="K263" s="335"/>
      <c r="L263" s="335"/>
      <c r="M263" s="335"/>
      <c r="N263" s="335"/>
    </row>
    <row r="264" spans="3:14" ht="14.25" hidden="1" x14ac:dyDescent="0.2">
      <c r="C264" s="335"/>
      <c r="D264" s="78"/>
      <c r="E264" s="335"/>
      <c r="F264" s="335"/>
      <c r="H264" s="335"/>
      <c r="I264" s="335"/>
      <c r="J264" s="335"/>
      <c r="K264" s="335"/>
      <c r="L264" s="335"/>
      <c r="M264" s="335"/>
      <c r="N264" s="335"/>
    </row>
    <row r="265" spans="3:14" ht="14.25" hidden="1" x14ac:dyDescent="0.2">
      <c r="C265" s="335"/>
      <c r="D265" s="78"/>
      <c r="E265" s="335"/>
      <c r="F265" s="335"/>
      <c r="H265" s="335"/>
      <c r="I265" s="335"/>
      <c r="J265" s="335"/>
      <c r="K265" s="335"/>
      <c r="L265" s="335"/>
      <c r="M265" s="335"/>
      <c r="N265" s="335"/>
    </row>
    <row r="266" spans="3:14" ht="14.25" hidden="1" x14ac:dyDescent="0.2">
      <c r="C266" s="335"/>
      <c r="D266" s="78"/>
      <c r="E266" s="335"/>
      <c r="F266" s="335"/>
      <c r="H266" s="335"/>
      <c r="I266" s="335"/>
      <c r="J266" s="335"/>
      <c r="K266" s="335"/>
      <c r="L266" s="335"/>
      <c r="M266" s="335"/>
      <c r="N266" s="335"/>
    </row>
    <row r="267" spans="3:14" ht="14.25" hidden="1" x14ac:dyDescent="0.2">
      <c r="C267" s="335"/>
      <c r="D267" s="78"/>
      <c r="E267" s="335"/>
      <c r="F267" s="335"/>
      <c r="H267" s="335"/>
      <c r="I267" s="335"/>
      <c r="J267" s="335"/>
      <c r="K267" s="335"/>
      <c r="L267" s="335"/>
      <c r="M267" s="335"/>
      <c r="N267" s="335"/>
    </row>
    <row r="268" spans="3:14" ht="14.25" hidden="1" x14ac:dyDescent="0.2">
      <c r="C268" s="335"/>
      <c r="D268" s="78"/>
      <c r="E268" s="335"/>
      <c r="F268" s="335"/>
      <c r="H268" s="335"/>
      <c r="I268" s="335"/>
      <c r="J268" s="335"/>
      <c r="K268" s="335"/>
      <c r="L268" s="335"/>
      <c r="M268" s="335"/>
      <c r="N268" s="335"/>
    </row>
    <row r="269" spans="3:14" ht="14.25" hidden="1" x14ac:dyDescent="0.2">
      <c r="C269" s="335"/>
      <c r="D269" s="78"/>
      <c r="E269" s="335"/>
      <c r="F269" s="335"/>
      <c r="H269" s="335"/>
      <c r="I269" s="335"/>
      <c r="J269" s="335"/>
      <c r="K269" s="335"/>
      <c r="L269" s="335"/>
      <c r="M269" s="335"/>
      <c r="N269" s="335"/>
    </row>
    <row r="270" spans="3:14" ht="14.25" hidden="1" x14ac:dyDescent="0.2">
      <c r="C270" s="335"/>
      <c r="D270" s="78"/>
      <c r="E270" s="335"/>
      <c r="F270" s="335"/>
      <c r="H270" s="335"/>
      <c r="I270" s="335"/>
      <c r="J270" s="335"/>
      <c r="K270" s="335"/>
      <c r="L270" s="335"/>
      <c r="M270" s="335"/>
      <c r="N270" s="335"/>
    </row>
    <row r="271" spans="3:14" ht="14.25" hidden="1" x14ac:dyDescent="0.2">
      <c r="C271" s="335"/>
      <c r="D271" s="78"/>
      <c r="E271" s="335"/>
      <c r="F271" s="335"/>
      <c r="H271" s="335"/>
      <c r="I271" s="335"/>
      <c r="J271" s="335"/>
      <c r="K271" s="335"/>
      <c r="L271" s="335"/>
      <c r="M271" s="335"/>
      <c r="N271" s="335"/>
    </row>
    <row r="272" spans="3:14" ht="14.25" hidden="1" x14ac:dyDescent="0.2">
      <c r="C272" s="335"/>
      <c r="D272" s="78"/>
      <c r="E272" s="335"/>
      <c r="F272" s="335"/>
      <c r="H272" s="335"/>
      <c r="I272" s="335"/>
      <c r="J272" s="335"/>
      <c r="K272" s="335"/>
      <c r="L272" s="335"/>
      <c r="M272" s="335"/>
      <c r="N272" s="335"/>
    </row>
    <row r="273" spans="3:14" ht="14.25" hidden="1" x14ac:dyDescent="0.2">
      <c r="C273" s="335"/>
      <c r="D273" s="78"/>
      <c r="E273" s="335"/>
      <c r="F273" s="335"/>
      <c r="H273" s="335"/>
      <c r="I273" s="335"/>
      <c r="J273" s="335"/>
      <c r="K273" s="335"/>
      <c r="L273" s="335"/>
      <c r="M273" s="335"/>
      <c r="N273" s="335"/>
    </row>
    <row r="274" spans="3:14" ht="14.25" hidden="1" x14ac:dyDescent="0.2">
      <c r="C274" s="335"/>
      <c r="D274" s="78"/>
      <c r="E274" s="335"/>
      <c r="F274" s="335"/>
      <c r="H274" s="335"/>
      <c r="I274" s="335"/>
      <c r="J274" s="335"/>
      <c r="K274" s="335"/>
      <c r="L274" s="335"/>
      <c r="M274" s="335"/>
      <c r="N274" s="335"/>
    </row>
    <row r="275" spans="3:14" ht="14.25" hidden="1" x14ac:dyDescent="0.2">
      <c r="C275" s="335"/>
      <c r="D275" s="78"/>
      <c r="E275" s="335"/>
      <c r="F275" s="335"/>
      <c r="H275" s="335"/>
      <c r="I275" s="335"/>
      <c r="J275" s="335"/>
      <c r="K275" s="335"/>
      <c r="L275" s="335"/>
      <c r="M275" s="335"/>
      <c r="N275" s="335"/>
    </row>
    <row r="276" spans="3:14" ht="14.25" hidden="1" x14ac:dyDescent="0.2">
      <c r="C276" s="335"/>
      <c r="D276" s="78"/>
      <c r="E276" s="335"/>
      <c r="F276" s="335"/>
      <c r="H276" s="335"/>
      <c r="I276" s="335"/>
      <c r="J276" s="335"/>
      <c r="K276" s="335"/>
      <c r="L276" s="335"/>
      <c r="M276" s="335"/>
      <c r="N276" s="335"/>
    </row>
    <row r="277" spans="3:14" ht="14.25" hidden="1" x14ac:dyDescent="0.2">
      <c r="C277" s="335"/>
      <c r="D277" s="78"/>
      <c r="E277" s="335"/>
      <c r="F277" s="335"/>
      <c r="H277" s="335"/>
      <c r="I277" s="335"/>
      <c r="J277" s="335"/>
      <c r="K277" s="335"/>
      <c r="L277" s="335"/>
      <c r="M277" s="335"/>
      <c r="N277" s="335"/>
    </row>
    <row r="278" spans="3:14" ht="14.25" hidden="1" x14ac:dyDescent="0.2">
      <c r="C278" s="335"/>
      <c r="D278" s="78"/>
      <c r="E278" s="335"/>
      <c r="F278" s="335"/>
      <c r="H278" s="335"/>
      <c r="I278" s="335"/>
      <c r="J278" s="335"/>
      <c r="K278" s="335"/>
      <c r="L278" s="335"/>
      <c r="M278" s="335"/>
      <c r="N278" s="335"/>
    </row>
    <row r="279" spans="3:14" ht="14.25" hidden="1" x14ac:dyDescent="0.2">
      <c r="C279" s="335"/>
      <c r="D279" s="78"/>
      <c r="E279" s="335"/>
      <c r="F279" s="335"/>
      <c r="H279" s="335"/>
      <c r="I279" s="335"/>
      <c r="J279" s="335"/>
      <c r="K279" s="335"/>
      <c r="L279" s="335"/>
      <c r="M279" s="335"/>
      <c r="N279" s="335"/>
    </row>
    <row r="280" spans="3:14" ht="14.25" hidden="1" x14ac:dyDescent="0.2">
      <c r="C280" s="335"/>
      <c r="D280" s="78"/>
      <c r="E280" s="335"/>
      <c r="F280" s="335"/>
      <c r="H280" s="335"/>
      <c r="I280" s="335"/>
      <c r="J280" s="335"/>
      <c r="K280" s="335"/>
      <c r="L280" s="335"/>
      <c r="M280" s="335"/>
      <c r="N280" s="335"/>
    </row>
    <row r="281" spans="3:14" ht="14.25" hidden="1" x14ac:dyDescent="0.2">
      <c r="C281" s="335"/>
      <c r="D281" s="78"/>
      <c r="E281" s="335"/>
      <c r="F281" s="335"/>
      <c r="H281" s="335"/>
      <c r="I281" s="335"/>
      <c r="J281" s="335"/>
      <c r="K281" s="335"/>
      <c r="L281" s="335"/>
      <c r="M281" s="335"/>
      <c r="N281" s="335"/>
    </row>
    <row r="282" spans="3:14" ht="14.25" hidden="1" x14ac:dyDescent="0.2">
      <c r="C282" s="335"/>
      <c r="D282" s="78"/>
      <c r="E282" s="335"/>
      <c r="F282" s="335"/>
      <c r="H282" s="335"/>
      <c r="I282" s="335"/>
      <c r="J282" s="335"/>
      <c r="K282" s="335"/>
      <c r="L282" s="335"/>
      <c r="M282" s="335"/>
      <c r="N282" s="335"/>
    </row>
    <row r="283" spans="3:14" ht="14.25" hidden="1" x14ac:dyDescent="0.2">
      <c r="C283" s="335"/>
      <c r="D283" s="78"/>
      <c r="E283" s="335"/>
      <c r="F283" s="335"/>
      <c r="H283" s="335"/>
      <c r="I283" s="335"/>
      <c r="J283" s="335"/>
      <c r="K283" s="335"/>
      <c r="L283" s="335"/>
      <c r="M283" s="335"/>
      <c r="N283" s="335"/>
    </row>
    <row r="284" spans="3:14" ht="14.25" hidden="1" x14ac:dyDescent="0.2">
      <c r="C284" s="335"/>
      <c r="D284" s="78"/>
      <c r="E284" s="335"/>
      <c r="F284" s="335"/>
      <c r="H284" s="335"/>
      <c r="I284" s="335"/>
      <c r="J284" s="335"/>
      <c r="K284" s="335"/>
      <c r="L284" s="335"/>
      <c r="M284" s="335"/>
      <c r="N284" s="335"/>
    </row>
    <row r="285" spans="3:14" ht="14.25" hidden="1" x14ac:dyDescent="0.2">
      <c r="C285" s="335"/>
      <c r="D285" s="78"/>
      <c r="E285" s="335"/>
      <c r="F285" s="335"/>
      <c r="H285" s="335"/>
      <c r="I285" s="335"/>
      <c r="J285" s="335"/>
      <c r="K285" s="335"/>
      <c r="L285" s="335"/>
      <c r="M285" s="335"/>
      <c r="N285" s="335"/>
    </row>
    <row r="286" spans="3:14" ht="14.25" hidden="1" x14ac:dyDescent="0.2">
      <c r="C286" s="335"/>
      <c r="D286" s="78"/>
      <c r="E286" s="335"/>
      <c r="F286" s="335"/>
      <c r="H286" s="335"/>
      <c r="I286" s="335"/>
      <c r="J286" s="335"/>
      <c r="K286" s="335"/>
      <c r="L286" s="335"/>
      <c r="M286" s="335"/>
      <c r="N286" s="335"/>
    </row>
    <row r="287" spans="3:14" ht="14.25" hidden="1" x14ac:dyDescent="0.2">
      <c r="C287" s="335"/>
      <c r="D287" s="78"/>
      <c r="E287" s="335"/>
      <c r="F287" s="335"/>
      <c r="H287" s="335"/>
      <c r="I287" s="335"/>
      <c r="J287" s="335"/>
      <c r="K287" s="335"/>
      <c r="L287" s="335"/>
      <c r="M287" s="335"/>
      <c r="N287" s="335"/>
    </row>
    <row r="288" spans="3:14" ht="14.25" hidden="1" x14ac:dyDescent="0.2">
      <c r="C288" s="335"/>
      <c r="D288" s="78"/>
      <c r="E288" s="335"/>
      <c r="F288" s="335"/>
      <c r="H288" s="335"/>
      <c r="I288" s="335"/>
      <c r="J288" s="335"/>
      <c r="K288" s="335"/>
      <c r="L288" s="335"/>
      <c r="M288" s="335"/>
      <c r="N288" s="335"/>
    </row>
    <row r="289" spans="3:14" ht="14.25" hidden="1" x14ac:dyDescent="0.2">
      <c r="C289" s="335"/>
      <c r="D289" s="78"/>
      <c r="E289" s="335"/>
      <c r="F289" s="335"/>
      <c r="H289" s="335"/>
      <c r="I289" s="335"/>
      <c r="J289" s="335"/>
      <c r="K289" s="335"/>
      <c r="L289" s="335"/>
      <c r="M289" s="335"/>
      <c r="N289" s="335"/>
    </row>
    <row r="290" spans="3:14" ht="14.25" hidden="1" x14ac:dyDescent="0.2">
      <c r="C290" s="335"/>
      <c r="D290" s="78"/>
      <c r="E290" s="335"/>
      <c r="F290" s="335"/>
      <c r="H290" s="335"/>
      <c r="I290" s="335"/>
      <c r="J290" s="335"/>
      <c r="K290" s="335"/>
      <c r="L290" s="335"/>
      <c r="M290" s="335"/>
      <c r="N290" s="335"/>
    </row>
    <row r="291" spans="3:14" ht="14.25" hidden="1" x14ac:dyDescent="0.2">
      <c r="C291" s="335"/>
      <c r="D291" s="78"/>
      <c r="E291" s="335"/>
      <c r="F291" s="335"/>
      <c r="H291" s="335"/>
      <c r="I291" s="335"/>
      <c r="J291" s="335"/>
      <c r="K291" s="335"/>
      <c r="L291" s="335"/>
      <c r="M291" s="335"/>
      <c r="N291" s="335"/>
    </row>
    <row r="292" spans="3:14" ht="14.25" hidden="1" x14ac:dyDescent="0.2">
      <c r="C292" s="335"/>
      <c r="D292" s="78"/>
      <c r="E292" s="335"/>
      <c r="F292" s="335"/>
      <c r="H292" s="335"/>
      <c r="I292" s="335"/>
      <c r="J292" s="335"/>
      <c r="K292" s="335"/>
      <c r="L292" s="335"/>
      <c r="M292" s="335"/>
      <c r="N292" s="335"/>
    </row>
    <row r="293" spans="3:14" ht="14.25" hidden="1" x14ac:dyDescent="0.2">
      <c r="C293" s="335"/>
      <c r="D293" s="78"/>
      <c r="E293" s="335"/>
      <c r="F293" s="335"/>
      <c r="H293" s="335"/>
      <c r="I293" s="335"/>
      <c r="J293" s="335"/>
      <c r="K293" s="335"/>
      <c r="L293" s="335"/>
      <c r="M293" s="335"/>
      <c r="N293" s="335"/>
    </row>
    <row r="294" spans="3:14" ht="14.25" hidden="1" x14ac:dyDescent="0.2">
      <c r="C294" s="335"/>
      <c r="D294" s="78"/>
      <c r="E294" s="335"/>
      <c r="F294" s="335"/>
      <c r="H294" s="335"/>
      <c r="I294" s="335"/>
      <c r="J294" s="335"/>
      <c r="K294" s="335"/>
      <c r="L294" s="335"/>
      <c r="M294" s="335"/>
      <c r="N294" s="335"/>
    </row>
    <row r="295" spans="3:14" ht="14.25" hidden="1" x14ac:dyDescent="0.2">
      <c r="C295" s="335"/>
      <c r="D295" s="78"/>
      <c r="E295" s="335"/>
      <c r="F295" s="335"/>
      <c r="H295" s="335"/>
      <c r="I295" s="335"/>
      <c r="J295" s="335"/>
      <c r="K295" s="335"/>
      <c r="L295" s="335"/>
      <c r="M295" s="335"/>
      <c r="N295" s="335"/>
    </row>
    <row r="296" spans="3:14" ht="14.25" hidden="1" x14ac:dyDescent="0.2">
      <c r="C296" s="335"/>
      <c r="D296" s="78"/>
      <c r="E296" s="335"/>
      <c r="F296" s="335"/>
      <c r="H296" s="335"/>
      <c r="I296" s="335"/>
      <c r="J296" s="335"/>
      <c r="K296" s="335"/>
      <c r="L296" s="335"/>
      <c r="M296" s="335"/>
      <c r="N296" s="335"/>
    </row>
    <row r="297" spans="3:14" ht="14.25" hidden="1" x14ac:dyDescent="0.2">
      <c r="C297" s="335"/>
      <c r="D297" s="78"/>
      <c r="E297" s="335"/>
      <c r="F297" s="335"/>
      <c r="H297" s="335"/>
      <c r="I297" s="335"/>
      <c r="J297" s="335"/>
      <c r="K297" s="335"/>
      <c r="L297" s="335"/>
      <c r="M297" s="335"/>
      <c r="N297" s="335"/>
    </row>
    <row r="298" spans="3:14" ht="14.25" hidden="1" x14ac:dyDescent="0.2">
      <c r="C298" s="335"/>
      <c r="D298" s="78"/>
      <c r="E298" s="335"/>
      <c r="F298" s="335"/>
      <c r="H298" s="335"/>
      <c r="I298" s="335"/>
      <c r="J298" s="335"/>
      <c r="K298" s="335"/>
      <c r="L298" s="335"/>
      <c r="M298" s="335"/>
      <c r="N298" s="335"/>
    </row>
    <row r="299" spans="3:14" ht="14.25" hidden="1" x14ac:dyDescent="0.2">
      <c r="C299" s="335"/>
      <c r="D299" s="78"/>
      <c r="E299" s="335"/>
      <c r="F299" s="335"/>
      <c r="H299" s="335"/>
      <c r="I299" s="335"/>
      <c r="J299" s="335"/>
      <c r="K299" s="335"/>
      <c r="L299" s="335"/>
      <c r="M299" s="335"/>
      <c r="N299" s="335"/>
    </row>
    <row r="300" spans="3:14" ht="14.25" hidden="1" x14ac:dyDescent="0.2">
      <c r="C300" s="335"/>
      <c r="D300" s="78"/>
      <c r="E300" s="335"/>
      <c r="F300" s="335"/>
      <c r="H300" s="335"/>
      <c r="I300" s="335"/>
      <c r="J300" s="335"/>
      <c r="K300" s="335"/>
      <c r="L300" s="335"/>
      <c r="M300" s="335"/>
      <c r="N300" s="335"/>
    </row>
    <row r="301" spans="3:14" ht="14.25" hidden="1" x14ac:dyDescent="0.2">
      <c r="C301" s="335"/>
      <c r="D301" s="78"/>
      <c r="E301" s="335"/>
      <c r="F301" s="335"/>
      <c r="H301" s="335"/>
      <c r="I301" s="335"/>
      <c r="J301" s="335"/>
      <c r="K301" s="335"/>
      <c r="L301" s="335"/>
      <c r="M301" s="335"/>
      <c r="N301" s="335"/>
    </row>
    <row r="302" spans="3:14" ht="14.25" hidden="1" x14ac:dyDescent="0.2">
      <c r="C302" s="335"/>
      <c r="D302" s="78"/>
      <c r="E302" s="335"/>
      <c r="F302" s="335"/>
      <c r="H302" s="335"/>
      <c r="I302" s="335"/>
      <c r="J302" s="335"/>
      <c r="K302" s="335"/>
      <c r="L302" s="335"/>
      <c r="M302" s="335"/>
      <c r="N302" s="335"/>
    </row>
    <row r="303" spans="3:14" ht="14.25" hidden="1" x14ac:dyDescent="0.2">
      <c r="C303" s="335"/>
      <c r="D303" s="78"/>
      <c r="E303" s="335"/>
      <c r="F303" s="335"/>
      <c r="H303" s="335"/>
      <c r="I303" s="335"/>
      <c r="J303" s="335"/>
      <c r="K303" s="335"/>
      <c r="L303" s="335"/>
      <c r="M303" s="335"/>
      <c r="N303" s="335"/>
    </row>
    <row r="304" spans="3:14" ht="14.25" hidden="1" x14ac:dyDescent="0.2">
      <c r="C304" s="335"/>
      <c r="D304" s="78"/>
      <c r="E304" s="335"/>
      <c r="F304" s="335"/>
      <c r="H304" s="335"/>
      <c r="I304" s="335"/>
      <c r="J304" s="335"/>
      <c r="K304" s="335"/>
      <c r="L304" s="335"/>
      <c r="M304" s="335"/>
      <c r="N304" s="335"/>
    </row>
    <row r="305" spans="3:14" ht="14.25" hidden="1" x14ac:dyDescent="0.2">
      <c r="C305" s="335"/>
      <c r="D305" s="78"/>
      <c r="E305" s="335"/>
      <c r="F305" s="335"/>
      <c r="H305" s="335"/>
      <c r="I305" s="335"/>
      <c r="J305" s="335"/>
      <c r="K305" s="335"/>
      <c r="L305" s="335"/>
      <c r="M305" s="335"/>
      <c r="N305" s="335"/>
    </row>
    <row r="306" spans="3:14" ht="14.25" hidden="1" x14ac:dyDescent="0.2">
      <c r="C306" s="335"/>
      <c r="D306" s="78"/>
      <c r="E306" s="335"/>
      <c r="F306" s="335"/>
      <c r="H306" s="335"/>
      <c r="I306" s="335"/>
      <c r="J306" s="335"/>
      <c r="K306" s="335"/>
      <c r="L306" s="335"/>
      <c r="M306" s="335"/>
      <c r="N306" s="335"/>
    </row>
    <row r="307" spans="3:14" ht="14.25" hidden="1" x14ac:dyDescent="0.2">
      <c r="C307" s="335"/>
      <c r="D307" s="78"/>
      <c r="E307" s="335"/>
      <c r="F307" s="335"/>
      <c r="H307" s="335"/>
      <c r="I307" s="335"/>
      <c r="J307" s="335"/>
      <c r="K307" s="335"/>
      <c r="L307" s="335"/>
      <c r="M307" s="335"/>
      <c r="N307" s="335"/>
    </row>
    <row r="308" spans="3:14" ht="14.25" hidden="1" x14ac:dyDescent="0.2">
      <c r="C308" s="335"/>
      <c r="D308" s="78"/>
      <c r="E308" s="335"/>
      <c r="F308" s="335"/>
      <c r="H308" s="335"/>
      <c r="I308" s="335"/>
      <c r="J308" s="335"/>
      <c r="K308" s="335"/>
      <c r="L308" s="335"/>
      <c r="M308" s="335"/>
      <c r="N308" s="335"/>
    </row>
    <row r="309" spans="3:14" ht="14.25" hidden="1" x14ac:dyDescent="0.2">
      <c r="C309" s="335"/>
      <c r="D309" s="78"/>
      <c r="E309" s="335"/>
      <c r="F309" s="335"/>
      <c r="H309" s="335"/>
      <c r="I309" s="335"/>
      <c r="J309" s="335"/>
      <c r="K309" s="335"/>
      <c r="L309" s="335"/>
      <c r="M309" s="335"/>
      <c r="N309" s="335"/>
    </row>
    <row r="310" spans="3:14" ht="14.25" hidden="1" x14ac:dyDescent="0.2">
      <c r="C310" s="335"/>
      <c r="D310" s="78"/>
      <c r="E310" s="335"/>
      <c r="F310" s="335"/>
      <c r="H310" s="335"/>
      <c r="I310" s="335"/>
      <c r="J310" s="335"/>
      <c r="K310" s="335"/>
      <c r="L310" s="335"/>
      <c r="M310" s="335"/>
      <c r="N310" s="335"/>
    </row>
    <row r="311" spans="3:14" ht="14.25" hidden="1" x14ac:dyDescent="0.2">
      <c r="C311" s="335"/>
      <c r="D311" s="78"/>
      <c r="E311" s="335"/>
      <c r="F311" s="335"/>
      <c r="H311" s="335"/>
      <c r="I311" s="335"/>
      <c r="J311" s="335"/>
      <c r="K311" s="335"/>
      <c r="L311" s="335"/>
      <c r="M311" s="335"/>
      <c r="N311" s="335"/>
    </row>
    <row r="312" spans="3:14" ht="14.25" hidden="1" x14ac:dyDescent="0.2">
      <c r="C312" s="335"/>
      <c r="D312" s="78"/>
      <c r="E312" s="335"/>
      <c r="F312" s="335"/>
      <c r="H312" s="335"/>
      <c r="I312" s="335"/>
      <c r="J312" s="335"/>
      <c r="K312" s="335"/>
      <c r="L312" s="335"/>
      <c r="M312" s="335"/>
      <c r="N312" s="335"/>
    </row>
    <row r="313" spans="3:14" ht="14.25" hidden="1" x14ac:dyDescent="0.2">
      <c r="C313" s="335"/>
      <c r="D313" s="78"/>
      <c r="E313" s="335"/>
      <c r="F313" s="335"/>
      <c r="H313" s="335"/>
      <c r="I313" s="335"/>
      <c r="J313" s="335"/>
      <c r="K313" s="335"/>
      <c r="L313" s="335"/>
      <c r="M313" s="335"/>
      <c r="N313" s="335"/>
    </row>
    <row r="314" spans="3:14" ht="14.25" hidden="1" x14ac:dyDescent="0.2">
      <c r="C314" s="335"/>
      <c r="D314" s="78"/>
      <c r="E314" s="335"/>
      <c r="F314" s="335"/>
      <c r="H314" s="335"/>
      <c r="I314" s="335"/>
      <c r="J314" s="335"/>
      <c r="K314" s="335"/>
      <c r="L314" s="335"/>
      <c r="M314" s="335"/>
      <c r="N314" s="335"/>
    </row>
    <row r="315" spans="3:14" ht="14.25" hidden="1" x14ac:dyDescent="0.2">
      <c r="C315" s="335"/>
      <c r="D315" s="78"/>
      <c r="E315" s="335"/>
      <c r="F315" s="335"/>
      <c r="H315" s="335"/>
      <c r="I315" s="335"/>
      <c r="J315" s="335"/>
      <c r="K315" s="335"/>
      <c r="L315" s="335"/>
      <c r="M315" s="335"/>
      <c r="N315" s="335"/>
    </row>
    <row r="316" spans="3:14" ht="14.25" hidden="1" x14ac:dyDescent="0.2">
      <c r="C316" s="335"/>
      <c r="D316" s="78"/>
      <c r="E316" s="335"/>
      <c r="F316" s="335"/>
      <c r="H316" s="335"/>
      <c r="I316" s="335"/>
      <c r="J316" s="335"/>
      <c r="K316" s="335"/>
      <c r="L316" s="335"/>
      <c r="M316" s="335"/>
      <c r="N316" s="335"/>
    </row>
    <row r="317" spans="3:14" ht="14.25" hidden="1" x14ac:dyDescent="0.2">
      <c r="C317" s="335"/>
      <c r="D317" s="78"/>
      <c r="E317" s="335"/>
      <c r="F317" s="335"/>
      <c r="H317" s="335"/>
      <c r="I317" s="335"/>
      <c r="J317" s="335"/>
      <c r="K317" s="335"/>
      <c r="L317" s="335"/>
      <c r="M317" s="335"/>
      <c r="N317" s="335"/>
    </row>
    <row r="318" spans="3:14" ht="14.25" hidden="1" x14ac:dyDescent="0.2">
      <c r="C318" s="335"/>
      <c r="D318" s="78"/>
      <c r="E318" s="335"/>
      <c r="F318" s="335"/>
      <c r="H318" s="335"/>
      <c r="I318" s="335"/>
      <c r="J318" s="335"/>
      <c r="K318" s="335"/>
      <c r="L318" s="335"/>
      <c r="M318" s="335"/>
      <c r="N318" s="335"/>
    </row>
    <row r="319" spans="3:14" ht="14.25" hidden="1" x14ac:dyDescent="0.2">
      <c r="C319" s="335"/>
      <c r="D319" s="78"/>
      <c r="E319" s="335"/>
      <c r="F319" s="335"/>
      <c r="H319" s="335"/>
      <c r="I319" s="335"/>
      <c r="J319" s="335"/>
      <c r="K319" s="335"/>
      <c r="L319" s="335"/>
      <c r="M319" s="335"/>
      <c r="N319" s="335"/>
    </row>
    <row r="320" spans="3:14" ht="14.25" hidden="1" x14ac:dyDescent="0.2">
      <c r="C320" s="335"/>
      <c r="D320" s="78"/>
      <c r="E320" s="335"/>
      <c r="F320" s="335"/>
      <c r="H320" s="335"/>
      <c r="I320" s="335"/>
      <c r="J320" s="335"/>
      <c r="K320" s="335"/>
      <c r="L320" s="335"/>
      <c r="M320" s="335"/>
      <c r="N320" s="335"/>
    </row>
    <row r="321" spans="3:14" ht="14.25" hidden="1" x14ac:dyDescent="0.2">
      <c r="C321" s="335"/>
      <c r="D321" s="78"/>
      <c r="E321" s="335"/>
      <c r="F321" s="335"/>
      <c r="H321" s="335"/>
      <c r="I321" s="335"/>
      <c r="J321" s="335"/>
      <c r="K321" s="335"/>
      <c r="L321" s="335"/>
      <c r="M321" s="335"/>
      <c r="N321" s="335"/>
    </row>
    <row r="322" spans="3:14" ht="14.25" hidden="1" x14ac:dyDescent="0.2">
      <c r="C322" s="335"/>
      <c r="D322" s="78"/>
      <c r="E322" s="335"/>
      <c r="F322" s="335"/>
      <c r="H322" s="335"/>
      <c r="I322" s="335"/>
      <c r="J322" s="335"/>
      <c r="K322" s="335"/>
      <c r="L322" s="335"/>
      <c r="M322" s="335"/>
      <c r="N322" s="335"/>
    </row>
    <row r="323" spans="3:14" ht="14.25" hidden="1" x14ac:dyDescent="0.2">
      <c r="C323" s="335"/>
      <c r="D323" s="78"/>
      <c r="E323" s="335"/>
      <c r="F323" s="335"/>
      <c r="H323" s="335"/>
      <c r="I323" s="335"/>
      <c r="J323" s="335"/>
      <c r="K323" s="335"/>
      <c r="L323" s="335"/>
      <c r="M323" s="335"/>
      <c r="N323" s="335"/>
    </row>
    <row r="324" spans="3:14" ht="14.25" hidden="1" x14ac:dyDescent="0.2">
      <c r="C324" s="335"/>
      <c r="D324" s="78"/>
      <c r="E324" s="335"/>
      <c r="F324" s="335"/>
      <c r="H324" s="335"/>
      <c r="I324" s="335"/>
      <c r="J324" s="335"/>
      <c r="K324" s="335"/>
      <c r="L324" s="335"/>
      <c r="M324" s="335"/>
      <c r="N324" s="335"/>
    </row>
    <row r="325" spans="3:14" ht="14.25" hidden="1" x14ac:dyDescent="0.2">
      <c r="C325" s="335"/>
      <c r="D325" s="78"/>
      <c r="E325" s="335"/>
      <c r="F325" s="335"/>
      <c r="H325" s="335"/>
      <c r="I325" s="335"/>
      <c r="J325" s="335"/>
      <c r="K325" s="335"/>
      <c r="L325" s="335"/>
      <c r="M325" s="335"/>
      <c r="N325" s="335"/>
    </row>
    <row r="326" spans="3:14" ht="14.25" hidden="1" x14ac:dyDescent="0.2">
      <c r="C326" s="335"/>
      <c r="D326" s="78"/>
      <c r="E326" s="335"/>
      <c r="F326" s="335"/>
      <c r="H326" s="335"/>
      <c r="I326" s="335"/>
      <c r="J326" s="335"/>
      <c r="K326" s="335"/>
      <c r="L326" s="335"/>
      <c r="M326" s="335"/>
      <c r="N326" s="335"/>
    </row>
    <row r="327" spans="3:14" ht="14.25" hidden="1" x14ac:dyDescent="0.2">
      <c r="C327" s="335"/>
      <c r="D327" s="78"/>
      <c r="E327" s="335"/>
      <c r="F327" s="335"/>
      <c r="H327" s="335"/>
      <c r="I327" s="335"/>
      <c r="J327" s="335"/>
      <c r="K327" s="335"/>
      <c r="L327" s="335"/>
      <c r="M327" s="335"/>
      <c r="N327" s="335"/>
    </row>
    <row r="328" spans="3:14" ht="14.25" hidden="1" x14ac:dyDescent="0.2">
      <c r="C328" s="335"/>
      <c r="D328" s="78"/>
      <c r="E328" s="335"/>
      <c r="F328" s="335"/>
      <c r="H328" s="335"/>
      <c r="I328" s="335"/>
      <c r="J328" s="335"/>
      <c r="K328" s="335"/>
      <c r="L328" s="335"/>
      <c r="M328" s="335"/>
      <c r="N328" s="335"/>
    </row>
    <row r="329" spans="3:14" ht="14.25" hidden="1" x14ac:dyDescent="0.2">
      <c r="C329" s="335"/>
      <c r="D329" s="78"/>
      <c r="E329" s="335"/>
      <c r="F329" s="335"/>
      <c r="H329" s="335"/>
      <c r="I329" s="335"/>
      <c r="J329" s="335"/>
      <c r="K329" s="335"/>
      <c r="L329" s="335"/>
      <c r="M329" s="335"/>
      <c r="N329" s="335"/>
    </row>
    <row r="330" spans="3:14" ht="14.25" hidden="1" x14ac:dyDescent="0.2">
      <c r="C330" s="335"/>
      <c r="D330" s="78"/>
      <c r="E330" s="335"/>
      <c r="F330" s="335"/>
      <c r="H330" s="335"/>
      <c r="I330" s="335"/>
      <c r="J330" s="335"/>
      <c r="K330" s="335"/>
      <c r="L330" s="335"/>
      <c r="M330" s="335"/>
      <c r="N330" s="335"/>
    </row>
    <row r="331" spans="3:14" ht="14.25" hidden="1" x14ac:dyDescent="0.2">
      <c r="C331" s="335"/>
      <c r="D331" s="78"/>
      <c r="E331" s="335"/>
      <c r="F331" s="335"/>
      <c r="H331" s="335"/>
      <c r="I331" s="335"/>
      <c r="J331" s="335"/>
      <c r="K331" s="335"/>
      <c r="L331" s="335"/>
      <c r="M331" s="335"/>
      <c r="N331" s="335"/>
    </row>
    <row r="332" spans="3:14" ht="14.25" hidden="1" x14ac:dyDescent="0.2">
      <c r="C332" s="335"/>
      <c r="D332" s="78"/>
      <c r="E332" s="335"/>
      <c r="F332" s="335"/>
      <c r="H332" s="335"/>
      <c r="I332" s="335"/>
      <c r="J332" s="335"/>
      <c r="K332" s="335"/>
      <c r="L332" s="335"/>
      <c r="M332" s="335"/>
      <c r="N332" s="335"/>
    </row>
    <row r="333" spans="3:14" ht="14.25" hidden="1" x14ac:dyDescent="0.2">
      <c r="C333" s="335"/>
      <c r="D333" s="78"/>
      <c r="E333" s="335"/>
      <c r="F333" s="335"/>
      <c r="H333" s="335"/>
      <c r="I333" s="335"/>
      <c r="J333" s="335"/>
      <c r="K333" s="335"/>
      <c r="L333" s="335"/>
      <c r="M333" s="335"/>
      <c r="N333" s="335"/>
    </row>
    <row r="334" spans="3:14" ht="14.25" hidden="1" x14ac:dyDescent="0.2">
      <c r="C334" s="335"/>
      <c r="D334" s="78"/>
      <c r="E334" s="335"/>
      <c r="F334" s="335"/>
      <c r="H334" s="335"/>
      <c r="I334" s="335"/>
      <c r="J334" s="335"/>
      <c r="K334" s="335"/>
      <c r="L334" s="335"/>
      <c r="M334" s="335"/>
      <c r="N334" s="335"/>
    </row>
    <row r="335" spans="3:14" ht="14.25" hidden="1" x14ac:dyDescent="0.2">
      <c r="C335" s="335"/>
      <c r="D335" s="78"/>
      <c r="E335" s="335"/>
      <c r="F335" s="335"/>
      <c r="H335" s="335"/>
      <c r="I335" s="335"/>
      <c r="J335" s="335"/>
      <c r="K335" s="335"/>
      <c r="L335" s="335"/>
      <c r="M335" s="335"/>
      <c r="N335" s="335"/>
    </row>
    <row r="336" spans="3:14" ht="14.25" hidden="1" x14ac:dyDescent="0.2">
      <c r="C336" s="335"/>
      <c r="D336" s="78"/>
      <c r="E336" s="335"/>
      <c r="F336" s="335"/>
      <c r="H336" s="335"/>
      <c r="I336" s="335"/>
      <c r="J336" s="335"/>
      <c r="K336" s="335"/>
      <c r="L336" s="335"/>
      <c r="M336" s="335"/>
      <c r="N336" s="335"/>
    </row>
    <row r="337" spans="3:14" ht="14.25" hidden="1" x14ac:dyDescent="0.2">
      <c r="C337" s="335"/>
      <c r="D337" s="78"/>
      <c r="E337" s="335"/>
      <c r="F337" s="335"/>
      <c r="H337" s="335"/>
      <c r="I337" s="335"/>
      <c r="J337" s="335"/>
      <c r="K337" s="335"/>
      <c r="L337" s="335"/>
      <c r="M337" s="335"/>
      <c r="N337" s="335"/>
    </row>
    <row r="338" spans="3:14" ht="14.25" hidden="1" x14ac:dyDescent="0.2">
      <c r="C338" s="335"/>
      <c r="D338" s="78"/>
      <c r="E338" s="335"/>
      <c r="F338" s="335"/>
      <c r="H338" s="335"/>
      <c r="I338" s="335"/>
      <c r="J338" s="335"/>
      <c r="K338" s="335"/>
      <c r="L338" s="335"/>
      <c r="M338" s="335"/>
      <c r="N338" s="335"/>
    </row>
    <row r="339" spans="3:14" ht="14.25" hidden="1" x14ac:dyDescent="0.2">
      <c r="C339" s="335"/>
      <c r="D339" s="78"/>
      <c r="E339" s="335"/>
      <c r="F339" s="335"/>
      <c r="H339" s="335"/>
      <c r="I339" s="335"/>
      <c r="J339" s="335"/>
      <c r="K339" s="335"/>
      <c r="L339" s="335"/>
      <c r="M339" s="335"/>
      <c r="N339" s="335"/>
    </row>
    <row r="340" spans="3:14" ht="14.25" hidden="1" x14ac:dyDescent="0.2">
      <c r="C340" s="335"/>
      <c r="D340" s="78"/>
      <c r="E340" s="335"/>
      <c r="F340" s="335"/>
      <c r="H340" s="335"/>
      <c r="I340" s="335"/>
      <c r="J340" s="335"/>
      <c r="K340" s="335"/>
      <c r="L340" s="335"/>
      <c r="M340" s="335"/>
      <c r="N340" s="335"/>
    </row>
    <row r="341" spans="3:14" ht="14.25" hidden="1" x14ac:dyDescent="0.2">
      <c r="C341" s="335"/>
      <c r="D341" s="78"/>
      <c r="E341" s="335"/>
      <c r="F341" s="335"/>
      <c r="H341" s="335"/>
      <c r="I341" s="335"/>
      <c r="J341" s="335"/>
      <c r="K341" s="335"/>
      <c r="L341" s="335"/>
      <c r="M341" s="335"/>
      <c r="N341" s="335"/>
    </row>
    <row r="342" spans="3:14" ht="14.25" hidden="1" x14ac:dyDescent="0.2">
      <c r="C342" s="335"/>
      <c r="D342" s="78"/>
      <c r="E342" s="335"/>
      <c r="F342" s="335"/>
      <c r="H342" s="335"/>
      <c r="I342" s="335"/>
      <c r="J342" s="335"/>
      <c r="K342" s="335"/>
      <c r="L342" s="335"/>
      <c r="M342" s="335"/>
      <c r="N342" s="335"/>
    </row>
    <row r="343" spans="3:14" ht="14.25" hidden="1" x14ac:dyDescent="0.2">
      <c r="C343" s="335"/>
      <c r="D343" s="78"/>
      <c r="E343" s="335"/>
      <c r="F343" s="335"/>
      <c r="H343" s="335"/>
      <c r="I343" s="335"/>
      <c r="J343" s="335"/>
      <c r="K343" s="335"/>
      <c r="L343" s="335"/>
      <c r="M343" s="335"/>
      <c r="N343" s="335"/>
    </row>
    <row r="344" spans="3:14" ht="14.25" hidden="1" x14ac:dyDescent="0.2">
      <c r="C344" s="335"/>
      <c r="D344" s="78"/>
      <c r="E344" s="335"/>
      <c r="F344" s="335"/>
      <c r="H344" s="335"/>
      <c r="I344" s="335"/>
      <c r="J344" s="335"/>
      <c r="K344" s="335"/>
      <c r="L344" s="335"/>
      <c r="M344" s="335"/>
      <c r="N344" s="335"/>
    </row>
    <row r="345" spans="3:14" ht="14.25" hidden="1" x14ac:dyDescent="0.2">
      <c r="C345" s="335"/>
      <c r="D345" s="78"/>
      <c r="E345" s="335"/>
      <c r="F345" s="335"/>
      <c r="H345" s="335"/>
      <c r="I345" s="335"/>
      <c r="J345" s="335"/>
      <c r="K345" s="335"/>
      <c r="L345" s="335"/>
      <c r="M345" s="335"/>
      <c r="N345" s="335"/>
    </row>
    <row r="346" spans="3:14" ht="14.25" hidden="1" x14ac:dyDescent="0.2">
      <c r="C346" s="335"/>
      <c r="D346" s="78"/>
      <c r="E346" s="335"/>
      <c r="F346" s="335"/>
      <c r="H346" s="335"/>
      <c r="I346" s="335"/>
      <c r="J346" s="335"/>
      <c r="K346" s="335"/>
      <c r="L346" s="335"/>
      <c r="M346" s="335"/>
      <c r="N346" s="335"/>
    </row>
    <row r="347" spans="3:14" ht="14.25" hidden="1" x14ac:dyDescent="0.2">
      <c r="C347" s="335"/>
      <c r="D347" s="78"/>
      <c r="E347" s="335"/>
      <c r="F347" s="335"/>
      <c r="H347" s="335"/>
      <c r="I347" s="335"/>
      <c r="J347" s="335"/>
      <c r="K347" s="335"/>
      <c r="L347" s="335"/>
      <c r="M347" s="335"/>
      <c r="N347" s="335"/>
    </row>
    <row r="348" spans="3:14" ht="14.25" hidden="1" x14ac:dyDescent="0.2">
      <c r="C348" s="335"/>
      <c r="D348" s="78"/>
      <c r="E348" s="335"/>
      <c r="F348" s="335"/>
      <c r="H348" s="335"/>
      <c r="I348" s="335"/>
      <c r="J348" s="335"/>
      <c r="K348" s="335"/>
      <c r="L348" s="335"/>
      <c r="M348" s="335"/>
      <c r="N348" s="335"/>
    </row>
    <row r="349" spans="3:14" ht="14.25" hidden="1" x14ac:dyDescent="0.2">
      <c r="C349" s="335"/>
      <c r="D349" s="78"/>
      <c r="E349" s="335"/>
      <c r="F349" s="335"/>
      <c r="H349" s="335"/>
      <c r="I349" s="335"/>
      <c r="J349" s="335"/>
      <c r="K349" s="335"/>
      <c r="L349" s="335"/>
      <c r="M349" s="335"/>
      <c r="N349" s="335"/>
    </row>
    <row r="350" spans="3:14" ht="14.25" hidden="1" x14ac:dyDescent="0.2">
      <c r="C350" s="335"/>
      <c r="D350" s="78"/>
      <c r="E350" s="335"/>
      <c r="F350" s="335"/>
      <c r="H350" s="335"/>
      <c r="I350" s="335"/>
      <c r="J350" s="335"/>
      <c r="K350" s="335"/>
      <c r="L350" s="335"/>
      <c r="M350" s="335"/>
      <c r="N350" s="335"/>
    </row>
    <row r="351" spans="3:14" ht="14.25" hidden="1" x14ac:dyDescent="0.2">
      <c r="C351" s="335"/>
      <c r="D351" s="78"/>
      <c r="E351" s="335"/>
      <c r="F351" s="335"/>
      <c r="H351" s="335"/>
      <c r="I351" s="335"/>
      <c r="J351" s="335"/>
      <c r="K351" s="335"/>
      <c r="L351" s="335"/>
      <c r="M351" s="335"/>
      <c r="N351" s="335"/>
    </row>
    <row r="352" spans="3:14" ht="14.25" hidden="1" x14ac:dyDescent="0.2">
      <c r="C352" s="335"/>
      <c r="D352" s="78"/>
      <c r="E352" s="335"/>
      <c r="F352" s="335"/>
      <c r="H352" s="335"/>
      <c r="I352" s="335"/>
      <c r="J352" s="335"/>
      <c r="K352" s="335"/>
      <c r="L352" s="335"/>
      <c r="M352" s="335"/>
      <c r="N352" s="335"/>
    </row>
    <row r="353" spans="3:14" ht="14.25" hidden="1" x14ac:dyDescent="0.2">
      <c r="C353" s="335"/>
      <c r="D353" s="78"/>
      <c r="E353" s="335"/>
      <c r="F353" s="335"/>
      <c r="H353" s="335"/>
      <c r="I353" s="335"/>
      <c r="J353" s="335"/>
      <c r="K353" s="335"/>
      <c r="L353" s="335"/>
      <c r="M353" s="335"/>
      <c r="N353" s="335"/>
    </row>
    <row r="354" spans="3:14" ht="14.25" hidden="1" x14ac:dyDescent="0.2">
      <c r="C354" s="335"/>
      <c r="D354" s="78"/>
      <c r="E354" s="335"/>
      <c r="F354" s="335"/>
      <c r="H354" s="335"/>
      <c r="I354" s="335"/>
      <c r="J354" s="335"/>
      <c r="K354" s="335"/>
      <c r="L354" s="335"/>
      <c r="M354" s="335"/>
      <c r="N354" s="335"/>
    </row>
    <row r="355" spans="3:14" ht="14.25" hidden="1" x14ac:dyDescent="0.2">
      <c r="C355" s="335"/>
      <c r="D355" s="78"/>
      <c r="E355" s="335"/>
      <c r="F355" s="335"/>
      <c r="H355" s="335"/>
      <c r="I355" s="335"/>
      <c r="J355" s="335"/>
      <c r="K355" s="335"/>
      <c r="L355" s="335"/>
      <c r="M355" s="335"/>
      <c r="N355" s="335"/>
    </row>
    <row r="356" spans="3:14" ht="14.25" hidden="1" x14ac:dyDescent="0.2">
      <c r="C356" s="335"/>
      <c r="D356" s="78"/>
      <c r="E356" s="335"/>
      <c r="F356" s="335"/>
      <c r="H356" s="335"/>
      <c r="I356" s="335"/>
      <c r="J356" s="335"/>
      <c r="K356" s="335"/>
      <c r="L356" s="335"/>
      <c r="M356" s="335"/>
      <c r="N356" s="335"/>
    </row>
    <row r="357" spans="3:14" ht="14.25" hidden="1" x14ac:dyDescent="0.2">
      <c r="C357" s="335"/>
      <c r="D357" s="78"/>
      <c r="E357" s="335"/>
      <c r="F357" s="335"/>
      <c r="H357" s="335"/>
      <c r="I357" s="335"/>
      <c r="J357" s="335"/>
      <c r="K357" s="335"/>
      <c r="L357" s="335"/>
      <c r="M357" s="335"/>
      <c r="N357" s="335"/>
    </row>
    <row r="358" spans="3:14" ht="14.25" hidden="1" x14ac:dyDescent="0.2">
      <c r="C358" s="335"/>
      <c r="D358" s="78"/>
      <c r="E358" s="335"/>
      <c r="F358" s="335"/>
      <c r="H358" s="335"/>
      <c r="I358" s="335"/>
      <c r="J358" s="335"/>
      <c r="K358" s="335"/>
      <c r="L358" s="335"/>
      <c r="M358" s="335"/>
      <c r="N358" s="335"/>
    </row>
    <row r="359" spans="3:14" ht="14.25" hidden="1" x14ac:dyDescent="0.2">
      <c r="C359" s="335"/>
      <c r="D359" s="78"/>
      <c r="E359" s="335"/>
      <c r="F359" s="335"/>
      <c r="H359" s="335"/>
      <c r="I359" s="335"/>
      <c r="J359" s="335"/>
      <c r="K359" s="335"/>
      <c r="L359" s="335"/>
      <c r="M359" s="335"/>
      <c r="N359" s="335"/>
    </row>
    <row r="360" spans="3:14" ht="14.25" hidden="1" x14ac:dyDescent="0.2">
      <c r="C360" s="335"/>
      <c r="D360" s="78"/>
      <c r="E360" s="335"/>
      <c r="F360" s="335"/>
      <c r="H360" s="335"/>
      <c r="I360" s="335"/>
      <c r="J360" s="335"/>
      <c r="K360" s="335"/>
      <c r="L360" s="335"/>
      <c r="M360" s="335"/>
      <c r="N360" s="335"/>
    </row>
    <row r="361" spans="3:14" ht="14.25" hidden="1" x14ac:dyDescent="0.2">
      <c r="C361" s="335"/>
      <c r="D361" s="78"/>
      <c r="E361" s="335"/>
      <c r="F361" s="335"/>
      <c r="H361" s="335"/>
      <c r="I361" s="335"/>
      <c r="J361" s="335"/>
      <c r="K361" s="335"/>
      <c r="L361" s="335"/>
      <c r="M361" s="335"/>
      <c r="N361" s="335"/>
    </row>
    <row r="362" spans="3:14" ht="14.25" hidden="1" x14ac:dyDescent="0.2">
      <c r="C362" s="335"/>
      <c r="D362" s="78"/>
      <c r="E362" s="335"/>
      <c r="F362" s="335"/>
      <c r="H362" s="335"/>
      <c r="I362" s="335"/>
      <c r="J362" s="335"/>
      <c r="K362" s="335"/>
      <c r="L362" s="335"/>
      <c r="M362" s="335"/>
      <c r="N362" s="335"/>
    </row>
    <row r="363" spans="3:14" ht="14.25" hidden="1" x14ac:dyDescent="0.2">
      <c r="C363" s="335"/>
      <c r="D363" s="78"/>
      <c r="E363" s="335"/>
      <c r="F363" s="335"/>
      <c r="H363" s="335"/>
      <c r="I363" s="335"/>
      <c r="J363" s="335"/>
      <c r="K363" s="335"/>
      <c r="L363" s="335"/>
      <c r="M363" s="335"/>
      <c r="N363" s="335"/>
    </row>
    <row r="364" spans="3:14" ht="14.25" hidden="1" x14ac:dyDescent="0.2">
      <c r="C364" s="335"/>
      <c r="D364" s="78"/>
      <c r="E364" s="335"/>
      <c r="F364" s="335"/>
      <c r="H364" s="335"/>
      <c r="I364" s="335"/>
      <c r="J364" s="335"/>
      <c r="K364" s="335"/>
      <c r="L364" s="335"/>
      <c r="M364" s="335"/>
      <c r="N364" s="335"/>
    </row>
    <row r="365" spans="3:14" ht="14.25" hidden="1" x14ac:dyDescent="0.2">
      <c r="C365" s="335"/>
      <c r="D365" s="78"/>
      <c r="E365" s="335"/>
      <c r="F365" s="335"/>
      <c r="H365" s="335"/>
      <c r="I365" s="335"/>
      <c r="J365" s="335"/>
      <c r="K365" s="335"/>
      <c r="L365" s="335"/>
      <c r="M365" s="335"/>
      <c r="N365" s="335"/>
    </row>
    <row r="366" spans="3:14" ht="14.25" hidden="1" x14ac:dyDescent="0.2">
      <c r="C366" s="335"/>
      <c r="D366" s="78"/>
      <c r="E366" s="335"/>
      <c r="F366" s="335"/>
      <c r="H366" s="335"/>
      <c r="I366" s="335"/>
      <c r="J366" s="335"/>
      <c r="K366" s="335"/>
      <c r="L366" s="335"/>
      <c r="M366" s="335"/>
      <c r="N366" s="335"/>
    </row>
    <row r="367" spans="3:14" ht="14.25" hidden="1" x14ac:dyDescent="0.2">
      <c r="C367" s="335"/>
      <c r="D367" s="78"/>
      <c r="E367" s="335"/>
      <c r="F367" s="335"/>
      <c r="H367" s="335"/>
      <c r="I367" s="335"/>
      <c r="J367" s="335"/>
      <c r="K367" s="335"/>
      <c r="L367" s="335"/>
      <c r="M367" s="335"/>
      <c r="N367" s="335"/>
    </row>
    <row r="368" spans="3:14" ht="14.25" hidden="1" x14ac:dyDescent="0.2">
      <c r="C368" s="335"/>
      <c r="D368" s="78"/>
      <c r="E368" s="335"/>
      <c r="F368" s="335"/>
      <c r="H368" s="335"/>
      <c r="I368" s="335"/>
      <c r="J368" s="335"/>
      <c r="K368" s="335"/>
      <c r="L368" s="335"/>
      <c r="M368" s="335"/>
      <c r="N368" s="335"/>
    </row>
    <row r="369" spans="3:14" ht="14.25" hidden="1" x14ac:dyDescent="0.2">
      <c r="C369" s="335"/>
      <c r="D369" s="78"/>
      <c r="E369" s="335"/>
      <c r="F369" s="335"/>
      <c r="H369" s="335"/>
      <c r="I369" s="335"/>
      <c r="J369" s="335"/>
      <c r="K369" s="335"/>
      <c r="L369" s="335"/>
      <c r="M369" s="335"/>
      <c r="N369" s="335"/>
    </row>
    <row r="370" spans="3:14" ht="14.25" hidden="1" x14ac:dyDescent="0.2">
      <c r="C370" s="335"/>
      <c r="D370" s="78"/>
      <c r="E370" s="335"/>
      <c r="F370" s="335"/>
      <c r="H370" s="335"/>
      <c r="I370" s="335"/>
      <c r="J370" s="335"/>
      <c r="K370" s="335"/>
      <c r="L370" s="335"/>
      <c r="M370" s="335"/>
      <c r="N370" s="335"/>
    </row>
    <row r="371" spans="3:14" ht="14.25" hidden="1" x14ac:dyDescent="0.2">
      <c r="C371" s="335"/>
      <c r="D371" s="78"/>
      <c r="E371" s="335"/>
      <c r="F371" s="335"/>
      <c r="H371" s="335"/>
      <c r="I371" s="335"/>
      <c r="J371" s="335"/>
      <c r="K371" s="335"/>
      <c r="L371" s="335"/>
      <c r="M371" s="335"/>
      <c r="N371" s="335"/>
    </row>
    <row r="372" spans="3:14" ht="14.25" hidden="1" x14ac:dyDescent="0.2">
      <c r="C372" s="335"/>
      <c r="D372" s="78"/>
      <c r="E372" s="335"/>
      <c r="F372" s="335"/>
      <c r="H372" s="335"/>
      <c r="I372" s="335"/>
      <c r="J372" s="335"/>
      <c r="K372" s="335"/>
      <c r="L372" s="335"/>
      <c r="M372" s="335"/>
      <c r="N372" s="335"/>
    </row>
    <row r="373" spans="3:14" ht="14.25" hidden="1" x14ac:dyDescent="0.2">
      <c r="C373" s="335"/>
      <c r="D373" s="78"/>
      <c r="E373" s="335"/>
      <c r="F373" s="335"/>
      <c r="H373" s="335"/>
      <c r="I373" s="335"/>
      <c r="J373" s="335"/>
      <c r="K373" s="335"/>
      <c r="L373" s="335"/>
      <c r="M373" s="335"/>
      <c r="N373" s="335"/>
    </row>
    <row r="374" spans="3:14" ht="14.25" hidden="1" x14ac:dyDescent="0.2">
      <c r="C374" s="335"/>
      <c r="D374" s="78"/>
      <c r="E374" s="335"/>
      <c r="F374" s="335"/>
      <c r="H374" s="335"/>
      <c r="I374" s="335"/>
      <c r="J374" s="335"/>
      <c r="K374" s="335"/>
      <c r="L374" s="335"/>
      <c r="M374" s="335"/>
      <c r="N374" s="335"/>
    </row>
    <row r="375" spans="3:14" ht="14.25" hidden="1" x14ac:dyDescent="0.2">
      <c r="C375" s="335"/>
      <c r="D375" s="78"/>
      <c r="E375" s="335"/>
      <c r="F375" s="335"/>
      <c r="H375" s="335"/>
      <c r="I375" s="335"/>
      <c r="J375" s="335"/>
      <c r="K375" s="335"/>
      <c r="L375" s="335"/>
      <c r="M375" s="335"/>
      <c r="N375" s="335"/>
    </row>
    <row r="376" spans="3:14" ht="14.25" hidden="1" x14ac:dyDescent="0.2">
      <c r="C376" s="335"/>
      <c r="D376" s="78"/>
      <c r="E376" s="335"/>
      <c r="F376" s="335"/>
      <c r="H376" s="335"/>
      <c r="I376" s="335"/>
      <c r="J376" s="335"/>
      <c r="K376" s="335"/>
      <c r="L376" s="335"/>
      <c r="M376" s="335"/>
      <c r="N376" s="335"/>
    </row>
    <row r="377" spans="3:14" ht="14.25" hidden="1" x14ac:dyDescent="0.2">
      <c r="C377" s="335"/>
      <c r="D377" s="78"/>
      <c r="E377" s="335"/>
      <c r="F377" s="335"/>
      <c r="H377" s="335"/>
      <c r="I377" s="335"/>
      <c r="J377" s="335"/>
      <c r="K377" s="335"/>
      <c r="L377" s="335"/>
      <c r="M377" s="335"/>
      <c r="N377" s="335"/>
    </row>
    <row r="378" spans="3:14" ht="14.25" hidden="1" x14ac:dyDescent="0.2">
      <c r="C378" s="335"/>
      <c r="D378" s="78"/>
      <c r="E378" s="335"/>
      <c r="F378" s="335"/>
      <c r="H378" s="335"/>
      <c r="I378" s="335"/>
      <c r="J378" s="335"/>
      <c r="K378" s="335"/>
      <c r="L378" s="335"/>
      <c r="M378" s="335"/>
      <c r="N378" s="335"/>
    </row>
    <row r="379" spans="3:14" ht="14.25" hidden="1" x14ac:dyDescent="0.2">
      <c r="C379" s="335"/>
      <c r="D379" s="78"/>
      <c r="E379" s="335"/>
      <c r="F379" s="335"/>
      <c r="H379" s="335"/>
      <c r="I379" s="335"/>
      <c r="J379" s="335"/>
      <c r="K379" s="335"/>
      <c r="L379" s="335"/>
      <c r="M379" s="335"/>
      <c r="N379" s="335"/>
    </row>
    <row r="380" spans="3:14" ht="14.25" hidden="1" x14ac:dyDescent="0.2">
      <c r="C380" s="335"/>
      <c r="D380" s="78"/>
      <c r="E380" s="335"/>
      <c r="F380" s="335"/>
      <c r="H380" s="335"/>
      <c r="I380" s="335"/>
      <c r="J380" s="335"/>
      <c r="K380" s="335"/>
      <c r="L380" s="335"/>
      <c r="M380" s="335"/>
      <c r="N380" s="335"/>
    </row>
    <row r="381" spans="3:14" ht="14.25" hidden="1" x14ac:dyDescent="0.2">
      <c r="C381" s="335"/>
      <c r="D381" s="78"/>
      <c r="E381" s="335"/>
      <c r="F381" s="335"/>
      <c r="H381" s="335"/>
      <c r="I381" s="335"/>
      <c r="J381" s="335"/>
      <c r="K381" s="335"/>
      <c r="L381" s="335"/>
      <c r="M381" s="335"/>
      <c r="N381" s="335"/>
    </row>
    <row r="382" spans="3:14" ht="14.25" hidden="1" x14ac:dyDescent="0.2">
      <c r="C382" s="335"/>
      <c r="D382" s="78"/>
      <c r="E382" s="335"/>
      <c r="F382" s="335"/>
      <c r="H382" s="335"/>
      <c r="I382" s="335"/>
      <c r="J382" s="335"/>
      <c r="K382" s="335"/>
      <c r="L382" s="335"/>
      <c r="M382" s="335"/>
      <c r="N382" s="335"/>
    </row>
    <row r="383" spans="3:14" ht="14.25" hidden="1" x14ac:dyDescent="0.2">
      <c r="C383" s="335"/>
      <c r="D383" s="78"/>
      <c r="E383" s="335"/>
      <c r="F383" s="335"/>
      <c r="H383" s="335"/>
      <c r="I383" s="335"/>
      <c r="J383" s="335"/>
      <c r="K383" s="335"/>
      <c r="L383" s="335"/>
      <c r="M383" s="335"/>
      <c r="N383" s="335"/>
    </row>
    <row r="384" spans="3:14" ht="14.25" hidden="1" x14ac:dyDescent="0.2">
      <c r="C384" s="335"/>
      <c r="D384" s="78"/>
      <c r="E384" s="335"/>
      <c r="F384" s="335"/>
      <c r="H384" s="335"/>
      <c r="I384" s="335"/>
      <c r="J384" s="335"/>
      <c r="K384" s="335"/>
      <c r="L384" s="335"/>
      <c r="M384" s="335"/>
      <c r="N384" s="335"/>
    </row>
    <row r="385" spans="3:14" ht="14.25" hidden="1" x14ac:dyDescent="0.2">
      <c r="C385" s="335"/>
      <c r="D385" s="78"/>
      <c r="E385" s="335"/>
      <c r="F385" s="335"/>
      <c r="H385" s="335"/>
      <c r="I385" s="335"/>
      <c r="J385" s="335"/>
      <c r="K385" s="335"/>
      <c r="L385" s="335"/>
      <c r="M385" s="335"/>
      <c r="N385" s="335"/>
    </row>
    <row r="386" spans="3:14" ht="14.25" hidden="1" x14ac:dyDescent="0.2">
      <c r="C386" s="335"/>
      <c r="D386" s="78"/>
      <c r="E386" s="335"/>
      <c r="F386" s="335"/>
      <c r="H386" s="335"/>
      <c r="I386" s="335"/>
      <c r="J386" s="335"/>
      <c r="K386" s="335"/>
      <c r="L386" s="335"/>
      <c r="M386" s="335"/>
      <c r="N386" s="335"/>
    </row>
    <row r="387" spans="3:14" ht="14.25" hidden="1" x14ac:dyDescent="0.2">
      <c r="C387" s="335"/>
      <c r="D387" s="78"/>
      <c r="E387" s="335"/>
      <c r="F387" s="335"/>
      <c r="H387" s="335"/>
      <c r="I387" s="335"/>
      <c r="J387" s="335"/>
      <c r="K387" s="335"/>
      <c r="L387" s="335"/>
      <c r="M387" s="335"/>
      <c r="N387" s="335"/>
    </row>
    <row r="388" spans="3:14" ht="14.25" hidden="1" x14ac:dyDescent="0.2">
      <c r="C388" s="335"/>
      <c r="D388" s="78"/>
      <c r="E388" s="335"/>
      <c r="F388" s="335"/>
      <c r="H388" s="335"/>
      <c r="I388" s="335"/>
      <c r="J388" s="335"/>
      <c r="K388" s="335"/>
      <c r="L388" s="335"/>
      <c r="M388" s="335"/>
      <c r="N388" s="335"/>
    </row>
    <row r="389" spans="3:14" ht="14.25" hidden="1" x14ac:dyDescent="0.2">
      <c r="C389" s="335"/>
      <c r="D389" s="78"/>
      <c r="E389" s="335"/>
      <c r="F389" s="335"/>
      <c r="H389" s="335"/>
      <c r="I389" s="335"/>
      <c r="J389" s="335"/>
      <c r="K389" s="335"/>
      <c r="L389" s="335"/>
      <c r="M389" s="335"/>
      <c r="N389" s="335"/>
    </row>
    <row r="390" spans="3:14" ht="14.25" hidden="1" x14ac:dyDescent="0.2">
      <c r="C390" s="335"/>
      <c r="D390" s="78"/>
      <c r="E390" s="335"/>
      <c r="F390" s="335"/>
      <c r="H390" s="335"/>
      <c r="I390" s="335"/>
      <c r="J390" s="335"/>
      <c r="K390" s="335"/>
      <c r="L390" s="335"/>
      <c r="M390" s="335"/>
      <c r="N390" s="335"/>
    </row>
    <row r="391" spans="3:14" ht="14.25" hidden="1" x14ac:dyDescent="0.2">
      <c r="C391" s="335"/>
      <c r="D391" s="78"/>
      <c r="E391" s="335"/>
      <c r="F391" s="335"/>
      <c r="H391" s="335"/>
      <c r="I391" s="335"/>
      <c r="J391" s="335"/>
      <c r="K391" s="335"/>
      <c r="L391" s="335"/>
      <c r="M391" s="335"/>
      <c r="N391" s="335"/>
    </row>
    <row r="392" spans="3:14" ht="14.25" hidden="1" x14ac:dyDescent="0.2">
      <c r="C392" s="335"/>
      <c r="D392" s="78"/>
      <c r="E392" s="335"/>
      <c r="F392" s="335"/>
      <c r="H392" s="335"/>
      <c r="I392" s="335"/>
      <c r="J392" s="335"/>
      <c r="K392" s="335"/>
      <c r="L392" s="335"/>
      <c r="M392" s="335"/>
      <c r="N392" s="335"/>
    </row>
    <row r="393" spans="3:14" ht="14.25" hidden="1" x14ac:dyDescent="0.2">
      <c r="C393" s="335"/>
      <c r="D393" s="78"/>
      <c r="E393" s="335"/>
      <c r="F393" s="335"/>
      <c r="H393" s="335"/>
      <c r="I393" s="335"/>
      <c r="J393" s="335"/>
      <c r="K393" s="335"/>
      <c r="L393" s="335"/>
      <c r="M393" s="335"/>
      <c r="N393" s="335"/>
    </row>
    <row r="394" spans="3:14" ht="14.25" hidden="1" x14ac:dyDescent="0.2">
      <c r="C394" s="335"/>
      <c r="D394" s="78"/>
      <c r="E394" s="335"/>
      <c r="F394" s="335"/>
      <c r="H394" s="335"/>
      <c r="I394" s="335"/>
      <c r="J394" s="335"/>
      <c r="K394" s="335"/>
      <c r="L394" s="335"/>
      <c r="M394" s="335"/>
      <c r="N394" s="335"/>
    </row>
    <row r="395" spans="3:14" ht="14.25" hidden="1" x14ac:dyDescent="0.2">
      <c r="C395" s="335"/>
      <c r="D395" s="78"/>
      <c r="E395" s="335"/>
      <c r="F395" s="335"/>
      <c r="H395" s="335"/>
      <c r="I395" s="335"/>
      <c r="J395" s="335"/>
      <c r="K395" s="335"/>
      <c r="L395" s="335"/>
      <c r="M395" s="335"/>
      <c r="N395" s="335"/>
    </row>
    <row r="396" spans="3:14" ht="14.25" hidden="1" x14ac:dyDescent="0.2">
      <c r="C396" s="335"/>
      <c r="D396" s="78"/>
      <c r="E396" s="335"/>
      <c r="F396" s="335"/>
      <c r="H396" s="335"/>
      <c r="I396" s="335"/>
      <c r="J396" s="335"/>
      <c r="K396" s="335"/>
      <c r="L396" s="335"/>
      <c r="M396" s="335"/>
      <c r="N396" s="335"/>
    </row>
    <row r="397" spans="3:14" ht="14.25" hidden="1" x14ac:dyDescent="0.2">
      <c r="C397" s="335"/>
      <c r="D397" s="78"/>
      <c r="E397" s="335"/>
      <c r="F397" s="335"/>
      <c r="H397" s="335"/>
      <c r="I397" s="335"/>
      <c r="J397" s="335"/>
      <c r="K397" s="335"/>
      <c r="L397" s="335"/>
      <c r="M397" s="335"/>
      <c r="N397" s="335"/>
    </row>
    <row r="398" spans="3:14" ht="14.25" hidden="1" x14ac:dyDescent="0.2">
      <c r="C398" s="335"/>
      <c r="D398" s="78"/>
      <c r="E398" s="335"/>
      <c r="F398" s="335"/>
      <c r="H398" s="335"/>
      <c r="I398" s="335"/>
      <c r="J398" s="335"/>
      <c r="K398" s="335"/>
      <c r="L398" s="335"/>
      <c r="M398" s="335"/>
      <c r="N398" s="335"/>
    </row>
    <row r="399" spans="3:14" ht="14.25" hidden="1" x14ac:dyDescent="0.2">
      <c r="C399" s="335"/>
      <c r="D399" s="78"/>
      <c r="E399" s="335"/>
      <c r="F399" s="335"/>
      <c r="H399" s="335"/>
      <c r="I399" s="335"/>
      <c r="J399" s="335"/>
      <c r="K399" s="335"/>
      <c r="L399" s="335"/>
      <c r="M399" s="335"/>
      <c r="N399" s="335"/>
    </row>
    <row r="400" spans="3:14" ht="14.25" hidden="1" x14ac:dyDescent="0.2">
      <c r="C400" s="335"/>
      <c r="D400" s="78"/>
      <c r="E400" s="335"/>
      <c r="F400" s="335"/>
      <c r="H400" s="335"/>
      <c r="I400" s="335"/>
      <c r="J400" s="335"/>
      <c r="K400" s="335"/>
      <c r="L400" s="335"/>
      <c r="M400" s="335"/>
      <c r="N400" s="335"/>
    </row>
    <row r="401" spans="3:14" ht="14.25" hidden="1" x14ac:dyDescent="0.2">
      <c r="C401" s="335"/>
      <c r="D401" s="78"/>
      <c r="E401" s="335"/>
      <c r="F401" s="335"/>
      <c r="H401" s="335"/>
      <c r="I401" s="335"/>
      <c r="J401" s="335"/>
      <c r="K401" s="335"/>
      <c r="L401" s="335"/>
      <c r="M401" s="335"/>
      <c r="N401" s="335"/>
    </row>
    <row r="402" spans="3:14" ht="14.25" hidden="1" x14ac:dyDescent="0.2">
      <c r="C402" s="335"/>
      <c r="D402" s="78"/>
      <c r="E402" s="335"/>
      <c r="F402" s="335"/>
      <c r="H402" s="335"/>
      <c r="I402" s="335"/>
      <c r="J402" s="335"/>
      <c r="K402" s="335"/>
      <c r="L402" s="335"/>
      <c r="M402" s="335"/>
      <c r="N402" s="335"/>
    </row>
    <row r="403" spans="3:14" ht="14.25" hidden="1" x14ac:dyDescent="0.2">
      <c r="C403" s="335"/>
      <c r="D403" s="78"/>
      <c r="E403" s="335"/>
      <c r="F403" s="335"/>
      <c r="H403" s="335"/>
      <c r="I403" s="335"/>
      <c r="J403" s="335"/>
      <c r="K403" s="335"/>
      <c r="L403" s="335"/>
      <c r="M403" s="335"/>
      <c r="N403" s="335"/>
    </row>
    <row r="404" spans="3:14" ht="14.25" hidden="1" x14ac:dyDescent="0.2">
      <c r="C404" s="335"/>
      <c r="D404" s="78"/>
      <c r="E404" s="335"/>
      <c r="F404" s="335"/>
      <c r="H404" s="335"/>
      <c r="I404" s="335"/>
      <c r="J404" s="335"/>
      <c r="K404" s="335"/>
      <c r="L404" s="335"/>
      <c r="M404" s="335"/>
      <c r="N404" s="335"/>
    </row>
    <row r="405" spans="3:14" ht="14.25" hidden="1" x14ac:dyDescent="0.2">
      <c r="C405" s="335"/>
      <c r="D405" s="78"/>
      <c r="E405" s="335"/>
      <c r="F405" s="335"/>
      <c r="H405" s="335"/>
      <c r="I405" s="335"/>
      <c r="J405" s="335"/>
      <c r="K405" s="335"/>
      <c r="L405" s="335"/>
      <c r="M405" s="335"/>
      <c r="N405" s="335"/>
    </row>
    <row r="406" spans="3:14" ht="14.25" hidden="1" x14ac:dyDescent="0.2">
      <c r="C406" s="335"/>
      <c r="D406" s="78"/>
      <c r="E406" s="335"/>
      <c r="F406" s="335"/>
      <c r="H406" s="335"/>
      <c r="I406" s="335"/>
      <c r="J406" s="335"/>
      <c r="K406" s="335"/>
      <c r="L406" s="335"/>
      <c r="M406" s="335"/>
      <c r="N406" s="335"/>
    </row>
    <row r="407" spans="3:14" ht="14.25" hidden="1" x14ac:dyDescent="0.2">
      <c r="C407" s="335"/>
      <c r="D407" s="78"/>
      <c r="E407" s="335"/>
      <c r="F407" s="335"/>
      <c r="H407" s="335"/>
      <c r="I407" s="335"/>
      <c r="J407" s="335"/>
      <c r="K407" s="335"/>
      <c r="L407" s="335"/>
      <c r="M407" s="335"/>
      <c r="N407" s="335"/>
    </row>
    <row r="408" spans="3:14" ht="14.25" hidden="1" x14ac:dyDescent="0.2">
      <c r="C408" s="335"/>
      <c r="D408" s="78"/>
      <c r="E408" s="335"/>
      <c r="F408" s="335"/>
      <c r="H408" s="335"/>
      <c r="I408" s="335"/>
      <c r="J408" s="335"/>
      <c r="K408" s="335"/>
      <c r="L408" s="335"/>
      <c r="M408" s="335"/>
      <c r="N408" s="335"/>
    </row>
    <row r="409" spans="3:14" ht="14.25" hidden="1" x14ac:dyDescent="0.2">
      <c r="C409" s="335"/>
      <c r="D409" s="78"/>
      <c r="E409" s="335"/>
      <c r="F409" s="335"/>
      <c r="H409" s="335"/>
      <c r="I409" s="335"/>
      <c r="J409" s="335"/>
      <c r="K409" s="335"/>
      <c r="L409" s="335"/>
      <c r="M409" s="335"/>
      <c r="N409" s="335"/>
    </row>
    <row r="410" spans="3:14" ht="14.25" hidden="1" x14ac:dyDescent="0.2">
      <c r="C410" s="335"/>
      <c r="D410" s="78"/>
      <c r="E410" s="335"/>
      <c r="F410" s="335"/>
      <c r="H410" s="335"/>
      <c r="I410" s="335"/>
      <c r="J410" s="335"/>
      <c r="K410" s="335"/>
      <c r="L410" s="335"/>
      <c r="M410" s="335"/>
      <c r="N410" s="335"/>
    </row>
    <row r="411" spans="3:14" ht="14.25" hidden="1" x14ac:dyDescent="0.2">
      <c r="C411" s="335"/>
      <c r="D411" s="78"/>
      <c r="E411" s="335"/>
      <c r="F411" s="335"/>
      <c r="H411" s="335"/>
      <c r="I411" s="335"/>
      <c r="J411" s="335"/>
      <c r="K411" s="335"/>
      <c r="L411" s="335"/>
      <c r="M411" s="335"/>
      <c r="N411" s="335"/>
    </row>
    <row r="412" spans="3:14" ht="14.25" hidden="1" x14ac:dyDescent="0.2">
      <c r="C412" s="335"/>
      <c r="D412" s="78"/>
      <c r="E412" s="335"/>
      <c r="F412" s="335"/>
      <c r="H412" s="335"/>
      <c r="I412" s="335"/>
      <c r="J412" s="335"/>
      <c r="K412" s="335"/>
      <c r="L412" s="335"/>
      <c r="M412" s="335"/>
      <c r="N412" s="335"/>
    </row>
    <row r="413" spans="3:14" ht="14.25" hidden="1" x14ac:dyDescent="0.2">
      <c r="C413" s="335"/>
      <c r="D413" s="78"/>
      <c r="E413" s="335"/>
      <c r="F413" s="335"/>
      <c r="H413" s="335"/>
      <c r="I413" s="335"/>
      <c r="J413" s="335"/>
      <c r="K413" s="335"/>
      <c r="L413" s="335"/>
      <c r="M413" s="335"/>
      <c r="N413" s="335"/>
    </row>
    <row r="414" spans="3:14" ht="14.25" hidden="1" x14ac:dyDescent="0.2">
      <c r="C414" s="335"/>
      <c r="D414" s="78"/>
      <c r="E414" s="335"/>
      <c r="F414" s="335"/>
      <c r="H414" s="335"/>
      <c r="I414" s="335"/>
      <c r="J414" s="335"/>
      <c r="K414" s="335"/>
      <c r="L414" s="335"/>
      <c r="M414" s="335"/>
      <c r="N414" s="335"/>
    </row>
    <row r="415" spans="3:14" ht="14.25" hidden="1" x14ac:dyDescent="0.2">
      <c r="C415" s="335"/>
      <c r="D415" s="78"/>
      <c r="E415" s="335"/>
      <c r="F415" s="335"/>
      <c r="H415" s="335"/>
      <c r="I415" s="335"/>
      <c r="J415" s="335"/>
      <c r="K415" s="335"/>
      <c r="L415" s="335"/>
      <c r="M415" s="335"/>
      <c r="N415" s="335"/>
    </row>
    <row r="416" spans="3:14" ht="14.25" hidden="1" x14ac:dyDescent="0.2">
      <c r="C416" s="335"/>
      <c r="D416" s="78"/>
      <c r="E416" s="335"/>
      <c r="F416" s="335"/>
      <c r="H416" s="335"/>
      <c r="I416" s="335"/>
      <c r="J416" s="335"/>
      <c r="K416" s="335"/>
      <c r="L416" s="335"/>
      <c r="M416" s="335"/>
      <c r="N416" s="335"/>
    </row>
    <row r="417" spans="3:14" ht="14.25" hidden="1" x14ac:dyDescent="0.2">
      <c r="C417" s="335"/>
      <c r="D417" s="78"/>
      <c r="E417" s="335"/>
      <c r="F417" s="335"/>
      <c r="H417" s="335"/>
      <c r="I417" s="335"/>
      <c r="J417" s="335"/>
      <c r="K417" s="335"/>
      <c r="L417" s="335"/>
      <c r="M417" s="335"/>
      <c r="N417" s="335"/>
    </row>
    <row r="418" spans="3:14" ht="14.25" hidden="1" x14ac:dyDescent="0.2">
      <c r="C418" s="335"/>
      <c r="D418" s="78"/>
      <c r="E418" s="335"/>
      <c r="F418" s="335"/>
      <c r="H418" s="335"/>
      <c r="I418" s="335"/>
      <c r="J418" s="335"/>
      <c r="K418" s="335"/>
      <c r="L418" s="335"/>
      <c r="M418" s="335"/>
      <c r="N418" s="335"/>
    </row>
    <row r="419" spans="3:14" ht="14.25" hidden="1" x14ac:dyDescent="0.2">
      <c r="C419" s="335"/>
      <c r="D419" s="78"/>
      <c r="E419" s="335"/>
      <c r="F419" s="335"/>
      <c r="H419" s="335"/>
      <c r="I419" s="335"/>
      <c r="J419" s="335"/>
      <c r="K419" s="335"/>
      <c r="L419" s="335"/>
      <c r="M419" s="335"/>
      <c r="N419" s="335"/>
    </row>
    <row r="420" spans="3:14" ht="14.25" hidden="1" x14ac:dyDescent="0.2">
      <c r="C420" s="335"/>
      <c r="D420" s="78"/>
      <c r="E420" s="335"/>
      <c r="F420" s="335"/>
      <c r="H420" s="335"/>
      <c r="I420" s="335"/>
      <c r="J420" s="335"/>
      <c r="K420" s="335"/>
      <c r="L420" s="335"/>
      <c r="M420" s="335"/>
      <c r="N420" s="335"/>
    </row>
    <row r="421" spans="3:14" ht="14.25" hidden="1" x14ac:dyDescent="0.2">
      <c r="C421" s="335"/>
      <c r="D421" s="78"/>
      <c r="E421" s="335"/>
      <c r="F421" s="335"/>
      <c r="H421" s="335"/>
      <c r="I421" s="335"/>
      <c r="J421" s="335"/>
      <c r="K421" s="335"/>
      <c r="L421" s="335"/>
      <c r="M421" s="335"/>
      <c r="N421" s="335"/>
    </row>
    <row r="422" spans="3:14" ht="14.25" hidden="1" x14ac:dyDescent="0.2">
      <c r="C422" s="335"/>
      <c r="D422" s="78"/>
      <c r="E422" s="335"/>
      <c r="F422" s="335"/>
      <c r="H422" s="335"/>
      <c r="I422" s="335"/>
      <c r="J422" s="335"/>
      <c r="K422" s="335"/>
      <c r="L422" s="335"/>
      <c r="M422" s="335"/>
      <c r="N422" s="335"/>
    </row>
    <row r="423" spans="3:14" ht="14.25" hidden="1" x14ac:dyDescent="0.2">
      <c r="C423" s="335"/>
      <c r="D423" s="78"/>
      <c r="E423" s="335"/>
      <c r="F423" s="335"/>
      <c r="H423" s="335"/>
      <c r="I423" s="335"/>
      <c r="J423" s="335"/>
      <c r="K423" s="335"/>
      <c r="L423" s="335"/>
      <c r="M423" s="335"/>
      <c r="N423" s="335"/>
    </row>
    <row r="424" spans="3:14" ht="14.25" hidden="1" x14ac:dyDescent="0.2">
      <c r="C424" s="335"/>
      <c r="D424" s="78"/>
      <c r="E424" s="335"/>
      <c r="F424" s="335"/>
      <c r="H424" s="335"/>
      <c r="I424" s="335"/>
      <c r="J424" s="335"/>
      <c r="K424" s="335"/>
      <c r="L424" s="335"/>
      <c r="M424" s="335"/>
      <c r="N424" s="335"/>
    </row>
    <row r="425" spans="3:14" ht="14.25" hidden="1" x14ac:dyDescent="0.2">
      <c r="C425" s="335"/>
      <c r="D425" s="78"/>
      <c r="E425" s="335"/>
      <c r="F425" s="335"/>
      <c r="H425" s="335"/>
      <c r="I425" s="335"/>
      <c r="J425" s="335"/>
      <c r="K425" s="335"/>
      <c r="L425" s="335"/>
      <c r="M425" s="335"/>
      <c r="N425" s="335"/>
    </row>
    <row r="426" spans="3:14" ht="14.25" hidden="1" x14ac:dyDescent="0.2">
      <c r="C426" s="335"/>
      <c r="D426" s="78"/>
      <c r="E426" s="335"/>
      <c r="F426" s="335"/>
      <c r="H426" s="335"/>
      <c r="I426" s="335"/>
      <c r="J426" s="335"/>
      <c r="K426" s="335"/>
      <c r="L426" s="335"/>
      <c r="M426" s="335"/>
      <c r="N426" s="335"/>
    </row>
    <row r="427" spans="3:14" ht="14.25" hidden="1" x14ac:dyDescent="0.2">
      <c r="C427" s="335"/>
      <c r="D427" s="78"/>
      <c r="E427" s="335"/>
      <c r="F427" s="335"/>
      <c r="H427" s="335"/>
      <c r="I427" s="335"/>
      <c r="J427" s="335"/>
      <c r="K427" s="335"/>
      <c r="L427" s="335"/>
      <c r="M427" s="335"/>
      <c r="N427" s="335"/>
    </row>
    <row r="428" spans="3:14" ht="14.25" hidden="1" x14ac:dyDescent="0.2">
      <c r="C428" s="335"/>
      <c r="D428" s="78"/>
      <c r="E428" s="335"/>
      <c r="F428" s="335"/>
      <c r="H428" s="335"/>
      <c r="I428" s="335"/>
      <c r="J428" s="335"/>
      <c r="K428" s="335"/>
      <c r="L428" s="335"/>
      <c r="M428" s="335"/>
      <c r="N428" s="335"/>
    </row>
    <row r="429" spans="3:14" ht="14.25" hidden="1" x14ac:dyDescent="0.2">
      <c r="C429" s="335"/>
      <c r="D429" s="78"/>
      <c r="E429" s="335"/>
      <c r="F429" s="335"/>
      <c r="H429" s="335"/>
      <c r="I429" s="335"/>
      <c r="J429" s="335"/>
      <c r="K429" s="335"/>
      <c r="L429" s="335"/>
      <c r="M429" s="335"/>
      <c r="N429" s="335"/>
    </row>
    <row r="430" spans="3:14" ht="14.25" hidden="1" x14ac:dyDescent="0.2">
      <c r="C430" s="335"/>
      <c r="D430" s="78"/>
      <c r="E430" s="335"/>
      <c r="F430" s="335"/>
      <c r="H430" s="335"/>
      <c r="I430" s="335"/>
      <c r="J430" s="335"/>
      <c r="K430" s="335"/>
      <c r="L430" s="335"/>
      <c r="M430" s="335"/>
      <c r="N430" s="335"/>
    </row>
    <row r="431" spans="3:14" ht="14.25" hidden="1" x14ac:dyDescent="0.2">
      <c r="C431" s="335"/>
      <c r="D431" s="78"/>
      <c r="E431" s="335"/>
      <c r="F431" s="335"/>
      <c r="H431" s="335"/>
      <c r="I431" s="335"/>
      <c r="J431" s="335"/>
      <c r="K431" s="335"/>
      <c r="L431" s="335"/>
      <c r="M431" s="335"/>
      <c r="N431" s="335"/>
    </row>
    <row r="432" spans="3:14" ht="14.25" hidden="1" x14ac:dyDescent="0.2">
      <c r="C432" s="335"/>
      <c r="D432" s="78"/>
      <c r="E432" s="335"/>
      <c r="F432" s="335"/>
      <c r="H432" s="335"/>
      <c r="I432" s="335"/>
      <c r="J432" s="335"/>
      <c r="K432" s="335"/>
      <c r="L432" s="335"/>
      <c r="M432" s="335"/>
      <c r="N432" s="335"/>
    </row>
    <row r="433" spans="3:14" ht="14.25" hidden="1" x14ac:dyDescent="0.2">
      <c r="C433" s="335"/>
      <c r="D433" s="78"/>
      <c r="E433" s="335"/>
      <c r="F433" s="335"/>
      <c r="H433" s="335"/>
      <c r="I433" s="335"/>
      <c r="J433" s="335"/>
      <c r="K433" s="335"/>
      <c r="L433" s="335"/>
      <c r="M433" s="335"/>
      <c r="N433" s="335"/>
    </row>
    <row r="434" spans="3:14" ht="14.25" hidden="1" x14ac:dyDescent="0.2">
      <c r="C434" s="335"/>
      <c r="D434" s="78"/>
      <c r="E434" s="335"/>
      <c r="F434" s="335"/>
      <c r="H434" s="335"/>
      <c r="I434" s="335"/>
      <c r="J434" s="335"/>
      <c r="K434" s="335"/>
      <c r="L434" s="335"/>
      <c r="M434" s="335"/>
      <c r="N434" s="335"/>
    </row>
    <row r="435" spans="3:14" ht="14.25" hidden="1" x14ac:dyDescent="0.2">
      <c r="C435" s="335"/>
      <c r="D435" s="78"/>
      <c r="E435" s="335"/>
      <c r="F435" s="335"/>
      <c r="H435" s="335"/>
      <c r="I435" s="335"/>
      <c r="J435" s="335"/>
      <c r="K435" s="335"/>
      <c r="L435" s="335"/>
      <c r="M435" s="335"/>
      <c r="N435" s="335"/>
    </row>
    <row r="436" spans="3:14" ht="14.25" hidden="1" x14ac:dyDescent="0.2">
      <c r="C436" s="335"/>
      <c r="D436" s="78"/>
      <c r="E436" s="335"/>
      <c r="F436" s="335"/>
      <c r="H436" s="335"/>
      <c r="I436" s="335"/>
      <c r="J436" s="335"/>
      <c r="K436" s="335"/>
      <c r="L436" s="335"/>
      <c r="M436" s="335"/>
      <c r="N436" s="335"/>
    </row>
    <row r="437" spans="3:14" ht="14.25" hidden="1" x14ac:dyDescent="0.2">
      <c r="C437" s="335"/>
      <c r="D437" s="78"/>
      <c r="E437" s="335"/>
      <c r="F437" s="335"/>
      <c r="H437" s="335"/>
      <c r="I437" s="335"/>
      <c r="J437" s="335"/>
      <c r="K437" s="335"/>
      <c r="L437" s="335"/>
      <c r="M437" s="335"/>
      <c r="N437" s="335"/>
    </row>
    <row r="438" spans="3:14" ht="14.25" hidden="1" x14ac:dyDescent="0.2">
      <c r="C438" s="335"/>
      <c r="D438" s="78"/>
      <c r="E438" s="335"/>
      <c r="F438" s="335"/>
      <c r="H438" s="335"/>
      <c r="I438" s="335"/>
      <c r="J438" s="335"/>
      <c r="K438" s="335"/>
      <c r="L438" s="335"/>
      <c r="M438" s="335"/>
      <c r="N438" s="335"/>
    </row>
    <row r="439" spans="3:14" ht="14.25" hidden="1" x14ac:dyDescent="0.2">
      <c r="C439" s="335"/>
      <c r="D439" s="78"/>
      <c r="E439" s="335"/>
      <c r="F439" s="335"/>
      <c r="H439" s="335"/>
      <c r="I439" s="335"/>
      <c r="J439" s="335"/>
      <c r="K439" s="335"/>
      <c r="L439" s="335"/>
      <c r="M439" s="335"/>
      <c r="N439" s="335"/>
    </row>
    <row r="440" spans="3:14" ht="14.25" hidden="1" x14ac:dyDescent="0.2">
      <c r="C440" s="335"/>
      <c r="D440" s="78"/>
      <c r="E440" s="335"/>
      <c r="F440" s="335"/>
      <c r="H440" s="335"/>
      <c r="I440" s="335"/>
      <c r="J440" s="335"/>
      <c r="K440" s="335"/>
      <c r="L440" s="335"/>
      <c r="M440" s="335"/>
      <c r="N440" s="335"/>
    </row>
    <row r="441" spans="3:14" ht="14.25" hidden="1" x14ac:dyDescent="0.2">
      <c r="C441" s="335"/>
      <c r="D441" s="78"/>
      <c r="E441" s="335"/>
      <c r="F441" s="335"/>
      <c r="H441" s="335"/>
      <c r="I441" s="335"/>
      <c r="J441" s="335"/>
      <c r="K441" s="335"/>
      <c r="L441" s="335"/>
      <c r="M441" s="335"/>
      <c r="N441" s="335"/>
    </row>
    <row r="442" spans="3:14" ht="14.25" hidden="1" x14ac:dyDescent="0.2">
      <c r="C442" s="335"/>
      <c r="D442" s="78"/>
      <c r="E442" s="335"/>
      <c r="F442" s="335"/>
      <c r="H442" s="335"/>
      <c r="I442" s="335"/>
      <c r="J442" s="335"/>
      <c r="K442" s="335"/>
      <c r="L442" s="335"/>
      <c r="M442" s="335"/>
      <c r="N442" s="335"/>
    </row>
    <row r="443" spans="3:14" ht="14.25" hidden="1" x14ac:dyDescent="0.2">
      <c r="C443" s="335"/>
      <c r="D443" s="78"/>
      <c r="E443" s="335"/>
      <c r="F443" s="335"/>
      <c r="H443" s="335"/>
      <c r="I443" s="335"/>
      <c r="J443" s="335"/>
      <c r="K443" s="335"/>
      <c r="L443" s="335"/>
      <c r="M443" s="335"/>
      <c r="N443" s="335"/>
    </row>
    <row r="444" spans="3:14" ht="14.25" hidden="1" x14ac:dyDescent="0.2">
      <c r="C444" s="335"/>
      <c r="D444" s="78"/>
      <c r="E444" s="335"/>
      <c r="F444" s="335"/>
      <c r="H444" s="335"/>
      <c r="I444" s="335"/>
      <c r="J444" s="335"/>
      <c r="K444" s="335"/>
      <c r="L444" s="335"/>
      <c r="M444" s="335"/>
      <c r="N444" s="335"/>
    </row>
    <row r="445" spans="3:14" ht="14.25" hidden="1" x14ac:dyDescent="0.2">
      <c r="C445" s="335"/>
      <c r="D445" s="78"/>
      <c r="E445" s="335"/>
      <c r="F445" s="335"/>
      <c r="H445" s="335"/>
      <c r="I445" s="335"/>
      <c r="J445" s="335"/>
      <c r="K445" s="335"/>
      <c r="L445" s="335"/>
      <c r="M445" s="335"/>
      <c r="N445" s="335"/>
    </row>
    <row r="446" spans="3:14" ht="14.25" hidden="1" x14ac:dyDescent="0.2">
      <c r="C446" s="335"/>
      <c r="D446" s="78"/>
      <c r="E446" s="335"/>
      <c r="F446" s="335"/>
      <c r="H446" s="335"/>
      <c r="I446" s="335"/>
      <c r="J446" s="335"/>
      <c r="K446" s="335"/>
      <c r="L446" s="335"/>
      <c r="M446" s="335"/>
      <c r="N446" s="335"/>
    </row>
    <row r="447" spans="3:14" ht="14.25" hidden="1" x14ac:dyDescent="0.2">
      <c r="C447" s="335"/>
      <c r="D447" s="78"/>
      <c r="E447" s="335"/>
      <c r="F447" s="335"/>
      <c r="H447" s="335"/>
      <c r="I447" s="335"/>
      <c r="J447" s="335"/>
      <c r="K447" s="335"/>
      <c r="L447" s="335"/>
      <c r="M447" s="335"/>
      <c r="N447" s="335"/>
    </row>
    <row r="448" spans="3:14" ht="14.25" hidden="1" x14ac:dyDescent="0.2">
      <c r="C448" s="335"/>
      <c r="D448" s="78"/>
      <c r="E448" s="335"/>
      <c r="F448" s="335"/>
      <c r="H448" s="335"/>
      <c r="I448" s="335"/>
      <c r="J448" s="335"/>
      <c r="K448" s="335"/>
      <c r="L448" s="335"/>
      <c r="M448" s="335"/>
      <c r="N448" s="335"/>
    </row>
    <row r="449" spans="3:14" ht="14.25" hidden="1" x14ac:dyDescent="0.2">
      <c r="C449" s="335"/>
      <c r="D449" s="78"/>
      <c r="E449" s="335"/>
      <c r="F449" s="335"/>
      <c r="H449" s="335"/>
      <c r="I449" s="335"/>
      <c r="J449" s="335"/>
      <c r="K449" s="335"/>
      <c r="L449" s="335"/>
      <c r="M449" s="335"/>
      <c r="N449" s="335"/>
    </row>
    <row r="450" spans="3:14" ht="14.25" hidden="1" x14ac:dyDescent="0.2">
      <c r="C450" s="335"/>
      <c r="D450" s="78"/>
      <c r="E450" s="335"/>
      <c r="F450" s="335"/>
      <c r="H450" s="335"/>
      <c r="I450" s="335"/>
      <c r="J450" s="335"/>
      <c r="K450" s="335"/>
      <c r="L450" s="335"/>
      <c r="M450" s="335"/>
      <c r="N450" s="335"/>
    </row>
    <row r="451" spans="3:14" ht="14.25" hidden="1" x14ac:dyDescent="0.2">
      <c r="C451" s="335"/>
      <c r="D451" s="78"/>
      <c r="E451" s="335"/>
      <c r="F451" s="335"/>
      <c r="H451" s="335"/>
      <c r="I451" s="335"/>
      <c r="J451" s="335"/>
      <c r="K451" s="335"/>
      <c r="L451" s="335"/>
      <c r="M451" s="335"/>
      <c r="N451" s="335"/>
    </row>
    <row r="452" spans="3:14" ht="14.25" hidden="1" x14ac:dyDescent="0.2">
      <c r="C452" s="335"/>
      <c r="D452" s="78"/>
      <c r="E452" s="335"/>
      <c r="F452" s="335"/>
      <c r="H452" s="335"/>
      <c r="I452" s="335"/>
      <c r="J452" s="335"/>
      <c r="K452" s="335"/>
      <c r="L452" s="335"/>
      <c r="M452" s="335"/>
      <c r="N452" s="335"/>
    </row>
    <row r="453" spans="3:14" ht="14.25" hidden="1" x14ac:dyDescent="0.2">
      <c r="C453" s="335"/>
      <c r="D453" s="78"/>
      <c r="E453" s="335"/>
      <c r="F453" s="335"/>
      <c r="H453" s="335"/>
      <c r="I453" s="335"/>
      <c r="J453" s="335"/>
      <c r="K453" s="335"/>
      <c r="L453" s="335"/>
      <c r="M453" s="335"/>
      <c r="N453" s="335"/>
    </row>
    <row r="454" spans="3:14" ht="14.25" hidden="1" x14ac:dyDescent="0.2">
      <c r="C454" s="335"/>
      <c r="D454" s="78"/>
      <c r="E454" s="335"/>
      <c r="F454" s="335"/>
      <c r="H454" s="335"/>
      <c r="I454" s="335"/>
      <c r="J454" s="335"/>
      <c r="K454" s="335"/>
      <c r="L454" s="335"/>
      <c r="M454" s="335"/>
      <c r="N454" s="335"/>
    </row>
    <row r="455" spans="3:14" ht="14.25" hidden="1" x14ac:dyDescent="0.2">
      <c r="C455" s="335"/>
      <c r="D455" s="78"/>
      <c r="E455" s="335"/>
      <c r="F455" s="335"/>
      <c r="H455" s="335"/>
      <c r="I455" s="335"/>
      <c r="J455" s="335"/>
      <c r="K455" s="335"/>
      <c r="L455" s="335"/>
      <c r="M455" s="335"/>
      <c r="N455" s="335"/>
    </row>
    <row r="456" spans="3:14" ht="14.25" hidden="1" x14ac:dyDescent="0.2">
      <c r="C456" s="335"/>
      <c r="D456" s="78"/>
      <c r="E456" s="335"/>
      <c r="F456" s="335"/>
      <c r="H456" s="335"/>
      <c r="I456" s="335"/>
      <c r="J456" s="335"/>
      <c r="K456" s="335"/>
      <c r="L456" s="335"/>
      <c r="M456" s="335"/>
      <c r="N456" s="335"/>
    </row>
    <row r="457" spans="3:14" ht="14.25" hidden="1" x14ac:dyDescent="0.2">
      <c r="C457" s="335"/>
      <c r="D457" s="78"/>
      <c r="E457" s="335"/>
      <c r="F457" s="335"/>
      <c r="H457" s="335"/>
      <c r="I457" s="335"/>
      <c r="J457" s="335"/>
      <c r="K457" s="335"/>
      <c r="L457" s="335"/>
      <c r="M457" s="335"/>
      <c r="N457" s="335"/>
    </row>
    <row r="458" spans="3:14" ht="14.25" hidden="1" x14ac:dyDescent="0.2">
      <c r="C458" s="335"/>
      <c r="D458" s="78"/>
      <c r="E458" s="335"/>
      <c r="F458" s="335"/>
      <c r="H458" s="335"/>
      <c r="I458" s="335"/>
      <c r="J458" s="335"/>
      <c r="K458" s="335"/>
      <c r="L458" s="335"/>
      <c r="M458" s="335"/>
      <c r="N458" s="335"/>
    </row>
    <row r="459" spans="3:14" ht="14.25" hidden="1" x14ac:dyDescent="0.2">
      <c r="C459" s="335"/>
      <c r="D459" s="78"/>
      <c r="E459" s="335"/>
      <c r="F459" s="335"/>
      <c r="H459" s="335"/>
      <c r="I459" s="335"/>
      <c r="J459" s="335"/>
      <c r="K459" s="335"/>
      <c r="L459" s="335"/>
      <c r="M459" s="335"/>
      <c r="N459" s="335"/>
    </row>
    <row r="460" spans="3:14" ht="14.25" hidden="1" x14ac:dyDescent="0.2">
      <c r="C460" s="335"/>
      <c r="D460" s="78"/>
      <c r="E460" s="335"/>
      <c r="F460" s="335"/>
      <c r="H460" s="335"/>
      <c r="I460" s="335"/>
      <c r="J460" s="335"/>
      <c r="K460" s="335"/>
      <c r="L460" s="335"/>
      <c r="M460" s="335"/>
      <c r="N460" s="335"/>
    </row>
    <row r="461" spans="3:14" ht="14.25" hidden="1" x14ac:dyDescent="0.2">
      <c r="C461" s="335"/>
      <c r="D461" s="78"/>
      <c r="E461" s="335"/>
      <c r="F461" s="335"/>
      <c r="H461" s="335"/>
      <c r="I461" s="335"/>
      <c r="J461" s="335"/>
      <c r="K461" s="335"/>
      <c r="L461" s="335"/>
      <c r="M461" s="335"/>
      <c r="N461" s="335"/>
    </row>
    <row r="462" spans="3:14" ht="14.25" hidden="1" x14ac:dyDescent="0.2">
      <c r="C462" s="335"/>
      <c r="D462" s="78"/>
      <c r="E462" s="335"/>
      <c r="F462" s="335"/>
      <c r="H462" s="335"/>
      <c r="I462" s="335"/>
      <c r="J462" s="335"/>
      <c r="K462" s="335"/>
      <c r="L462" s="335"/>
      <c r="M462" s="335"/>
      <c r="N462" s="335"/>
    </row>
    <row r="463" spans="3:14" ht="14.25" hidden="1" x14ac:dyDescent="0.2">
      <c r="C463" s="335"/>
      <c r="D463" s="78"/>
      <c r="E463" s="335"/>
      <c r="F463" s="335"/>
      <c r="H463" s="335"/>
      <c r="I463" s="335"/>
      <c r="J463" s="335"/>
      <c r="K463" s="335"/>
      <c r="L463" s="335"/>
      <c r="M463" s="335"/>
      <c r="N463" s="335"/>
    </row>
    <row r="464" spans="3:14" ht="14.25" hidden="1" x14ac:dyDescent="0.2">
      <c r="C464" s="335"/>
      <c r="D464" s="78"/>
      <c r="E464" s="335"/>
      <c r="F464" s="335"/>
      <c r="H464" s="335"/>
      <c r="I464" s="335"/>
      <c r="J464" s="335"/>
      <c r="K464" s="335"/>
      <c r="L464" s="335"/>
      <c r="M464" s="335"/>
      <c r="N464" s="335"/>
    </row>
    <row r="465" spans="3:14" ht="14.25" hidden="1" x14ac:dyDescent="0.2">
      <c r="C465" s="335"/>
      <c r="D465" s="78"/>
      <c r="E465" s="335"/>
      <c r="F465" s="335"/>
      <c r="H465" s="335"/>
      <c r="I465" s="335"/>
      <c r="J465" s="335"/>
      <c r="K465" s="335"/>
      <c r="L465" s="335"/>
      <c r="M465" s="335"/>
      <c r="N465" s="335"/>
    </row>
    <row r="466" spans="3:14" ht="14.25" hidden="1" x14ac:dyDescent="0.2">
      <c r="C466" s="335"/>
      <c r="D466" s="78"/>
      <c r="E466" s="335"/>
      <c r="F466" s="335"/>
      <c r="H466" s="335"/>
      <c r="I466" s="335"/>
      <c r="J466" s="335"/>
      <c r="K466" s="335"/>
      <c r="L466" s="335"/>
      <c r="M466" s="335"/>
      <c r="N466" s="335"/>
    </row>
    <row r="467" spans="3:14" ht="14.25" hidden="1" x14ac:dyDescent="0.2">
      <c r="C467" s="335"/>
      <c r="D467" s="78"/>
      <c r="E467" s="335"/>
      <c r="F467" s="335"/>
      <c r="H467" s="335"/>
      <c r="I467" s="335"/>
      <c r="J467" s="335"/>
      <c r="K467" s="335"/>
      <c r="L467" s="335"/>
      <c r="M467" s="335"/>
      <c r="N467" s="335"/>
    </row>
    <row r="468" spans="3:14" ht="14.25" hidden="1" x14ac:dyDescent="0.2">
      <c r="C468" s="335"/>
      <c r="D468" s="78"/>
      <c r="E468" s="335"/>
      <c r="F468" s="335"/>
      <c r="H468" s="335"/>
      <c r="I468" s="335"/>
      <c r="J468" s="335"/>
      <c r="K468" s="335"/>
      <c r="L468" s="335"/>
      <c r="M468" s="335"/>
      <c r="N468" s="335"/>
    </row>
    <row r="469" spans="3:14" ht="14.25" hidden="1" x14ac:dyDescent="0.2">
      <c r="C469" s="335"/>
      <c r="D469" s="78"/>
      <c r="E469" s="335"/>
      <c r="F469" s="335"/>
      <c r="H469" s="335"/>
      <c r="I469" s="335"/>
      <c r="J469" s="335"/>
      <c r="K469" s="335"/>
      <c r="L469" s="335"/>
      <c r="M469" s="335"/>
      <c r="N469" s="335"/>
    </row>
    <row r="470" spans="3:14" ht="14.25" hidden="1" x14ac:dyDescent="0.2">
      <c r="C470" s="335"/>
      <c r="D470" s="78"/>
      <c r="E470" s="335"/>
      <c r="F470" s="335"/>
      <c r="H470" s="335"/>
      <c r="I470" s="335"/>
      <c r="J470" s="335"/>
      <c r="K470" s="335"/>
      <c r="L470" s="335"/>
      <c r="M470" s="335"/>
      <c r="N470" s="335"/>
    </row>
    <row r="471" spans="3:14" ht="14.25" hidden="1" x14ac:dyDescent="0.2">
      <c r="C471" s="335"/>
      <c r="D471" s="78"/>
      <c r="E471" s="335"/>
      <c r="F471" s="335"/>
      <c r="H471" s="335"/>
      <c r="I471" s="335"/>
      <c r="J471" s="335"/>
      <c r="K471" s="335"/>
      <c r="L471" s="335"/>
      <c r="M471" s="335"/>
      <c r="N471" s="335"/>
    </row>
    <row r="472" spans="3:14" ht="14.25" hidden="1" x14ac:dyDescent="0.2">
      <c r="C472" s="335"/>
      <c r="D472" s="78"/>
      <c r="E472" s="335"/>
      <c r="F472" s="335"/>
      <c r="H472" s="335"/>
      <c r="I472" s="335"/>
      <c r="J472" s="335"/>
      <c r="K472" s="335"/>
      <c r="L472" s="335"/>
      <c r="M472" s="335"/>
      <c r="N472" s="335"/>
    </row>
    <row r="473" spans="3:14" ht="14.25" hidden="1" x14ac:dyDescent="0.2">
      <c r="C473" s="335"/>
      <c r="D473" s="78"/>
      <c r="E473" s="335"/>
      <c r="F473" s="335"/>
      <c r="H473" s="335"/>
      <c r="I473" s="335"/>
      <c r="J473" s="335"/>
      <c r="K473" s="335"/>
      <c r="L473" s="335"/>
      <c r="M473" s="335"/>
      <c r="N473" s="335"/>
    </row>
    <row r="474" spans="3:14" ht="14.25" hidden="1" x14ac:dyDescent="0.2">
      <c r="C474" s="335"/>
      <c r="D474" s="78"/>
      <c r="E474" s="335"/>
      <c r="F474" s="335"/>
      <c r="H474" s="335"/>
      <c r="I474" s="335"/>
      <c r="J474" s="335"/>
      <c r="K474" s="335"/>
      <c r="L474" s="335"/>
      <c r="M474" s="335"/>
      <c r="N474" s="335"/>
    </row>
    <row r="475" spans="3:14" ht="14.25" hidden="1" x14ac:dyDescent="0.2">
      <c r="C475" s="335"/>
      <c r="D475" s="78"/>
      <c r="E475" s="335"/>
      <c r="F475" s="335"/>
      <c r="H475" s="335"/>
      <c r="I475" s="335"/>
      <c r="J475" s="335"/>
      <c r="K475" s="335"/>
      <c r="L475" s="335"/>
      <c r="M475" s="335"/>
      <c r="N475" s="335"/>
    </row>
    <row r="476" spans="3:14" ht="14.25" hidden="1" x14ac:dyDescent="0.2">
      <c r="C476" s="335"/>
      <c r="D476" s="78"/>
      <c r="E476" s="335"/>
      <c r="F476" s="335"/>
      <c r="H476" s="335"/>
      <c r="I476" s="335"/>
      <c r="J476" s="335"/>
      <c r="K476" s="335"/>
      <c r="L476" s="335"/>
      <c r="M476" s="335"/>
      <c r="N476" s="335"/>
    </row>
    <row r="477" spans="3:14" ht="14.25" hidden="1" x14ac:dyDescent="0.2">
      <c r="C477" s="335"/>
      <c r="D477" s="78"/>
      <c r="E477" s="335"/>
      <c r="F477" s="335"/>
      <c r="H477" s="335"/>
      <c r="I477" s="335"/>
      <c r="J477" s="335"/>
      <c r="K477" s="335"/>
      <c r="L477" s="335"/>
      <c r="M477" s="335"/>
      <c r="N477" s="335"/>
    </row>
    <row r="478" spans="3:14" ht="14.25" hidden="1" x14ac:dyDescent="0.2">
      <c r="C478" s="335"/>
      <c r="D478" s="78"/>
      <c r="E478" s="335"/>
      <c r="F478" s="335"/>
      <c r="H478" s="335"/>
      <c r="I478" s="335"/>
      <c r="J478" s="335"/>
      <c r="K478" s="335"/>
      <c r="L478" s="335"/>
      <c r="M478" s="335"/>
      <c r="N478" s="335"/>
    </row>
    <row r="479" spans="3:14" ht="14.25" hidden="1" x14ac:dyDescent="0.2">
      <c r="C479" s="335"/>
      <c r="D479" s="78"/>
      <c r="E479" s="335"/>
      <c r="F479" s="335"/>
      <c r="H479" s="335"/>
      <c r="I479" s="335"/>
      <c r="J479" s="335"/>
      <c r="K479" s="335"/>
      <c r="L479" s="335"/>
      <c r="M479" s="335"/>
      <c r="N479" s="335"/>
    </row>
    <row r="480" spans="3:14" ht="14.25" hidden="1" x14ac:dyDescent="0.2">
      <c r="C480" s="335"/>
      <c r="D480" s="78"/>
      <c r="E480" s="335"/>
      <c r="F480" s="335"/>
      <c r="H480" s="335"/>
      <c r="I480" s="335"/>
      <c r="J480" s="335"/>
      <c r="K480" s="335"/>
      <c r="L480" s="335"/>
      <c r="M480" s="335"/>
      <c r="N480" s="335"/>
    </row>
    <row r="481" spans="3:14" ht="14.25" hidden="1" x14ac:dyDescent="0.2">
      <c r="C481" s="335"/>
      <c r="D481" s="78"/>
      <c r="E481" s="335"/>
      <c r="F481" s="335"/>
      <c r="H481" s="335"/>
      <c r="I481" s="335"/>
      <c r="J481" s="335"/>
      <c r="K481" s="335"/>
      <c r="L481" s="335"/>
      <c r="M481" s="335"/>
      <c r="N481" s="335"/>
    </row>
    <row r="482" spans="3:14" ht="14.25" hidden="1" x14ac:dyDescent="0.2">
      <c r="C482" s="335"/>
      <c r="D482" s="78"/>
      <c r="E482" s="335"/>
      <c r="F482" s="335"/>
      <c r="H482" s="335"/>
      <c r="I482" s="335"/>
      <c r="J482" s="335"/>
      <c r="K482" s="335"/>
      <c r="L482" s="335"/>
      <c r="M482" s="335"/>
      <c r="N482" s="335"/>
    </row>
    <row r="483" spans="3:14" ht="14.25" hidden="1" x14ac:dyDescent="0.2">
      <c r="C483" s="335"/>
      <c r="D483" s="78"/>
      <c r="E483" s="335"/>
      <c r="F483" s="335"/>
      <c r="H483" s="335"/>
      <c r="I483" s="335"/>
      <c r="J483" s="335"/>
      <c r="K483" s="335"/>
      <c r="L483" s="335"/>
      <c r="M483" s="335"/>
      <c r="N483" s="335"/>
    </row>
    <row r="484" spans="3:14" ht="14.25" hidden="1" x14ac:dyDescent="0.2">
      <c r="C484" s="335"/>
      <c r="D484" s="78"/>
      <c r="E484" s="335"/>
      <c r="F484" s="335"/>
      <c r="H484" s="335"/>
      <c r="I484" s="335"/>
      <c r="J484" s="335"/>
      <c r="K484" s="335"/>
      <c r="L484" s="335"/>
      <c r="M484" s="335"/>
      <c r="N484" s="335"/>
    </row>
    <row r="485" spans="3:14" ht="14.25" hidden="1" x14ac:dyDescent="0.2">
      <c r="C485" s="335"/>
      <c r="D485" s="78"/>
      <c r="E485" s="335"/>
      <c r="F485" s="335"/>
      <c r="H485" s="335"/>
      <c r="I485" s="335"/>
      <c r="J485" s="335"/>
      <c r="K485" s="335"/>
      <c r="L485" s="335"/>
      <c r="M485" s="335"/>
      <c r="N485" s="335"/>
    </row>
    <row r="486" spans="3:14" ht="14.25" hidden="1" x14ac:dyDescent="0.2">
      <c r="C486" s="335"/>
      <c r="D486" s="78"/>
      <c r="E486" s="335"/>
      <c r="F486" s="335"/>
      <c r="H486" s="335"/>
      <c r="I486" s="335"/>
      <c r="J486" s="335"/>
      <c r="K486" s="335"/>
      <c r="L486" s="335"/>
      <c r="M486" s="335"/>
      <c r="N486" s="335"/>
    </row>
    <row r="487" spans="3:14" ht="14.25" hidden="1" x14ac:dyDescent="0.2">
      <c r="C487" s="335"/>
      <c r="D487" s="78"/>
      <c r="E487" s="335"/>
      <c r="F487" s="335"/>
      <c r="H487" s="335"/>
      <c r="I487" s="335"/>
      <c r="J487" s="335"/>
      <c r="K487" s="335"/>
      <c r="L487" s="335"/>
      <c r="M487" s="335"/>
      <c r="N487" s="335"/>
    </row>
    <row r="488" spans="3:14" ht="14.25" hidden="1" x14ac:dyDescent="0.2">
      <c r="C488" s="335"/>
      <c r="D488" s="78"/>
      <c r="E488" s="335"/>
      <c r="F488" s="335"/>
      <c r="H488" s="335"/>
      <c r="I488" s="335"/>
      <c r="J488" s="335"/>
      <c r="K488" s="335"/>
      <c r="L488" s="335"/>
      <c r="M488" s="335"/>
      <c r="N488" s="335"/>
    </row>
    <row r="489" spans="3:14" ht="14.25" hidden="1" x14ac:dyDescent="0.2">
      <c r="C489" s="335"/>
      <c r="D489" s="78"/>
      <c r="E489" s="335"/>
      <c r="F489" s="335"/>
      <c r="H489" s="335"/>
      <c r="I489" s="335"/>
      <c r="J489" s="335"/>
      <c r="K489" s="335"/>
      <c r="L489" s="335"/>
      <c r="M489" s="335"/>
      <c r="N489" s="335"/>
    </row>
    <row r="490" spans="3:14" ht="14.25" hidden="1" x14ac:dyDescent="0.2">
      <c r="C490" s="335"/>
      <c r="D490" s="78"/>
      <c r="E490" s="335"/>
      <c r="F490" s="335"/>
      <c r="H490" s="335"/>
      <c r="I490" s="335"/>
      <c r="J490" s="335"/>
      <c r="K490" s="335"/>
      <c r="L490" s="335"/>
      <c r="M490" s="335"/>
      <c r="N490" s="335"/>
    </row>
    <row r="491" spans="3:14" ht="14.25" hidden="1" x14ac:dyDescent="0.2">
      <c r="C491" s="335"/>
      <c r="D491" s="78"/>
      <c r="E491" s="335"/>
      <c r="F491" s="335"/>
      <c r="H491" s="335"/>
      <c r="I491" s="335"/>
      <c r="J491" s="335"/>
      <c r="K491" s="335"/>
      <c r="L491" s="335"/>
      <c r="M491" s="335"/>
      <c r="N491" s="335"/>
    </row>
    <row r="492" spans="3:14" ht="14.25" hidden="1" x14ac:dyDescent="0.2">
      <c r="C492" s="335"/>
      <c r="D492" s="78"/>
      <c r="E492" s="335"/>
      <c r="F492" s="335"/>
      <c r="H492" s="335"/>
      <c r="I492" s="335"/>
      <c r="J492" s="335"/>
      <c r="K492" s="335"/>
      <c r="L492" s="335"/>
      <c r="M492" s="335"/>
      <c r="N492" s="335"/>
    </row>
    <row r="493" spans="3:14" ht="14.25" hidden="1" x14ac:dyDescent="0.2">
      <c r="C493" s="335"/>
      <c r="D493" s="78"/>
      <c r="E493" s="335"/>
      <c r="F493" s="335"/>
      <c r="H493" s="335"/>
      <c r="I493" s="335"/>
      <c r="J493" s="335"/>
      <c r="K493" s="335"/>
      <c r="L493" s="335"/>
      <c r="M493" s="335"/>
      <c r="N493" s="335"/>
    </row>
    <row r="494" spans="3:14" ht="14.25" hidden="1" x14ac:dyDescent="0.2">
      <c r="C494" s="335"/>
      <c r="D494" s="78"/>
      <c r="E494" s="335"/>
      <c r="F494" s="335"/>
      <c r="H494" s="335"/>
      <c r="I494" s="335"/>
      <c r="J494" s="335"/>
      <c r="K494" s="335"/>
      <c r="L494" s="335"/>
      <c r="M494" s="335"/>
      <c r="N494" s="335"/>
    </row>
    <row r="495" spans="3:14" ht="14.25" hidden="1" x14ac:dyDescent="0.2">
      <c r="C495" s="335"/>
      <c r="D495" s="78"/>
      <c r="E495" s="335"/>
      <c r="F495" s="335"/>
      <c r="H495" s="335"/>
      <c r="I495" s="335"/>
      <c r="J495" s="335"/>
      <c r="K495" s="335"/>
      <c r="L495" s="335"/>
      <c r="M495" s="335"/>
      <c r="N495" s="335"/>
    </row>
    <row r="496" spans="3:14" ht="14.25" hidden="1" x14ac:dyDescent="0.2">
      <c r="C496" s="335"/>
      <c r="D496" s="78"/>
      <c r="E496" s="335"/>
      <c r="F496" s="335"/>
      <c r="H496" s="335"/>
      <c r="I496" s="335"/>
      <c r="J496" s="335"/>
      <c r="K496" s="335"/>
      <c r="L496" s="335"/>
      <c r="M496" s="335"/>
      <c r="N496" s="335"/>
    </row>
    <row r="497" spans="3:14" ht="14.25" hidden="1" x14ac:dyDescent="0.2">
      <c r="C497" s="335"/>
      <c r="D497" s="78"/>
      <c r="E497" s="335"/>
      <c r="F497" s="335"/>
      <c r="H497" s="335"/>
      <c r="I497" s="335"/>
      <c r="J497" s="335"/>
      <c r="K497" s="335"/>
      <c r="L497" s="335"/>
      <c r="M497" s="335"/>
      <c r="N497" s="335"/>
    </row>
    <row r="498" spans="3:14" ht="14.25" hidden="1" x14ac:dyDescent="0.2">
      <c r="C498" s="335"/>
      <c r="D498" s="78"/>
      <c r="E498" s="335"/>
      <c r="F498" s="335"/>
      <c r="H498" s="335"/>
      <c r="I498" s="335"/>
      <c r="J498" s="335"/>
      <c r="K498" s="335"/>
      <c r="L498" s="335"/>
      <c r="M498" s="335"/>
      <c r="N498" s="335"/>
    </row>
    <row r="499" spans="3:14" ht="14.25" hidden="1" x14ac:dyDescent="0.2">
      <c r="C499" s="335"/>
      <c r="D499" s="78"/>
      <c r="E499" s="335"/>
      <c r="F499" s="335"/>
      <c r="H499" s="335"/>
      <c r="I499" s="335"/>
      <c r="J499" s="335"/>
      <c r="K499" s="335"/>
      <c r="L499" s="335"/>
      <c r="M499" s="335"/>
      <c r="N499" s="335"/>
    </row>
    <row r="500" spans="3:14" ht="14.25" hidden="1" x14ac:dyDescent="0.2">
      <c r="C500" s="335"/>
      <c r="D500" s="78"/>
      <c r="E500" s="335"/>
      <c r="F500" s="335"/>
      <c r="H500" s="335"/>
      <c r="I500" s="335"/>
      <c r="J500" s="335"/>
      <c r="K500" s="335"/>
      <c r="L500" s="335"/>
      <c r="M500" s="335"/>
      <c r="N500" s="335"/>
    </row>
    <row r="501" spans="3:14" ht="14.25" hidden="1" x14ac:dyDescent="0.2">
      <c r="C501" s="335"/>
      <c r="D501" s="78"/>
      <c r="E501" s="335"/>
      <c r="F501" s="335"/>
      <c r="H501" s="335"/>
      <c r="I501" s="335"/>
      <c r="J501" s="335"/>
      <c r="K501" s="335"/>
      <c r="L501" s="335"/>
      <c r="M501" s="335"/>
      <c r="N501" s="335"/>
    </row>
    <row r="502" spans="3:14" ht="14.25" hidden="1" x14ac:dyDescent="0.2">
      <c r="C502" s="335"/>
      <c r="D502" s="78"/>
      <c r="E502" s="335"/>
      <c r="F502" s="335"/>
      <c r="H502" s="335"/>
      <c r="I502" s="335"/>
      <c r="J502" s="335"/>
      <c r="K502" s="335"/>
      <c r="L502" s="335"/>
      <c r="M502" s="335"/>
      <c r="N502" s="335"/>
    </row>
    <row r="503" spans="3:14" ht="14.25" hidden="1" x14ac:dyDescent="0.2">
      <c r="C503" s="335"/>
      <c r="D503" s="78"/>
      <c r="E503" s="335"/>
      <c r="F503" s="335"/>
      <c r="H503" s="335"/>
      <c r="I503" s="335"/>
      <c r="J503" s="335"/>
      <c r="K503" s="335"/>
      <c r="L503" s="335"/>
      <c r="M503" s="335"/>
      <c r="N503" s="335"/>
    </row>
    <row r="504" spans="3:14" ht="14.25" hidden="1" x14ac:dyDescent="0.2">
      <c r="C504" s="335"/>
      <c r="D504" s="78"/>
      <c r="E504" s="335"/>
      <c r="F504" s="335"/>
      <c r="H504" s="335"/>
      <c r="I504" s="335"/>
      <c r="J504" s="335"/>
      <c r="K504" s="335"/>
      <c r="L504" s="335"/>
      <c r="M504" s="335"/>
      <c r="N504" s="335"/>
    </row>
    <row r="505" spans="3:14" ht="14.25" hidden="1" x14ac:dyDescent="0.2">
      <c r="C505" s="335"/>
      <c r="D505" s="78"/>
      <c r="E505" s="335"/>
      <c r="F505" s="335"/>
      <c r="H505" s="335"/>
      <c r="I505" s="335"/>
      <c r="J505" s="335"/>
      <c r="K505" s="335"/>
      <c r="L505" s="335"/>
      <c r="M505" s="335"/>
      <c r="N505" s="335"/>
    </row>
    <row r="506" spans="3:14" ht="14.25" hidden="1" x14ac:dyDescent="0.2">
      <c r="C506" s="335"/>
      <c r="D506" s="78"/>
      <c r="E506" s="335"/>
      <c r="F506" s="335"/>
      <c r="H506" s="335"/>
      <c r="I506" s="335"/>
      <c r="J506" s="335"/>
      <c r="K506" s="335"/>
      <c r="L506" s="335"/>
      <c r="M506" s="335"/>
      <c r="N506" s="335"/>
    </row>
    <row r="507" spans="3:14" ht="14.25" hidden="1" x14ac:dyDescent="0.2">
      <c r="C507" s="335"/>
      <c r="D507" s="78"/>
      <c r="E507" s="335"/>
      <c r="F507" s="335"/>
      <c r="H507" s="335"/>
      <c r="I507" s="335"/>
      <c r="J507" s="335"/>
      <c r="K507" s="335"/>
      <c r="L507" s="335"/>
      <c r="M507" s="335"/>
      <c r="N507" s="335"/>
    </row>
    <row r="508" spans="3:14" ht="14.25" hidden="1" x14ac:dyDescent="0.2">
      <c r="C508" s="335"/>
      <c r="D508" s="78"/>
      <c r="E508" s="335"/>
      <c r="F508" s="335"/>
      <c r="H508" s="335"/>
      <c r="I508" s="335"/>
      <c r="J508" s="335"/>
      <c r="K508" s="335"/>
      <c r="L508" s="335"/>
      <c r="M508" s="335"/>
      <c r="N508" s="335"/>
    </row>
    <row r="509" spans="3:14" ht="14.25" hidden="1" x14ac:dyDescent="0.2">
      <c r="C509" s="335"/>
      <c r="D509" s="78"/>
      <c r="E509" s="335"/>
      <c r="F509" s="335"/>
      <c r="H509" s="335"/>
      <c r="I509" s="335"/>
      <c r="J509" s="335"/>
      <c r="K509" s="335"/>
      <c r="L509" s="335"/>
      <c r="M509" s="335"/>
      <c r="N509" s="335"/>
    </row>
    <row r="510" spans="3:14" ht="14.25" hidden="1" x14ac:dyDescent="0.2">
      <c r="C510" s="335"/>
      <c r="D510" s="78"/>
      <c r="E510" s="335"/>
      <c r="F510" s="335"/>
      <c r="H510" s="335"/>
      <c r="I510" s="335"/>
      <c r="J510" s="335"/>
      <c r="K510" s="335"/>
      <c r="L510" s="335"/>
      <c r="M510" s="335"/>
      <c r="N510" s="335"/>
    </row>
    <row r="511" spans="3:14" ht="14.25" hidden="1" x14ac:dyDescent="0.2">
      <c r="C511" s="335"/>
      <c r="D511" s="78"/>
      <c r="E511" s="335"/>
      <c r="F511" s="335"/>
      <c r="H511" s="335"/>
      <c r="I511" s="335"/>
      <c r="J511" s="335"/>
      <c r="K511" s="335"/>
      <c r="L511" s="335"/>
      <c r="M511" s="335"/>
      <c r="N511" s="335"/>
    </row>
    <row r="512" spans="3:14" ht="14.25" hidden="1" x14ac:dyDescent="0.2">
      <c r="C512" s="335"/>
      <c r="D512" s="78"/>
      <c r="E512" s="335"/>
      <c r="F512" s="335"/>
      <c r="H512" s="335"/>
      <c r="I512" s="335"/>
      <c r="J512" s="335"/>
      <c r="K512" s="335"/>
      <c r="L512" s="335"/>
      <c r="M512" s="335"/>
      <c r="N512" s="335"/>
    </row>
    <row r="513" spans="3:14" ht="14.25" hidden="1" x14ac:dyDescent="0.2">
      <c r="C513" s="335"/>
      <c r="D513" s="78"/>
      <c r="E513" s="335"/>
      <c r="F513" s="335"/>
      <c r="H513" s="335"/>
      <c r="I513" s="335"/>
      <c r="J513" s="335"/>
      <c r="K513" s="335"/>
      <c r="L513" s="335"/>
      <c r="M513" s="335"/>
      <c r="N513" s="335"/>
    </row>
    <row r="514" spans="3:14" ht="14.25" hidden="1" x14ac:dyDescent="0.2">
      <c r="C514" s="335"/>
      <c r="D514" s="78"/>
      <c r="E514" s="335"/>
      <c r="F514" s="335"/>
      <c r="H514" s="335"/>
      <c r="I514" s="335"/>
      <c r="J514" s="335"/>
      <c r="K514" s="335"/>
      <c r="L514" s="335"/>
      <c r="M514" s="335"/>
      <c r="N514" s="335"/>
    </row>
    <row r="515" spans="3:14" ht="14.25" hidden="1" x14ac:dyDescent="0.2">
      <c r="C515" s="335"/>
      <c r="D515" s="78"/>
      <c r="E515" s="335"/>
      <c r="F515" s="335"/>
      <c r="H515" s="335"/>
      <c r="I515" s="335"/>
      <c r="J515" s="335"/>
      <c r="K515" s="335"/>
      <c r="L515" s="335"/>
      <c r="M515" s="335"/>
      <c r="N515" s="335"/>
    </row>
    <row r="516" spans="3:14" ht="14.25" hidden="1" x14ac:dyDescent="0.2">
      <c r="C516" s="335"/>
      <c r="D516" s="78"/>
      <c r="E516" s="335"/>
      <c r="F516" s="335"/>
      <c r="H516" s="335"/>
      <c r="I516" s="335"/>
      <c r="J516" s="335"/>
      <c r="K516" s="335"/>
      <c r="L516" s="335"/>
      <c r="M516" s="335"/>
      <c r="N516" s="335"/>
    </row>
    <row r="517" spans="3:14" ht="14.25" hidden="1" x14ac:dyDescent="0.2">
      <c r="C517" s="335"/>
      <c r="D517" s="78"/>
      <c r="E517" s="335"/>
      <c r="F517" s="335"/>
      <c r="H517" s="335"/>
      <c r="I517" s="335"/>
      <c r="J517" s="335"/>
      <c r="K517" s="335"/>
      <c r="L517" s="335"/>
      <c r="M517" s="335"/>
      <c r="N517" s="335"/>
    </row>
    <row r="518" spans="3:14" ht="14.25" hidden="1" x14ac:dyDescent="0.2">
      <c r="C518" s="335"/>
      <c r="D518" s="78"/>
      <c r="E518" s="335"/>
      <c r="F518" s="335"/>
      <c r="H518" s="335"/>
      <c r="I518" s="335"/>
      <c r="J518" s="335"/>
      <c r="K518" s="335"/>
      <c r="L518" s="335"/>
      <c r="M518" s="335"/>
      <c r="N518" s="335"/>
    </row>
    <row r="519" spans="3:14" ht="14.25" hidden="1" x14ac:dyDescent="0.2">
      <c r="C519" s="335"/>
      <c r="D519" s="78"/>
      <c r="E519" s="335"/>
      <c r="F519" s="335"/>
      <c r="H519" s="335"/>
      <c r="I519" s="335"/>
      <c r="J519" s="335"/>
      <c r="K519" s="335"/>
      <c r="L519" s="335"/>
      <c r="M519" s="335"/>
      <c r="N519" s="335"/>
    </row>
    <row r="520" spans="3:14" ht="14.25" hidden="1" x14ac:dyDescent="0.2">
      <c r="C520" s="335"/>
      <c r="D520" s="78"/>
      <c r="E520" s="335"/>
      <c r="F520" s="335"/>
      <c r="H520" s="335"/>
      <c r="I520" s="335"/>
      <c r="J520" s="335"/>
      <c r="K520" s="335"/>
      <c r="L520" s="335"/>
      <c r="M520" s="335"/>
      <c r="N520" s="335"/>
    </row>
    <row r="521" spans="3:14" ht="14.25" hidden="1" x14ac:dyDescent="0.2">
      <c r="C521" s="335"/>
      <c r="D521" s="78"/>
      <c r="E521" s="335"/>
      <c r="F521" s="335"/>
      <c r="H521" s="335"/>
      <c r="I521" s="335"/>
      <c r="J521" s="335"/>
      <c r="K521" s="335"/>
      <c r="L521" s="335"/>
      <c r="M521" s="335"/>
      <c r="N521" s="335"/>
    </row>
    <row r="522" spans="3:14" ht="14.25" hidden="1" x14ac:dyDescent="0.2">
      <c r="C522" s="335"/>
      <c r="D522" s="78"/>
      <c r="E522" s="335"/>
      <c r="F522" s="335"/>
      <c r="H522" s="335"/>
      <c r="I522" s="335"/>
      <c r="J522" s="335"/>
      <c r="K522" s="335"/>
      <c r="L522" s="335"/>
      <c r="M522" s="335"/>
      <c r="N522" s="335"/>
    </row>
    <row r="523" spans="3:14" ht="14.25" hidden="1" x14ac:dyDescent="0.2">
      <c r="C523" s="335"/>
      <c r="D523" s="78"/>
      <c r="E523" s="335"/>
      <c r="F523" s="335"/>
      <c r="H523" s="335"/>
      <c r="I523" s="335"/>
      <c r="J523" s="335"/>
      <c r="K523" s="335"/>
      <c r="L523" s="335"/>
      <c r="M523" s="335"/>
      <c r="N523" s="335"/>
    </row>
    <row r="524" spans="3:14" ht="14.25" hidden="1" x14ac:dyDescent="0.2">
      <c r="C524" s="335"/>
      <c r="D524" s="78"/>
      <c r="E524" s="335"/>
      <c r="F524" s="335"/>
      <c r="H524" s="335"/>
      <c r="I524" s="335"/>
      <c r="J524" s="335"/>
      <c r="K524" s="335"/>
      <c r="L524" s="335"/>
      <c r="M524" s="335"/>
      <c r="N524" s="335"/>
    </row>
    <row r="525" spans="3:14" ht="14.25" hidden="1" x14ac:dyDescent="0.2">
      <c r="C525" s="335"/>
      <c r="D525" s="78"/>
      <c r="E525" s="335"/>
      <c r="F525" s="335"/>
      <c r="H525" s="335"/>
      <c r="I525" s="335"/>
      <c r="J525" s="335"/>
      <c r="K525" s="335"/>
      <c r="L525" s="335"/>
      <c r="M525" s="335"/>
      <c r="N525" s="335"/>
    </row>
    <row r="526" spans="3:14" ht="14.25" hidden="1" x14ac:dyDescent="0.2">
      <c r="C526" s="335"/>
      <c r="D526" s="78"/>
      <c r="E526" s="335"/>
      <c r="F526" s="335"/>
      <c r="H526" s="335"/>
      <c r="I526" s="335"/>
      <c r="J526" s="335"/>
      <c r="K526" s="335"/>
      <c r="L526" s="335"/>
      <c r="M526" s="335"/>
      <c r="N526" s="335"/>
    </row>
    <row r="527" spans="3:14" ht="14.25" hidden="1" x14ac:dyDescent="0.2">
      <c r="C527" s="335"/>
      <c r="D527" s="78"/>
      <c r="E527" s="335"/>
      <c r="F527" s="335"/>
      <c r="H527" s="335"/>
      <c r="I527" s="335"/>
      <c r="J527" s="335"/>
      <c r="K527" s="335"/>
      <c r="L527" s="335"/>
      <c r="M527" s="335"/>
      <c r="N527" s="335"/>
    </row>
    <row r="528" spans="3:14" ht="14.25" hidden="1" x14ac:dyDescent="0.2">
      <c r="C528" s="335"/>
      <c r="D528" s="78"/>
      <c r="E528" s="335"/>
      <c r="F528" s="335"/>
      <c r="H528" s="335"/>
      <c r="I528" s="335"/>
      <c r="J528" s="335"/>
      <c r="K528" s="335"/>
      <c r="L528" s="335"/>
      <c r="M528" s="335"/>
      <c r="N528" s="335"/>
    </row>
    <row r="529" spans="3:14" ht="14.25" hidden="1" x14ac:dyDescent="0.2">
      <c r="C529" s="335"/>
      <c r="D529" s="78"/>
      <c r="E529" s="335"/>
      <c r="F529" s="335"/>
      <c r="H529" s="335"/>
      <c r="I529" s="335"/>
      <c r="J529" s="335"/>
      <c r="K529" s="335"/>
      <c r="L529" s="335"/>
      <c r="M529" s="335"/>
      <c r="N529" s="335"/>
    </row>
    <row r="530" spans="3:14" ht="14.25" hidden="1" x14ac:dyDescent="0.2">
      <c r="C530" s="335"/>
      <c r="D530" s="78"/>
      <c r="E530" s="335"/>
      <c r="F530" s="335"/>
      <c r="H530" s="335"/>
      <c r="I530" s="335"/>
      <c r="J530" s="335"/>
      <c r="K530" s="335"/>
      <c r="L530" s="335"/>
      <c r="M530" s="335"/>
      <c r="N530" s="335"/>
    </row>
    <row r="531" spans="3:14" ht="14.25" hidden="1" x14ac:dyDescent="0.2">
      <c r="C531" s="335"/>
      <c r="D531" s="78"/>
      <c r="E531" s="335"/>
      <c r="F531" s="335"/>
      <c r="H531" s="335"/>
      <c r="I531" s="335"/>
      <c r="J531" s="335"/>
      <c r="K531" s="335"/>
      <c r="L531" s="335"/>
      <c r="M531" s="335"/>
      <c r="N531" s="335"/>
    </row>
    <row r="532" spans="3:14" ht="14.25" hidden="1" x14ac:dyDescent="0.2">
      <c r="C532" s="335"/>
      <c r="D532" s="78"/>
      <c r="E532" s="335"/>
      <c r="F532" s="335"/>
      <c r="H532" s="335"/>
      <c r="I532" s="335"/>
      <c r="J532" s="335"/>
      <c r="K532" s="335"/>
      <c r="L532" s="335"/>
      <c r="M532" s="335"/>
      <c r="N532" s="335"/>
    </row>
    <row r="533" spans="3:14" ht="14.25" hidden="1" x14ac:dyDescent="0.2">
      <c r="C533" s="335"/>
      <c r="D533" s="78"/>
      <c r="E533" s="335"/>
      <c r="F533" s="335"/>
      <c r="H533" s="335"/>
      <c r="I533" s="335"/>
      <c r="J533" s="335"/>
      <c r="K533" s="335"/>
      <c r="L533" s="335"/>
      <c r="M533" s="335"/>
      <c r="N533" s="335"/>
    </row>
    <row r="534" spans="3:14" ht="14.25" hidden="1" x14ac:dyDescent="0.2">
      <c r="C534" s="335"/>
      <c r="D534" s="78"/>
      <c r="E534" s="335"/>
      <c r="F534" s="335"/>
      <c r="H534" s="335"/>
      <c r="I534" s="335"/>
      <c r="J534" s="335"/>
      <c r="K534" s="335"/>
      <c r="L534" s="335"/>
      <c r="M534" s="335"/>
      <c r="N534" s="335"/>
    </row>
    <row r="535" spans="3:14" ht="14.25" hidden="1" x14ac:dyDescent="0.2">
      <c r="C535" s="335"/>
      <c r="D535" s="78"/>
      <c r="E535" s="335"/>
      <c r="F535" s="335"/>
      <c r="H535" s="335"/>
      <c r="I535" s="335"/>
      <c r="J535" s="335"/>
      <c r="K535" s="335"/>
      <c r="L535" s="335"/>
      <c r="M535" s="335"/>
      <c r="N535" s="335"/>
    </row>
    <row r="536" spans="3:14" ht="14.25" hidden="1" x14ac:dyDescent="0.2">
      <c r="C536" s="335"/>
      <c r="D536" s="78"/>
      <c r="E536" s="335"/>
      <c r="F536" s="335"/>
      <c r="H536" s="335"/>
      <c r="I536" s="335"/>
      <c r="J536" s="335"/>
      <c r="K536" s="335"/>
      <c r="L536" s="335"/>
      <c r="M536" s="335"/>
      <c r="N536" s="335"/>
    </row>
    <row r="537" spans="3:14" ht="14.25" hidden="1" x14ac:dyDescent="0.2">
      <c r="C537" s="335"/>
      <c r="D537" s="78"/>
      <c r="E537" s="335"/>
      <c r="F537" s="335"/>
      <c r="H537" s="335"/>
      <c r="I537" s="335"/>
      <c r="J537" s="335"/>
      <c r="K537" s="335"/>
      <c r="L537" s="335"/>
      <c r="M537" s="335"/>
      <c r="N537" s="335"/>
    </row>
    <row r="538" spans="3:14" ht="14.25" hidden="1" x14ac:dyDescent="0.2">
      <c r="C538" s="335"/>
      <c r="D538" s="78"/>
      <c r="E538" s="335"/>
      <c r="F538" s="335"/>
      <c r="H538" s="335"/>
      <c r="I538" s="335"/>
      <c r="J538" s="335"/>
      <c r="K538" s="335"/>
      <c r="L538" s="335"/>
      <c r="M538" s="335"/>
      <c r="N538" s="335"/>
    </row>
    <row r="539" spans="3:14" ht="14.25" hidden="1" x14ac:dyDescent="0.2">
      <c r="C539" s="335"/>
      <c r="D539" s="78"/>
      <c r="E539" s="335"/>
      <c r="F539" s="335"/>
      <c r="H539" s="335"/>
      <c r="I539" s="335"/>
      <c r="J539" s="335"/>
      <c r="K539" s="335"/>
      <c r="L539" s="335"/>
      <c r="M539" s="335"/>
      <c r="N539" s="335"/>
    </row>
    <row r="540" spans="3:14" ht="14.25" hidden="1" x14ac:dyDescent="0.2">
      <c r="C540" s="335"/>
      <c r="D540" s="78"/>
      <c r="E540" s="335"/>
      <c r="F540" s="335"/>
      <c r="H540" s="335"/>
      <c r="I540" s="335"/>
      <c r="J540" s="335"/>
      <c r="K540" s="335"/>
      <c r="L540" s="335"/>
      <c r="M540" s="335"/>
      <c r="N540" s="335"/>
    </row>
    <row r="541" spans="3:14" ht="14.25" hidden="1" x14ac:dyDescent="0.2">
      <c r="C541" s="335"/>
      <c r="D541" s="78"/>
      <c r="E541" s="335"/>
      <c r="F541" s="335"/>
      <c r="H541" s="335"/>
      <c r="I541" s="335"/>
      <c r="J541" s="335"/>
      <c r="K541" s="335"/>
      <c r="L541" s="335"/>
      <c r="M541" s="335"/>
      <c r="N541" s="335"/>
    </row>
    <row r="542" spans="3:14" ht="14.25" hidden="1" x14ac:dyDescent="0.2">
      <c r="C542" s="335"/>
      <c r="D542" s="78"/>
      <c r="E542" s="335"/>
      <c r="F542" s="335"/>
      <c r="H542" s="335"/>
      <c r="I542" s="335"/>
      <c r="J542" s="335"/>
      <c r="K542" s="335"/>
      <c r="L542" s="335"/>
      <c r="M542" s="335"/>
      <c r="N542" s="335"/>
    </row>
    <row r="543" spans="3:14" ht="14.25" hidden="1" x14ac:dyDescent="0.2">
      <c r="C543" s="335"/>
      <c r="D543" s="78"/>
      <c r="E543" s="335"/>
      <c r="F543" s="335"/>
      <c r="H543" s="335"/>
      <c r="I543" s="335"/>
      <c r="J543" s="335"/>
      <c r="K543" s="335"/>
      <c r="L543" s="335"/>
      <c r="M543" s="335"/>
      <c r="N543" s="335"/>
    </row>
    <row r="544" spans="3:14" ht="14.25" hidden="1" x14ac:dyDescent="0.2">
      <c r="C544" s="335"/>
      <c r="D544" s="78"/>
      <c r="E544" s="335"/>
      <c r="F544" s="335"/>
      <c r="H544" s="335"/>
      <c r="I544" s="335"/>
      <c r="J544" s="335"/>
      <c r="K544" s="335"/>
      <c r="L544" s="335"/>
      <c r="M544" s="335"/>
      <c r="N544" s="335"/>
    </row>
    <row r="545" spans="3:14" ht="14.25" hidden="1" x14ac:dyDescent="0.2">
      <c r="C545" s="335"/>
      <c r="D545" s="78"/>
      <c r="E545" s="335"/>
      <c r="F545" s="335"/>
      <c r="H545" s="335"/>
      <c r="I545" s="335"/>
      <c r="J545" s="335"/>
      <c r="K545" s="335"/>
      <c r="L545" s="335"/>
      <c r="M545" s="335"/>
      <c r="N545" s="335"/>
    </row>
    <row r="546" spans="3:14" ht="14.25" hidden="1" x14ac:dyDescent="0.2">
      <c r="C546" s="335"/>
      <c r="D546" s="78"/>
      <c r="E546" s="335"/>
      <c r="F546" s="335"/>
      <c r="H546" s="335"/>
      <c r="I546" s="335"/>
      <c r="J546" s="335"/>
      <c r="K546" s="335"/>
      <c r="L546" s="335"/>
      <c r="M546" s="335"/>
      <c r="N546" s="335"/>
    </row>
    <row r="547" spans="3:14" ht="14.25" hidden="1" x14ac:dyDescent="0.2">
      <c r="C547" s="335"/>
      <c r="D547" s="78"/>
      <c r="E547" s="335"/>
      <c r="F547" s="335"/>
      <c r="H547" s="335"/>
      <c r="I547" s="335"/>
      <c r="J547" s="335"/>
      <c r="K547" s="335"/>
      <c r="L547" s="335"/>
      <c r="M547" s="335"/>
      <c r="N547" s="335"/>
    </row>
    <row r="548" spans="3:14" ht="14.25" hidden="1" x14ac:dyDescent="0.2">
      <c r="C548" s="335"/>
      <c r="D548" s="78"/>
      <c r="E548" s="335"/>
      <c r="F548" s="335"/>
      <c r="H548" s="335"/>
      <c r="I548" s="335"/>
      <c r="J548" s="335"/>
      <c r="K548" s="335"/>
      <c r="L548" s="335"/>
      <c r="M548" s="335"/>
      <c r="N548" s="335"/>
    </row>
    <row r="549" spans="3:14" ht="14.25" hidden="1" x14ac:dyDescent="0.2">
      <c r="C549" s="335"/>
      <c r="D549" s="78"/>
      <c r="E549" s="335"/>
      <c r="F549" s="335"/>
      <c r="H549" s="335"/>
      <c r="I549" s="335"/>
      <c r="J549" s="335"/>
      <c r="K549" s="335"/>
      <c r="L549" s="335"/>
      <c r="M549" s="335"/>
      <c r="N549" s="335"/>
    </row>
    <row r="550" spans="3:14" ht="14.25" hidden="1" x14ac:dyDescent="0.2">
      <c r="C550" s="335"/>
      <c r="D550" s="78"/>
      <c r="E550" s="335"/>
      <c r="F550" s="335"/>
      <c r="H550" s="335"/>
      <c r="I550" s="335"/>
      <c r="J550" s="335"/>
      <c r="K550" s="335"/>
      <c r="L550" s="335"/>
      <c r="M550" s="335"/>
      <c r="N550" s="335"/>
    </row>
    <row r="551" spans="3:14" ht="14.25" hidden="1" x14ac:dyDescent="0.2">
      <c r="C551" s="335"/>
      <c r="D551" s="78"/>
      <c r="E551" s="335"/>
      <c r="F551" s="335"/>
      <c r="H551" s="335"/>
      <c r="I551" s="335"/>
      <c r="J551" s="335"/>
      <c r="K551" s="335"/>
      <c r="L551" s="335"/>
      <c r="M551" s="335"/>
      <c r="N551" s="335"/>
    </row>
    <row r="552" spans="3:14" ht="14.25" hidden="1" x14ac:dyDescent="0.2">
      <c r="C552" s="335"/>
      <c r="D552" s="78"/>
      <c r="E552" s="335"/>
      <c r="F552" s="335"/>
      <c r="H552" s="335"/>
      <c r="I552" s="335"/>
      <c r="J552" s="335"/>
      <c r="K552" s="335"/>
      <c r="L552" s="335"/>
      <c r="M552" s="335"/>
      <c r="N552" s="335"/>
    </row>
    <row r="553" spans="3:14" ht="14.25" hidden="1" x14ac:dyDescent="0.2">
      <c r="C553" s="335"/>
      <c r="D553" s="78"/>
      <c r="E553" s="335"/>
      <c r="F553" s="335"/>
      <c r="H553" s="335"/>
      <c r="I553" s="335"/>
      <c r="J553" s="335"/>
      <c r="K553" s="335"/>
      <c r="L553" s="335"/>
      <c r="M553" s="335"/>
      <c r="N553" s="335"/>
    </row>
    <row r="554" spans="3:14" ht="14.25" hidden="1" x14ac:dyDescent="0.2">
      <c r="C554" s="335"/>
      <c r="D554" s="78"/>
      <c r="E554" s="335"/>
      <c r="F554" s="335"/>
      <c r="H554" s="335"/>
      <c r="I554" s="335"/>
      <c r="J554" s="335"/>
      <c r="K554" s="335"/>
      <c r="L554" s="335"/>
      <c r="M554" s="335"/>
      <c r="N554" s="335"/>
    </row>
    <row r="555" spans="3:14" ht="14.25" hidden="1" x14ac:dyDescent="0.2">
      <c r="C555" s="335"/>
      <c r="D555" s="78"/>
      <c r="E555" s="335"/>
      <c r="F555" s="335"/>
      <c r="H555" s="335"/>
      <c r="I555" s="335"/>
      <c r="J555" s="335"/>
      <c r="K555" s="335"/>
      <c r="L555" s="335"/>
      <c r="M555" s="335"/>
      <c r="N555" s="335"/>
    </row>
    <row r="556" spans="3:14" ht="14.25" hidden="1" x14ac:dyDescent="0.2">
      <c r="C556" s="335"/>
      <c r="D556" s="78"/>
      <c r="E556" s="335"/>
      <c r="F556" s="335"/>
      <c r="H556" s="335"/>
      <c r="I556" s="335"/>
      <c r="J556" s="335"/>
      <c r="K556" s="335"/>
      <c r="L556" s="335"/>
      <c r="M556" s="335"/>
      <c r="N556" s="335"/>
    </row>
    <row r="557" spans="3:14" ht="14.25" hidden="1" x14ac:dyDescent="0.2">
      <c r="C557" s="335"/>
      <c r="D557" s="78"/>
      <c r="E557" s="335"/>
      <c r="F557" s="335"/>
      <c r="H557" s="335"/>
      <c r="I557" s="335"/>
      <c r="J557" s="335"/>
      <c r="K557" s="335"/>
      <c r="L557" s="335"/>
      <c r="M557" s="335"/>
      <c r="N557" s="335"/>
    </row>
    <row r="558" spans="3:14" ht="14.25" hidden="1" x14ac:dyDescent="0.2">
      <c r="C558" s="335"/>
      <c r="D558" s="78"/>
      <c r="E558" s="335"/>
      <c r="F558" s="335"/>
      <c r="H558" s="335"/>
      <c r="I558" s="335"/>
      <c r="J558" s="335"/>
      <c r="K558" s="335"/>
      <c r="L558" s="335"/>
      <c r="M558" s="335"/>
      <c r="N558" s="335"/>
    </row>
    <row r="559" spans="3:14" ht="14.25" hidden="1" x14ac:dyDescent="0.2">
      <c r="C559" s="335"/>
      <c r="D559" s="78"/>
      <c r="E559" s="335"/>
      <c r="F559" s="335"/>
      <c r="H559" s="335"/>
      <c r="I559" s="335"/>
      <c r="J559" s="335"/>
      <c r="K559" s="335"/>
      <c r="L559" s="335"/>
      <c r="M559" s="335"/>
      <c r="N559" s="335"/>
    </row>
    <row r="560" spans="3:14" ht="14.25" hidden="1" x14ac:dyDescent="0.2">
      <c r="C560" s="335"/>
      <c r="D560" s="78"/>
      <c r="E560" s="335"/>
      <c r="F560" s="335"/>
      <c r="H560" s="335"/>
      <c r="I560" s="335"/>
      <c r="J560" s="335"/>
      <c r="K560" s="335"/>
      <c r="L560" s="335"/>
      <c r="M560" s="335"/>
      <c r="N560" s="335"/>
    </row>
    <row r="561" spans="3:14" ht="14.25" hidden="1" x14ac:dyDescent="0.2">
      <c r="C561" s="335"/>
      <c r="D561" s="78"/>
      <c r="E561" s="335"/>
      <c r="F561" s="335"/>
      <c r="H561" s="335"/>
      <c r="I561" s="335"/>
      <c r="J561" s="335"/>
      <c r="K561" s="335"/>
      <c r="L561" s="335"/>
      <c r="M561" s="335"/>
      <c r="N561" s="335"/>
    </row>
    <row r="562" spans="3:14" ht="14.25" hidden="1" x14ac:dyDescent="0.2">
      <c r="C562" s="335"/>
      <c r="D562" s="78"/>
      <c r="E562" s="335"/>
      <c r="F562" s="335"/>
      <c r="H562" s="335"/>
      <c r="I562" s="335"/>
      <c r="J562" s="335"/>
      <c r="K562" s="335"/>
      <c r="L562" s="335"/>
      <c r="M562" s="335"/>
      <c r="N562" s="335"/>
    </row>
    <row r="563" spans="3:14" ht="14.25" hidden="1" x14ac:dyDescent="0.2">
      <c r="C563" s="335"/>
      <c r="D563" s="78"/>
      <c r="E563" s="335"/>
      <c r="F563" s="335"/>
      <c r="H563" s="335"/>
      <c r="I563" s="335"/>
      <c r="J563" s="335"/>
      <c r="K563" s="335"/>
      <c r="L563" s="335"/>
      <c r="M563" s="335"/>
      <c r="N563" s="335"/>
    </row>
    <row r="564" spans="3:14" ht="14.25" hidden="1" x14ac:dyDescent="0.2">
      <c r="C564" s="335"/>
      <c r="D564" s="78"/>
      <c r="E564" s="335"/>
      <c r="F564" s="335"/>
      <c r="H564" s="335"/>
      <c r="I564" s="335"/>
      <c r="J564" s="335"/>
      <c r="K564" s="335"/>
      <c r="L564" s="335"/>
      <c r="M564" s="335"/>
      <c r="N564" s="335"/>
    </row>
    <row r="565" spans="3:14" ht="14.25" hidden="1" x14ac:dyDescent="0.2">
      <c r="C565" s="335"/>
      <c r="D565" s="78"/>
      <c r="E565" s="335"/>
      <c r="F565" s="335"/>
      <c r="H565" s="335"/>
      <c r="I565" s="335"/>
      <c r="J565" s="335"/>
      <c r="K565" s="335"/>
      <c r="L565" s="335"/>
      <c r="M565" s="335"/>
      <c r="N565" s="335"/>
    </row>
    <row r="566" spans="3:14" ht="14.25" hidden="1" x14ac:dyDescent="0.2">
      <c r="C566" s="335"/>
      <c r="D566" s="78"/>
      <c r="E566" s="335"/>
      <c r="F566" s="335"/>
      <c r="H566" s="335"/>
      <c r="I566" s="335"/>
      <c r="J566" s="335"/>
      <c r="K566" s="335"/>
      <c r="L566" s="335"/>
      <c r="M566" s="335"/>
      <c r="N566" s="335"/>
    </row>
    <row r="567" spans="3:14" ht="14.25" hidden="1" x14ac:dyDescent="0.2">
      <c r="C567" s="335"/>
      <c r="D567" s="78"/>
      <c r="E567" s="335"/>
      <c r="F567" s="335"/>
      <c r="H567" s="335"/>
      <c r="I567" s="335"/>
      <c r="J567" s="335"/>
      <c r="K567" s="335"/>
      <c r="L567" s="335"/>
      <c r="M567" s="335"/>
      <c r="N567" s="335"/>
    </row>
    <row r="568" spans="3:14" ht="14.25" hidden="1" x14ac:dyDescent="0.2">
      <c r="C568" s="335"/>
      <c r="D568" s="78"/>
      <c r="E568" s="335"/>
      <c r="F568" s="335"/>
      <c r="H568" s="335"/>
      <c r="I568" s="335"/>
      <c r="J568" s="335"/>
      <c r="K568" s="335"/>
      <c r="L568" s="335"/>
      <c r="M568" s="335"/>
      <c r="N568" s="335"/>
    </row>
    <row r="569" spans="3:14" ht="14.25" hidden="1" x14ac:dyDescent="0.2">
      <c r="C569" s="335"/>
      <c r="D569" s="78"/>
      <c r="E569" s="335"/>
      <c r="F569" s="335"/>
      <c r="H569" s="335"/>
      <c r="I569" s="335"/>
      <c r="J569" s="335"/>
      <c r="K569" s="335"/>
      <c r="L569" s="335"/>
      <c r="M569" s="335"/>
      <c r="N569" s="335"/>
    </row>
    <row r="570" spans="3:14" ht="14.25" hidden="1" x14ac:dyDescent="0.2">
      <c r="C570" s="335"/>
      <c r="D570" s="78"/>
      <c r="E570" s="335"/>
      <c r="F570" s="335"/>
      <c r="H570" s="335"/>
      <c r="I570" s="335"/>
      <c r="J570" s="335"/>
      <c r="K570" s="335"/>
      <c r="L570" s="335"/>
      <c r="M570" s="335"/>
      <c r="N570" s="335"/>
    </row>
    <row r="571" spans="3:14" ht="14.25" hidden="1" x14ac:dyDescent="0.2">
      <c r="C571" s="335"/>
      <c r="D571" s="78"/>
      <c r="E571" s="335"/>
      <c r="F571" s="335"/>
      <c r="H571" s="335"/>
      <c r="I571" s="335"/>
      <c r="J571" s="335"/>
      <c r="K571" s="335"/>
      <c r="L571" s="335"/>
      <c r="M571" s="335"/>
      <c r="N571" s="335"/>
    </row>
    <row r="572" spans="3:14" ht="14.25" hidden="1" x14ac:dyDescent="0.2">
      <c r="C572" s="335"/>
      <c r="D572" s="78"/>
      <c r="E572" s="335"/>
      <c r="F572" s="335"/>
      <c r="H572" s="335"/>
      <c r="I572" s="335"/>
      <c r="J572" s="335"/>
      <c r="K572" s="335"/>
      <c r="L572" s="335"/>
      <c r="M572" s="335"/>
      <c r="N572" s="335"/>
    </row>
    <row r="573" spans="3:14" ht="14.25" hidden="1" x14ac:dyDescent="0.2">
      <c r="C573" s="335"/>
      <c r="D573" s="78"/>
      <c r="E573" s="335"/>
      <c r="F573" s="335"/>
      <c r="H573" s="335"/>
      <c r="I573" s="335"/>
      <c r="J573" s="335"/>
      <c r="K573" s="335"/>
      <c r="L573" s="335"/>
      <c r="M573" s="335"/>
      <c r="N573" s="335"/>
    </row>
    <row r="574" spans="3:14" ht="14.25" hidden="1" x14ac:dyDescent="0.2">
      <c r="C574" s="335"/>
      <c r="D574" s="78"/>
      <c r="E574" s="335"/>
      <c r="F574" s="335"/>
      <c r="H574" s="335"/>
      <c r="I574" s="335"/>
      <c r="J574" s="335"/>
      <c r="K574" s="335"/>
      <c r="L574" s="335"/>
      <c r="M574" s="335"/>
      <c r="N574" s="335"/>
    </row>
    <row r="575" spans="3:14" ht="14.25" hidden="1" x14ac:dyDescent="0.2">
      <c r="C575" s="335"/>
      <c r="D575" s="78"/>
      <c r="E575" s="335"/>
      <c r="F575" s="335"/>
      <c r="H575" s="335"/>
      <c r="I575" s="335"/>
      <c r="J575" s="335"/>
      <c r="K575" s="335"/>
      <c r="L575" s="335"/>
      <c r="M575" s="335"/>
      <c r="N575" s="335"/>
    </row>
    <row r="576" spans="3:14" ht="14.25" hidden="1" x14ac:dyDescent="0.2">
      <c r="C576" s="335"/>
      <c r="D576" s="78"/>
      <c r="E576" s="335"/>
      <c r="F576" s="335"/>
      <c r="H576" s="335"/>
      <c r="I576" s="335"/>
      <c r="J576" s="335"/>
      <c r="K576" s="335"/>
      <c r="L576" s="335"/>
      <c r="M576" s="335"/>
      <c r="N576" s="335"/>
    </row>
    <row r="577" spans="3:14" ht="14.25" hidden="1" x14ac:dyDescent="0.2">
      <c r="C577" s="335"/>
      <c r="D577" s="78"/>
      <c r="E577" s="335"/>
      <c r="F577" s="335"/>
      <c r="H577" s="335"/>
      <c r="I577" s="335"/>
      <c r="J577" s="335"/>
      <c r="K577" s="335"/>
      <c r="L577" s="335"/>
      <c r="M577" s="335"/>
      <c r="N577" s="335"/>
    </row>
    <row r="578" spans="3:14" ht="14.25" hidden="1" x14ac:dyDescent="0.2">
      <c r="C578" s="335"/>
      <c r="D578" s="78"/>
      <c r="E578" s="335"/>
      <c r="F578" s="335"/>
      <c r="H578" s="335"/>
      <c r="I578" s="335"/>
      <c r="J578" s="335"/>
      <c r="K578" s="335"/>
      <c r="L578" s="335"/>
      <c r="M578" s="335"/>
      <c r="N578" s="335"/>
    </row>
    <row r="579" spans="3:14" ht="14.25" hidden="1" x14ac:dyDescent="0.2">
      <c r="C579" s="335"/>
      <c r="D579" s="78"/>
      <c r="E579" s="335"/>
      <c r="F579" s="335"/>
      <c r="H579" s="335"/>
      <c r="I579" s="335"/>
      <c r="J579" s="335"/>
      <c r="K579" s="335"/>
      <c r="L579" s="335"/>
      <c r="M579" s="335"/>
      <c r="N579" s="335"/>
    </row>
    <row r="580" spans="3:14" ht="14.25" hidden="1" x14ac:dyDescent="0.2">
      <c r="C580" s="335"/>
      <c r="D580" s="78"/>
      <c r="E580" s="335"/>
      <c r="F580" s="335"/>
      <c r="H580" s="335"/>
      <c r="I580" s="335"/>
      <c r="J580" s="335"/>
      <c r="K580" s="335"/>
      <c r="L580" s="335"/>
      <c r="M580" s="335"/>
      <c r="N580" s="335"/>
    </row>
    <row r="581" spans="3:14" ht="14.25" hidden="1" x14ac:dyDescent="0.2">
      <c r="C581" s="335"/>
      <c r="D581" s="78"/>
      <c r="E581" s="335"/>
      <c r="F581" s="335"/>
      <c r="H581" s="335"/>
      <c r="I581" s="335"/>
      <c r="J581" s="335"/>
      <c r="K581" s="335"/>
      <c r="L581" s="335"/>
      <c r="M581" s="335"/>
      <c r="N581" s="335"/>
    </row>
    <row r="582" spans="3:14" ht="14.25" hidden="1" x14ac:dyDescent="0.2">
      <c r="C582" s="335"/>
      <c r="D582" s="78"/>
      <c r="E582" s="335"/>
      <c r="F582" s="335"/>
      <c r="H582" s="335"/>
      <c r="I582" s="335"/>
      <c r="J582" s="335"/>
      <c r="K582" s="335"/>
      <c r="L582" s="335"/>
      <c r="M582" s="335"/>
      <c r="N582" s="335"/>
    </row>
    <row r="583" spans="3:14" ht="14.25" hidden="1" x14ac:dyDescent="0.2">
      <c r="C583" s="335"/>
      <c r="D583" s="78"/>
      <c r="E583" s="335"/>
      <c r="F583" s="335"/>
      <c r="H583" s="335"/>
      <c r="I583" s="335"/>
      <c r="J583" s="335"/>
      <c r="K583" s="335"/>
      <c r="L583" s="335"/>
      <c r="M583" s="335"/>
      <c r="N583" s="335"/>
    </row>
    <row r="584" spans="3:14" ht="14.25" hidden="1" x14ac:dyDescent="0.2">
      <c r="C584" s="335"/>
      <c r="D584" s="78"/>
      <c r="E584" s="335"/>
      <c r="F584" s="335"/>
      <c r="H584" s="335"/>
      <c r="I584" s="335"/>
      <c r="J584" s="335"/>
      <c r="K584" s="335"/>
      <c r="L584" s="335"/>
      <c r="M584" s="335"/>
      <c r="N584" s="335"/>
    </row>
    <row r="585" spans="3:14" ht="14.25" hidden="1" x14ac:dyDescent="0.2">
      <c r="C585" s="335"/>
      <c r="D585" s="78"/>
      <c r="E585" s="335"/>
      <c r="F585" s="335"/>
      <c r="H585" s="335"/>
      <c r="I585" s="335"/>
      <c r="J585" s="335"/>
      <c r="K585" s="335"/>
      <c r="L585" s="335"/>
      <c r="M585" s="335"/>
      <c r="N585" s="335"/>
    </row>
    <row r="586" spans="3:14" ht="14.25" hidden="1" x14ac:dyDescent="0.2">
      <c r="C586" s="335"/>
      <c r="D586" s="78"/>
      <c r="E586" s="335"/>
      <c r="F586" s="335"/>
      <c r="H586" s="335"/>
      <c r="I586" s="335"/>
      <c r="J586" s="335"/>
      <c r="K586" s="335"/>
      <c r="L586" s="335"/>
      <c r="M586" s="335"/>
      <c r="N586" s="335"/>
    </row>
    <row r="587" spans="3:14" ht="14.25" hidden="1" x14ac:dyDescent="0.2">
      <c r="C587" s="335"/>
      <c r="D587" s="78"/>
      <c r="E587" s="335"/>
      <c r="F587" s="335"/>
      <c r="H587" s="335"/>
      <c r="I587" s="335"/>
      <c r="J587" s="335"/>
      <c r="K587" s="335"/>
      <c r="L587" s="335"/>
      <c r="M587" s="335"/>
      <c r="N587" s="335"/>
    </row>
    <row r="588" spans="3:14" ht="14.25" hidden="1" x14ac:dyDescent="0.2">
      <c r="C588" s="335"/>
      <c r="D588" s="78"/>
      <c r="E588" s="335"/>
      <c r="F588" s="335"/>
      <c r="H588" s="335"/>
      <c r="I588" s="335"/>
      <c r="J588" s="335"/>
      <c r="K588" s="335"/>
      <c r="L588" s="335"/>
      <c r="M588" s="335"/>
      <c r="N588" s="335"/>
    </row>
    <row r="589" spans="3:14" ht="14.25" hidden="1" x14ac:dyDescent="0.2">
      <c r="C589" s="335"/>
      <c r="D589" s="78"/>
      <c r="E589" s="335"/>
      <c r="F589" s="335"/>
      <c r="H589" s="335"/>
      <c r="I589" s="335"/>
      <c r="J589" s="335"/>
      <c r="K589" s="335"/>
      <c r="L589" s="335"/>
      <c r="M589" s="335"/>
      <c r="N589" s="335"/>
    </row>
    <row r="590" spans="3:14" ht="14.25" hidden="1" x14ac:dyDescent="0.2">
      <c r="C590" s="335"/>
      <c r="D590" s="78"/>
      <c r="E590" s="335"/>
      <c r="F590" s="335"/>
      <c r="H590" s="335"/>
      <c r="I590" s="335"/>
      <c r="J590" s="335"/>
      <c r="K590" s="335"/>
      <c r="L590" s="335"/>
      <c r="M590" s="335"/>
      <c r="N590" s="335"/>
    </row>
    <row r="591" spans="3:14" ht="14.25" hidden="1" x14ac:dyDescent="0.2">
      <c r="C591" s="335"/>
      <c r="D591" s="78"/>
      <c r="E591" s="335"/>
      <c r="F591" s="335"/>
      <c r="H591" s="335"/>
      <c r="I591" s="335"/>
      <c r="J591" s="335"/>
      <c r="K591" s="335"/>
      <c r="L591" s="335"/>
      <c r="M591" s="335"/>
      <c r="N591" s="335"/>
    </row>
    <row r="592" spans="3:14" ht="14.25" hidden="1" x14ac:dyDescent="0.2">
      <c r="C592" s="335"/>
      <c r="D592" s="78"/>
      <c r="E592" s="335"/>
      <c r="F592" s="335"/>
      <c r="H592" s="335"/>
      <c r="I592" s="335"/>
      <c r="J592" s="335"/>
      <c r="K592" s="335"/>
      <c r="L592" s="335"/>
      <c r="M592" s="335"/>
      <c r="N592" s="335"/>
    </row>
    <row r="593" spans="3:14" ht="14.25" hidden="1" x14ac:dyDescent="0.2">
      <c r="C593" s="335"/>
      <c r="D593" s="78"/>
      <c r="E593" s="335"/>
      <c r="F593" s="335"/>
      <c r="H593" s="335"/>
      <c r="I593" s="335"/>
      <c r="J593" s="335"/>
      <c r="K593" s="335"/>
      <c r="L593" s="335"/>
      <c r="M593" s="335"/>
      <c r="N593" s="335"/>
    </row>
    <row r="594" spans="3:14" ht="14.25" hidden="1" x14ac:dyDescent="0.2">
      <c r="C594" s="335"/>
      <c r="D594" s="78"/>
      <c r="E594" s="335"/>
      <c r="F594" s="335"/>
      <c r="H594" s="335"/>
      <c r="I594" s="335"/>
      <c r="J594" s="335"/>
      <c r="K594" s="335"/>
      <c r="L594" s="335"/>
      <c r="M594" s="335"/>
      <c r="N594" s="335"/>
    </row>
    <row r="595" spans="3:14" ht="14.25" hidden="1" x14ac:dyDescent="0.2">
      <c r="C595" s="335"/>
      <c r="D595" s="78"/>
      <c r="E595" s="335"/>
      <c r="F595" s="335"/>
      <c r="H595" s="335"/>
      <c r="I595" s="335"/>
      <c r="J595" s="335"/>
      <c r="K595" s="335"/>
      <c r="L595" s="335"/>
      <c r="M595" s="335"/>
      <c r="N595" s="335"/>
    </row>
    <row r="596" spans="3:14" ht="14.25" hidden="1" x14ac:dyDescent="0.2">
      <c r="C596" s="335"/>
      <c r="D596" s="78"/>
      <c r="E596" s="335"/>
      <c r="F596" s="335"/>
      <c r="H596" s="335"/>
      <c r="I596" s="335"/>
      <c r="J596" s="335"/>
      <c r="K596" s="335"/>
      <c r="L596" s="335"/>
      <c r="M596" s="335"/>
      <c r="N596" s="335"/>
    </row>
    <row r="597" spans="3:14" ht="14.25" hidden="1" x14ac:dyDescent="0.2">
      <c r="C597" s="335"/>
      <c r="D597" s="78"/>
      <c r="E597" s="335"/>
      <c r="F597" s="335"/>
      <c r="H597" s="335"/>
      <c r="I597" s="335"/>
      <c r="J597" s="335"/>
      <c r="K597" s="335"/>
      <c r="L597" s="335"/>
      <c r="M597" s="335"/>
      <c r="N597" s="335"/>
    </row>
    <row r="598" spans="3:14" ht="14.25" hidden="1" x14ac:dyDescent="0.2">
      <c r="C598" s="335"/>
      <c r="D598" s="78"/>
      <c r="E598" s="335"/>
      <c r="F598" s="335"/>
      <c r="H598" s="335"/>
      <c r="I598" s="335"/>
      <c r="J598" s="335"/>
      <c r="K598" s="335"/>
      <c r="L598" s="335"/>
      <c r="M598" s="335"/>
      <c r="N598" s="335"/>
    </row>
    <row r="599" spans="3:14" ht="14.25" hidden="1" x14ac:dyDescent="0.2">
      <c r="C599" s="335"/>
      <c r="D599" s="78"/>
      <c r="E599" s="335"/>
      <c r="F599" s="335"/>
      <c r="H599" s="335"/>
      <c r="I599" s="335"/>
      <c r="J599" s="335"/>
      <c r="K599" s="335"/>
      <c r="L599" s="335"/>
      <c r="M599" s="335"/>
      <c r="N599" s="335"/>
    </row>
    <row r="600" spans="3:14" ht="14.25" hidden="1" x14ac:dyDescent="0.2">
      <c r="C600" s="335"/>
      <c r="D600" s="78"/>
      <c r="E600" s="335"/>
      <c r="F600" s="335"/>
      <c r="H600" s="335"/>
      <c r="I600" s="335"/>
      <c r="J600" s="335"/>
      <c r="K600" s="335"/>
      <c r="L600" s="335"/>
      <c r="M600" s="335"/>
      <c r="N600" s="335"/>
    </row>
    <row r="601" spans="3:14" ht="14.25" hidden="1" x14ac:dyDescent="0.2">
      <c r="C601" s="335"/>
      <c r="D601" s="78"/>
      <c r="E601" s="335"/>
      <c r="F601" s="335"/>
      <c r="H601" s="335"/>
      <c r="I601" s="335"/>
      <c r="J601" s="335"/>
      <c r="K601" s="335"/>
      <c r="L601" s="335"/>
      <c r="M601" s="335"/>
      <c r="N601" s="335"/>
    </row>
    <row r="602" spans="3:14" ht="14.25" hidden="1" x14ac:dyDescent="0.2">
      <c r="C602" s="335"/>
      <c r="D602" s="78"/>
      <c r="E602" s="335"/>
      <c r="F602" s="335"/>
      <c r="H602" s="335"/>
      <c r="I602" s="335"/>
      <c r="J602" s="335"/>
      <c r="K602" s="335"/>
      <c r="L602" s="335"/>
      <c r="M602" s="335"/>
      <c r="N602" s="335"/>
    </row>
    <row r="603" spans="3:14" ht="14.25" hidden="1" x14ac:dyDescent="0.2">
      <c r="C603" s="335"/>
      <c r="D603" s="78"/>
      <c r="E603" s="335"/>
      <c r="F603" s="335"/>
      <c r="H603" s="335"/>
      <c r="I603" s="335"/>
      <c r="J603" s="335"/>
      <c r="K603" s="335"/>
      <c r="L603" s="335"/>
      <c r="M603" s="335"/>
      <c r="N603" s="335"/>
    </row>
    <row r="604" spans="3:14" ht="14.25" hidden="1" x14ac:dyDescent="0.2">
      <c r="C604" s="335"/>
      <c r="D604" s="78"/>
      <c r="E604" s="335"/>
      <c r="F604" s="335"/>
      <c r="H604" s="335"/>
      <c r="I604" s="335"/>
      <c r="J604" s="335"/>
      <c r="K604" s="335"/>
      <c r="L604" s="335"/>
      <c r="M604" s="335"/>
      <c r="N604" s="335"/>
    </row>
    <row r="605" spans="3:14" ht="14.25" hidden="1" x14ac:dyDescent="0.2">
      <c r="C605" s="335"/>
      <c r="D605" s="78"/>
      <c r="E605" s="335"/>
      <c r="F605" s="335"/>
      <c r="H605" s="335"/>
      <c r="I605" s="335"/>
      <c r="J605" s="335"/>
      <c r="K605" s="335"/>
      <c r="L605" s="335"/>
      <c r="M605" s="335"/>
      <c r="N605" s="335"/>
    </row>
    <row r="606" spans="3:14" ht="14.25" hidden="1" x14ac:dyDescent="0.2">
      <c r="C606" s="335"/>
      <c r="D606" s="78"/>
      <c r="E606" s="335"/>
      <c r="F606" s="335"/>
      <c r="H606" s="335"/>
      <c r="I606" s="335"/>
      <c r="J606" s="335"/>
      <c r="K606" s="335"/>
      <c r="L606" s="335"/>
      <c r="M606" s="335"/>
      <c r="N606" s="335"/>
    </row>
    <row r="607" spans="3:14" ht="14.25" hidden="1" x14ac:dyDescent="0.2">
      <c r="C607" s="335"/>
      <c r="D607" s="78"/>
      <c r="E607" s="335"/>
      <c r="F607" s="335"/>
      <c r="H607" s="335"/>
      <c r="I607" s="335"/>
      <c r="J607" s="335"/>
      <c r="K607" s="335"/>
      <c r="L607" s="335"/>
      <c r="M607" s="335"/>
      <c r="N607" s="335"/>
    </row>
    <row r="608" spans="3:14" ht="14.25" hidden="1" x14ac:dyDescent="0.2">
      <c r="C608" s="335"/>
      <c r="D608" s="78"/>
      <c r="E608" s="335"/>
      <c r="F608" s="335"/>
      <c r="H608" s="335"/>
      <c r="I608" s="335"/>
      <c r="J608" s="335"/>
      <c r="K608" s="335"/>
      <c r="L608" s="335"/>
      <c r="M608" s="335"/>
      <c r="N608" s="335"/>
    </row>
    <row r="609" spans="3:14" ht="14.25" hidden="1" x14ac:dyDescent="0.2">
      <c r="C609" s="335"/>
      <c r="D609" s="78"/>
      <c r="E609" s="335"/>
      <c r="F609" s="335"/>
      <c r="H609" s="335"/>
      <c r="I609" s="335"/>
      <c r="J609" s="335"/>
      <c r="K609" s="335"/>
      <c r="L609" s="335"/>
      <c r="M609" s="335"/>
      <c r="N609" s="335"/>
    </row>
    <row r="610" spans="3:14" ht="14.25" hidden="1" x14ac:dyDescent="0.2">
      <c r="C610" s="335"/>
      <c r="D610" s="78"/>
      <c r="E610" s="335"/>
      <c r="F610" s="335"/>
      <c r="H610" s="335"/>
      <c r="I610" s="335"/>
      <c r="J610" s="335"/>
      <c r="K610" s="335"/>
      <c r="L610" s="335"/>
      <c r="M610" s="335"/>
      <c r="N610" s="335"/>
    </row>
    <row r="611" spans="3:14" ht="14.25" hidden="1" x14ac:dyDescent="0.2">
      <c r="C611" s="335"/>
      <c r="D611" s="78"/>
      <c r="E611" s="335"/>
      <c r="F611" s="335"/>
      <c r="H611" s="335"/>
      <c r="I611" s="335"/>
      <c r="J611" s="335"/>
      <c r="K611" s="335"/>
      <c r="L611" s="335"/>
      <c r="M611" s="335"/>
      <c r="N611" s="335"/>
    </row>
    <row r="612" spans="3:14" ht="14.25" hidden="1" x14ac:dyDescent="0.2">
      <c r="C612" s="335"/>
      <c r="D612" s="78"/>
      <c r="E612" s="335"/>
      <c r="F612" s="335"/>
      <c r="H612" s="335"/>
      <c r="I612" s="335"/>
      <c r="J612" s="335"/>
      <c r="K612" s="335"/>
      <c r="L612" s="335"/>
      <c r="M612" s="335"/>
      <c r="N612" s="335"/>
    </row>
    <row r="613" spans="3:14" ht="14.25" hidden="1" x14ac:dyDescent="0.2">
      <c r="C613" s="335"/>
      <c r="D613" s="78"/>
      <c r="E613" s="335"/>
      <c r="F613" s="335"/>
      <c r="H613" s="335"/>
      <c r="I613" s="335"/>
      <c r="J613" s="335"/>
      <c r="K613" s="335"/>
      <c r="L613" s="335"/>
      <c r="M613" s="335"/>
      <c r="N613" s="335"/>
    </row>
    <row r="614" spans="3:14" ht="14.25" hidden="1" x14ac:dyDescent="0.2">
      <c r="C614" s="335"/>
      <c r="D614" s="78"/>
      <c r="E614" s="335"/>
      <c r="F614" s="335"/>
      <c r="H614" s="335"/>
      <c r="I614" s="335"/>
      <c r="J614" s="335"/>
      <c r="K614" s="335"/>
      <c r="L614" s="335"/>
      <c r="M614" s="335"/>
      <c r="N614" s="335"/>
    </row>
    <row r="615" spans="3:14" ht="14.25" hidden="1" x14ac:dyDescent="0.2">
      <c r="C615" s="335"/>
      <c r="D615" s="78"/>
      <c r="E615" s="335"/>
      <c r="F615" s="335"/>
      <c r="H615" s="335"/>
      <c r="I615" s="335"/>
      <c r="J615" s="335"/>
      <c r="K615" s="335"/>
      <c r="L615" s="335"/>
      <c r="M615" s="335"/>
      <c r="N615" s="335"/>
    </row>
    <row r="616" spans="3:14" ht="14.25" hidden="1" x14ac:dyDescent="0.2">
      <c r="C616" s="335"/>
      <c r="D616" s="78"/>
      <c r="E616" s="335"/>
      <c r="F616" s="335"/>
      <c r="H616" s="335"/>
      <c r="I616" s="335"/>
      <c r="J616" s="335"/>
      <c r="K616" s="335"/>
      <c r="L616" s="335"/>
      <c r="M616" s="335"/>
      <c r="N616" s="335"/>
    </row>
    <row r="617" spans="3:14" ht="14.25" hidden="1" x14ac:dyDescent="0.2">
      <c r="C617" s="335"/>
      <c r="D617" s="78"/>
      <c r="E617" s="335"/>
      <c r="F617" s="335"/>
      <c r="H617" s="335"/>
      <c r="I617" s="335"/>
      <c r="J617" s="335"/>
      <c r="K617" s="335"/>
      <c r="L617" s="335"/>
      <c r="M617" s="335"/>
      <c r="N617" s="335"/>
    </row>
    <row r="618" spans="3:14" ht="14.25" hidden="1" x14ac:dyDescent="0.2">
      <c r="C618" s="335"/>
      <c r="D618" s="78"/>
      <c r="E618" s="335"/>
      <c r="F618" s="335"/>
      <c r="H618" s="335"/>
      <c r="I618" s="335"/>
      <c r="J618" s="335"/>
      <c r="K618" s="335"/>
      <c r="L618" s="335"/>
      <c r="M618" s="335"/>
      <c r="N618" s="335"/>
    </row>
    <row r="619" spans="3:14" ht="14.25" hidden="1" x14ac:dyDescent="0.2">
      <c r="C619" s="335"/>
      <c r="D619" s="78"/>
      <c r="E619" s="335"/>
      <c r="F619" s="335"/>
      <c r="H619" s="335"/>
      <c r="I619" s="335"/>
      <c r="J619" s="335"/>
      <c r="K619" s="335"/>
      <c r="L619" s="335"/>
      <c r="M619" s="335"/>
      <c r="N619" s="335"/>
    </row>
    <row r="620" spans="3:14" ht="14.25" hidden="1" x14ac:dyDescent="0.2">
      <c r="C620" s="335"/>
      <c r="D620" s="78"/>
      <c r="E620" s="335"/>
      <c r="F620" s="335"/>
      <c r="H620" s="335"/>
      <c r="I620" s="335"/>
      <c r="J620" s="335"/>
      <c r="K620" s="335"/>
      <c r="L620" s="335"/>
      <c r="M620" s="335"/>
      <c r="N620" s="335"/>
    </row>
    <row r="621" spans="3:14" ht="14.25" hidden="1" x14ac:dyDescent="0.2">
      <c r="C621" s="335"/>
      <c r="D621" s="78"/>
      <c r="E621" s="335"/>
      <c r="F621" s="335"/>
      <c r="H621" s="335"/>
      <c r="I621" s="335"/>
      <c r="J621" s="335"/>
      <c r="K621" s="335"/>
      <c r="L621" s="335"/>
      <c r="M621" s="335"/>
      <c r="N621" s="335"/>
    </row>
    <row r="622" spans="3:14" ht="14.25" hidden="1" x14ac:dyDescent="0.2">
      <c r="C622" s="335"/>
      <c r="D622" s="78"/>
      <c r="E622" s="335"/>
      <c r="F622" s="335"/>
      <c r="H622" s="335"/>
      <c r="I622" s="335"/>
      <c r="J622" s="335"/>
      <c r="K622" s="335"/>
      <c r="L622" s="335"/>
      <c r="M622" s="335"/>
      <c r="N622" s="335"/>
    </row>
    <row r="623" spans="3:14" ht="14.25" hidden="1" x14ac:dyDescent="0.2">
      <c r="C623" s="335"/>
      <c r="D623" s="78"/>
      <c r="E623" s="335"/>
      <c r="F623" s="335"/>
      <c r="H623" s="335"/>
      <c r="I623" s="335"/>
      <c r="J623" s="335"/>
      <c r="K623" s="335"/>
      <c r="L623" s="335"/>
      <c r="M623" s="335"/>
      <c r="N623" s="335"/>
    </row>
    <row r="624" spans="3:14" ht="14.25" hidden="1" x14ac:dyDescent="0.2">
      <c r="C624" s="335"/>
      <c r="D624" s="78"/>
      <c r="E624" s="335"/>
      <c r="F624" s="335"/>
      <c r="H624" s="335"/>
      <c r="I624" s="335"/>
      <c r="J624" s="335"/>
      <c r="K624" s="335"/>
      <c r="L624" s="335"/>
      <c r="M624" s="335"/>
      <c r="N624" s="335"/>
    </row>
    <row r="625" spans="3:14" ht="14.25" hidden="1" x14ac:dyDescent="0.2">
      <c r="C625" s="335"/>
      <c r="D625" s="78"/>
      <c r="E625" s="335"/>
      <c r="F625" s="335"/>
      <c r="H625" s="335"/>
      <c r="I625" s="335"/>
      <c r="J625" s="335"/>
      <c r="K625" s="335"/>
      <c r="L625" s="335"/>
      <c r="M625" s="335"/>
      <c r="N625" s="335"/>
    </row>
    <row r="626" spans="3:14" ht="14.25" hidden="1" x14ac:dyDescent="0.2">
      <c r="C626" s="335"/>
      <c r="D626" s="78"/>
      <c r="E626" s="335"/>
      <c r="F626" s="335"/>
      <c r="H626" s="335"/>
      <c r="I626" s="335"/>
      <c r="J626" s="335"/>
      <c r="K626" s="335"/>
      <c r="L626" s="335"/>
      <c r="M626" s="335"/>
      <c r="N626" s="335"/>
    </row>
    <row r="627" spans="3:14" ht="14.25" hidden="1" x14ac:dyDescent="0.2">
      <c r="C627" s="335"/>
      <c r="D627" s="78"/>
      <c r="E627" s="335"/>
      <c r="F627" s="335"/>
      <c r="H627" s="335"/>
      <c r="I627" s="335"/>
      <c r="J627" s="335"/>
      <c r="K627" s="335"/>
      <c r="L627" s="335"/>
      <c r="M627" s="335"/>
      <c r="N627" s="335"/>
    </row>
    <row r="628" spans="3:14" ht="14.25" hidden="1" x14ac:dyDescent="0.2">
      <c r="C628" s="335"/>
      <c r="D628" s="78"/>
      <c r="E628" s="335"/>
      <c r="F628" s="335"/>
      <c r="H628" s="335"/>
      <c r="I628" s="335"/>
      <c r="J628" s="335"/>
      <c r="K628" s="335"/>
      <c r="L628" s="335"/>
      <c r="M628" s="335"/>
      <c r="N628" s="335"/>
    </row>
    <row r="629" spans="3:14" ht="14.25" hidden="1" x14ac:dyDescent="0.2">
      <c r="C629" s="335"/>
      <c r="D629" s="78"/>
      <c r="E629" s="335"/>
      <c r="F629" s="335"/>
      <c r="H629" s="335"/>
      <c r="I629" s="335"/>
      <c r="J629" s="335"/>
      <c r="K629" s="335"/>
      <c r="L629" s="335"/>
      <c r="M629" s="335"/>
      <c r="N629" s="335"/>
    </row>
    <row r="630" spans="3:14" ht="14.25" hidden="1" x14ac:dyDescent="0.2">
      <c r="C630" s="335"/>
      <c r="D630" s="78"/>
      <c r="E630" s="335"/>
      <c r="F630" s="335"/>
      <c r="H630" s="335"/>
      <c r="I630" s="335"/>
      <c r="J630" s="335"/>
      <c r="K630" s="335"/>
      <c r="L630" s="335"/>
      <c r="M630" s="335"/>
      <c r="N630" s="335"/>
    </row>
    <row r="631" spans="3:14" ht="14.25" hidden="1" x14ac:dyDescent="0.2">
      <c r="C631" s="335"/>
      <c r="D631" s="78"/>
      <c r="E631" s="335"/>
      <c r="F631" s="335"/>
      <c r="H631" s="335"/>
      <c r="I631" s="335"/>
      <c r="J631" s="335"/>
      <c r="K631" s="335"/>
      <c r="L631" s="335"/>
      <c r="M631" s="335"/>
      <c r="N631" s="335"/>
    </row>
    <row r="632" spans="3:14" ht="14.25" hidden="1" x14ac:dyDescent="0.2">
      <c r="C632" s="335"/>
      <c r="D632" s="78"/>
      <c r="E632" s="335"/>
      <c r="F632" s="335"/>
      <c r="H632" s="335"/>
      <c r="I632" s="335"/>
      <c r="J632" s="335"/>
      <c r="K632" s="335"/>
      <c r="L632" s="335"/>
      <c r="M632" s="335"/>
      <c r="N632" s="335"/>
    </row>
    <row r="633" spans="3:14" ht="14.25" hidden="1" x14ac:dyDescent="0.2">
      <c r="C633" s="335"/>
      <c r="D633" s="78"/>
      <c r="E633" s="335"/>
      <c r="F633" s="335"/>
      <c r="H633" s="335"/>
      <c r="I633" s="335"/>
      <c r="J633" s="335"/>
      <c r="K633" s="335"/>
      <c r="L633" s="335"/>
      <c r="M633" s="335"/>
      <c r="N633" s="335"/>
    </row>
    <row r="634" spans="3:14" ht="14.25" hidden="1" x14ac:dyDescent="0.2">
      <c r="C634" s="335"/>
      <c r="D634" s="78"/>
      <c r="E634" s="335"/>
      <c r="F634" s="335"/>
      <c r="H634" s="335"/>
      <c r="I634" s="335"/>
      <c r="J634" s="335"/>
      <c r="K634" s="335"/>
      <c r="L634" s="335"/>
      <c r="M634" s="335"/>
      <c r="N634" s="335"/>
    </row>
    <row r="635" spans="3:14" ht="14.25" hidden="1" x14ac:dyDescent="0.2">
      <c r="C635" s="335"/>
      <c r="D635" s="78"/>
      <c r="E635" s="335"/>
      <c r="F635" s="335"/>
      <c r="H635" s="335"/>
      <c r="I635" s="335"/>
      <c r="J635" s="335"/>
      <c r="K635" s="335"/>
      <c r="L635" s="335"/>
      <c r="M635" s="335"/>
      <c r="N635" s="335"/>
    </row>
    <row r="636" spans="3:14" ht="14.25" hidden="1" x14ac:dyDescent="0.2">
      <c r="C636" s="335"/>
      <c r="D636" s="78"/>
      <c r="E636" s="335"/>
      <c r="F636" s="335"/>
      <c r="H636" s="335"/>
      <c r="I636" s="335"/>
      <c r="J636" s="335"/>
      <c r="K636" s="335"/>
      <c r="L636" s="335"/>
      <c r="M636" s="335"/>
      <c r="N636" s="335"/>
    </row>
    <row r="637" spans="3:14" ht="14.25" hidden="1" x14ac:dyDescent="0.2">
      <c r="C637" s="335"/>
      <c r="D637" s="78"/>
      <c r="E637" s="335"/>
      <c r="F637" s="335"/>
      <c r="H637" s="335"/>
      <c r="I637" s="335"/>
      <c r="J637" s="335"/>
      <c r="K637" s="335"/>
      <c r="L637" s="335"/>
      <c r="M637" s="335"/>
      <c r="N637" s="335"/>
    </row>
    <row r="638" spans="3:14" ht="14.25" hidden="1" x14ac:dyDescent="0.2">
      <c r="C638" s="335"/>
      <c r="D638" s="78"/>
      <c r="E638" s="335"/>
      <c r="F638" s="335"/>
      <c r="H638" s="335"/>
      <c r="I638" s="335"/>
      <c r="J638" s="335"/>
      <c r="K638" s="335"/>
      <c r="L638" s="335"/>
      <c r="M638" s="335"/>
      <c r="N638" s="335"/>
    </row>
    <row r="639" spans="3:14" ht="14.25" hidden="1" x14ac:dyDescent="0.2">
      <c r="C639" s="335"/>
      <c r="D639" s="78"/>
      <c r="E639" s="335"/>
      <c r="F639" s="335"/>
      <c r="H639" s="335"/>
      <c r="I639" s="335"/>
      <c r="J639" s="335"/>
      <c r="K639" s="335"/>
      <c r="L639" s="335"/>
      <c r="M639" s="335"/>
      <c r="N639" s="335"/>
    </row>
    <row r="640" spans="3:14" ht="14.25" hidden="1" x14ac:dyDescent="0.2">
      <c r="C640" s="335"/>
      <c r="D640" s="78"/>
      <c r="E640" s="335"/>
      <c r="F640" s="335"/>
      <c r="H640" s="335"/>
      <c r="I640" s="335"/>
      <c r="J640" s="335"/>
      <c r="K640" s="335"/>
      <c r="L640" s="335"/>
      <c r="M640" s="335"/>
      <c r="N640" s="335"/>
    </row>
    <row r="641" spans="3:14" ht="14.25" hidden="1" x14ac:dyDescent="0.2">
      <c r="C641" s="335"/>
      <c r="D641" s="78"/>
      <c r="E641" s="335"/>
      <c r="F641" s="335"/>
      <c r="H641" s="335"/>
      <c r="I641" s="335"/>
      <c r="J641" s="335"/>
      <c r="K641" s="335"/>
      <c r="L641" s="335"/>
      <c r="M641" s="335"/>
      <c r="N641" s="335"/>
    </row>
    <row r="642" spans="3:14" ht="14.25" hidden="1" x14ac:dyDescent="0.2">
      <c r="C642" s="335"/>
      <c r="D642" s="78"/>
      <c r="E642" s="335"/>
      <c r="F642" s="335"/>
      <c r="H642" s="335"/>
      <c r="I642" s="335"/>
      <c r="J642" s="335"/>
      <c r="K642" s="335"/>
      <c r="L642" s="335"/>
      <c r="M642" s="335"/>
      <c r="N642" s="335"/>
    </row>
    <row r="643" spans="3:14" ht="14.25" hidden="1" x14ac:dyDescent="0.2">
      <c r="C643" s="335"/>
      <c r="D643" s="78"/>
      <c r="E643" s="335"/>
      <c r="F643" s="335"/>
      <c r="H643" s="335"/>
      <c r="I643" s="335"/>
      <c r="J643" s="335"/>
      <c r="K643" s="335"/>
      <c r="L643" s="335"/>
      <c r="M643" s="335"/>
      <c r="N643" s="335"/>
    </row>
    <row r="644" spans="3:14" ht="14.25" hidden="1" x14ac:dyDescent="0.2">
      <c r="C644" s="335"/>
      <c r="D644" s="78"/>
      <c r="E644" s="335"/>
      <c r="F644" s="335"/>
      <c r="H644" s="335"/>
      <c r="I644" s="335"/>
      <c r="J644" s="335"/>
      <c r="K644" s="335"/>
      <c r="L644" s="335"/>
      <c r="M644" s="335"/>
      <c r="N644" s="335"/>
    </row>
    <row r="645" spans="3:14" ht="14.25" hidden="1" x14ac:dyDescent="0.2">
      <c r="C645" s="335"/>
      <c r="D645" s="78"/>
      <c r="E645" s="335"/>
      <c r="F645" s="335"/>
      <c r="H645" s="335"/>
      <c r="I645" s="335"/>
      <c r="J645" s="335"/>
      <c r="K645" s="335"/>
      <c r="L645" s="335"/>
      <c r="M645" s="335"/>
      <c r="N645" s="335"/>
    </row>
    <row r="646" spans="3:14" ht="14.25" hidden="1" x14ac:dyDescent="0.2">
      <c r="C646" s="335"/>
      <c r="D646" s="78"/>
      <c r="E646" s="335"/>
      <c r="F646" s="335"/>
      <c r="H646" s="335"/>
      <c r="I646" s="335"/>
      <c r="J646" s="335"/>
      <c r="K646" s="335"/>
      <c r="L646" s="335"/>
      <c r="M646" s="335"/>
      <c r="N646" s="335"/>
    </row>
    <row r="647" spans="3:14" ht="14.25" hidden="1" x14ac:dyDescent="0.2">
      <c r="C647" s="335"/>
      <c r="D647" s="78"/>
      <c r="E647" s="335"/>
      <c r="F647" s="335"/>
      <c r="H647" s="335"/>
      <c r="I647" s="335"/>
      <c r="J647" s="335"/>
      <c r="K647" s="335"/>
      <c r="L647" s="335"/>
      <c r="M647" s="335"/>
      <c r="N647" s="335"/>
    </row>
    <row r="648" spans="3:14" ht="14.25" hidden="1" x14ac:dyDescent="0.2">
      <c r="C648" s="335"/>
      <c r="D648" s="78"/>
      <c r="E648" s="335"/>
      <c r="F648" s="335"/>
      <c r="H648" s="335"/>
      <c r="I648" s="335"/>
      <c r="J648" s="335"/>
      <c r="K648" s="335"/>
      <c r="L648" s="335"/>
      <c r="M648" s="335"/>
      <c r="N648" s="335"/>
    </row>
    <row r="649" spans="3:14" ht="14.25" hidden="1" x14ac:dyDescent="0.2">
      <c r="C649" s="335"/>
      <c r="D649" s="78"/>
      <c r="E649" s="335"/>
      <c r="F649" s="335"/>
      <c r="H649" s="335"/>
      <c r="I649" s="335"/>
      <c r="J649" s="335"/>
      <c r="K649" s="335"/>
      <c r="L649" s="335"/>
      <c r="M649" s="335"/>
      <c r="N649" s="335"/>
    </row>
    <row r="650" spans="3:14" ht="14.25" hidden="1" x14ac:dyDescent="0.2">
      <c r="C650" s="335"/>
      <c r="D650" s="78"/>
      <c r="E650" s="335"/>
      <c r="F650" s="335"/>
      <c r="H650" s="335"/>
      <c r="I650" s="335"/>
      <c r="J650" s="335"/>
      <c r="K650" s="335"/>
      <c r="L650" s="335"/>
      <c r="M650" s="335"/>
      <c r="N650" s="335"/>
    </row>
    <row r="651" spans="3:14" ht="14.25" hidden="1" x14ac:dyDescent="0.2">
      <c r="C651" s="335"/>
      <c r="D651" s="78"/>
      <c r="E651" s="335"/>
      <c r="F651" s="335"/>
      <c r="H651" s="335"/>
      <c r="I651" s="335"/>
      <c r="J651" s="335"/>
      <c r="K651" s="335"/>
      <c r="L651" s="335"/>
      <c r="M651" s="335"/>
      <c r="N651" s="335"/>
    </row>
    <row r="652" spans="3:14" ht="14.25" hidden="1" x14ac:dyDescent="0.2">
      <c r="C652" s="335"/>
      <c r="D652" s="78"/>
      <c r="E652" s="335"/>
      <c r="F652" s="335"/>
      <c r="H652" s="335"/>
      <c r="I652" s="335"/>
      <c r="J652" s="335"/>
      <c r="K652" s="335"/>
      <c r="L652" s="335"/>
      <c r="M652" s="335"/>
      <c r="N652" s="335"/>
    </row>
    <row r="653" spans="3:14" ht="14.25" hidden="1" x14ac:dyDescent="0.2">
      <c r="C653" s="335"/>
      <c r="D653" s="78"/>
      <c r="E653" s="335"/>
      <c r="F653" s="335"/>
      <c r="H653" s="335"/>
      <c r="I653" s="335"/>
      <c r="J653" s="335"/>
      <c r="K653" s="335"/>
      <c r="L653" s="335"/>
      <c r="M653" s="335"/>
      <c r="N653" s="335"/>
    </row>
    <row r="654" spans="3:14" ht="14.25" hidden="1" x14ac:dyDescent="0.2">
      <c r="C654" s="335"/>
      <c r="D654" s="78"/>
      <c r="E654" s="335"/>
      <c r="F654" s="335"/>
      <c r="H654" s="335"/>
      <c r="I654" s="335"/>
      <c r="J654" s="335"/>
      <c r="K654" s="335"/>
      <c r="L654" s="335"/>
      <c r="M654" s="335"/>
      <c r="N654" s="335"/>
    </row>
    <row r="655" spans="3:14" ht="14.25" hidden="1" x14ac:dyDescent="0.2">
      <c r="C655" s="335"/>
      <c r="D655" s="78"/>
      <c r="E655" s="335"/>
      <c r="F655" s="335"/>
      <c r="H655" s="335"/>
      <c r="I655" s="335"/>
      <c r="J655" s="335"/>
      <c r="K655" s="335"/>
      <c r="L655" s="335"/>
      <c r="M655" s="335"/>
      <c r="N655" s="335"/>
    </row>
    <row r="656" spans="3:14" ht="14.25" hidden="1" x14ac:dyDescent="0.2">
      <c r="C656" s="335"/>
      <c r="D656" s="78"/>
      <c r="E656" s="335"/>
      <c r="F656" s="335"/>
      <c r="H656" s="335"/>
      <c r="I656" s="335"/>
      <c r="J656" s="335"/>
      <c r="K656" s="335"/>
      <c r="L656" s="335"/>
      <c r="M656" s="335"/>
      <c r="N656" s="335"/>
    </row>
    <row r="657" spans="3:14" ht="14.25" hidden="1" x14ac:dyDescent="0.2">
      <c r="C657" s="335"/>
      <c r="D657" s="78"/>
      <c r="E657" s="335"/>
      <c r="F657" s="335"/>
      <c r="H657" s="335"/>
      <c r="I657" s="335"/>
      <c r="J657" s="335"/>
      <c r="K657" s="335"/>
      <c r="L657" s="335"/>
      <c r="M657" s="335"/>
      <c r="N657" s="335"/>
    </row>
    <row r="658" spans="3:14" ht="14.25" hidden="1" x14ac:dyDescent="0.2">
      <c r="C658" s="335"/>
      <c r="D658" s="78"/>
      <c r="E658" s="335"/>
      <c r="F658" s="335"/>
      <c r="H658" s="335"/>
      <c r="I658" s="335"/>
      <c r="J658" s="335"/>
      <c r="K658" s="335"/>
      <c r="L658" s="335"/>
      <c r="M658" s="335"/>
      <c r="N658" s="335"/>
    </row>
    <row r="659" spans="3:14" ht="14.25" hidden="1" x14ac:dyDescent="0.2">
      <c r="C659" s="335"/>
      <c r="D659" s="78"/>
      <c r="E659" s="335"/>
      <c r="F659" s="335"/>
      <c r="H659" s="335"/>
      <c r="I659" s="335"/>
      <c r="J659" s="335"/>
      <c r="K659" s="335"/>
      <c r="L659" s="335"/>
      <c r="M659" s="335"/>
      <c r="N659" s="335"/>
    </row>
    <row r="660" spans="3:14" ht="14.25" hidden="1" x14ac:dyDescent="0.2">
      <c r="C660" s="335"/>
      <c r="D660" s="78"/>
      <c r="E660" s="335"/>
      <c r="F660" s="335"/>
      <c r="H660" s="335"/>
      <c r="I660" s="335"/>
      <c r="J660" s="335"/>
      <c r="K660" s="335"/>
      <c r="L660" s="335"/>
      <c r="M660" s="335"/>
      <c r="N660" s="335"/>
    </row>
    <row r="661" spans="3:14" ht="14.25" hidden="1" x14ac:dyDescent="0.2">
      <c r="C661" s="335"/>
      <c r="D661" s="78"/>
      <c r="E661" s="335"/>
      <c r="F661" s="335"/>
      <c r="H661" s="335"/>
      <c r="I661" s="335"/>
      <c r="J661" s="335"/>
      <c r="K661" s="335"/>
      <c r="L661" s="335"/>
      <c r="M661" s="335"/>
      <c r="N661" s="335"/>
    </row>
    <row r="662" spans="3:14" ht="14.25" hidden="1" x14ac:dyDescent="0.2">
      <c r="C662" s="335"/>
      <c r="D662" s="78"/>
      <c r="E662" s="335"/>
      <c r="F662" s="335"/>
      <c r="H662" s="335"/>
      <c r="I662" s="335"/>
      <c r="J662" s="335"/>
      <c r="K662" s="335"/>
      <c r="L662" s="335"/>
      <c r="M662" s="335"/>
      <c r="N662" s="335"/>
    </row>
    <row r="663" spans="3:14" ht="14.25" hidden="1" x14ac:dyDescent="0.2">
      <c r="C663" s="335"/>
      <c r="D663" s="78"/>
      <c r="E663" s="335"/>
      <c r="F663" s="335"/>
      <c r="H663" s="335"/>
      <c r="I663" s="335"/>
      <c r="J663" s="335"/>
      <c r="K663" s="335"/>
      <c r="L663" s="335"/>
      <c r="M663" s="335"/>
      <c r="N663" s="335"/>
    </row>
    <row r="664" spans="3:14" ht="14.25" hidden="1" x14ac:dyDescent="0.2">
      <c r="C664" s="335"/>
      <c r="D664" s="78"/>
      <c r="E664" s="335"/>
      <c r="F664" s="335"/>
      <c r="H664" s="335"/>
      <c r="I664" s="335"/>
      <c r="J664" s="335"/>
      <c r="K664" s="335"/>
      <c r="L664" s="335"/>
      <c r="M664" s="335"/>
      <c r="N664" s="335"/>
    </row>
    <row r="665" spans="3:14" ht="14.25" hidden="1" x14ac:dyDescent="0.2">
      <c r="C665" s="335"/>
      <c r="D665" s="78"/>
      <c r="E665" s="335"/>
      <c r="F665" s="335"/>
      <c r="H665" s="335"/>
      <c r="I665" s="335"/>
      <c r="J665" s="335"/>
      <c r="K665" s="335"/>
      <c r="L665" s="335"/>
      <c r="M665" s="335"/>
      <c r="N665" s="335"/>
    </row>
    <row r="666" spans="3:14" ht="14.25" hidden="1" x14ac:dyDescent="0.2">
      <c r="C666" s="335"/>
      <c r="D666" s="78"/>
      <c r="E666" s="335"/>
      <c r="F666" s="335"/>
      <c r="H666" s="335"/>
      <c r="I666" s="335"/>
      <c r="J666" s="335"/>
      <c r="K666" s="335"/>
      <c r="L666" s="335"/>
      <c r="M666" s="335"/>
      <c r="N666" s="335"/>
    </row>
    <row r="667" spans="3:14" ht="14.25" hidden="1" x14ac:dyDescent="0.2">
      <c r="C667" s="335"/>
      <c r="D667" s="78"/>
      <c r="E667" s="335"/>
      <c r="F667" s="335"/>
      <c r="H667" s="335"/>
      <c r="I667" s="335"/>
      <c r="J667" s="335"/>
      <c r="K667" s="335"/>
      <c r="L667" s="335"/>
      <c r="M667" s="335"/>
      <c r="N667" s="335"/>
    </row>
    <row r="668" spans="3:14" ht="14.25" hidden="1" x14ac:dyDescent="0.2">
      <c r="C668" s="335"/>
      <c r="D668" s="78"/>
      <c r="E668" s="335"/>
      <c r="F668" s="335"/>
      <c r="H668" s="335"/>
      <c r="I668" s="335"/>
      <c r="J668" s="335"/>
      <c r="K668" s="335"/>
      <c r="L668" s="335"/>
      <c r="M668" s="335"/>
      <c r="N668" s="335"/>
    </row>
    <row r="669" spans="3:14" ht="14.25" hidden="1" x14ac:dyDescent="0.2">
      <c r="C669" s="335"/>
      <c r="D669" s="78"/>
      <c r="E669" s="335"/>
      <c r="F669" s="335"/>
      <c r="H669" s="335"/>
      <c r="I669" s="335"/>
      <c r="J669" s="335"/>
      <c r="K669" s="335"/>
      <c r="L669" s="335"/>
      <c r="M669" s="335"/>
      <c r="N669" s="335"/>
    </row>
    <row r="670" spans="3:14" ht="14.25" hidden="1" x14ac:dyDescent="0.2">
      <c r="C670" s="335"/>
      <c r="D670" s="78"/>
      <c r="E670" s="335"/>
      <c r="F670" s="335"/>
      <c r="H670" s="335"/>
      <c r="I670" s="335"/>
      <c r="J670" s="335"/>
      <c r="K670" s="335"/>
      <c r="L670" s="335"/>
      <c r="M670" s="335"/>
      <c r="N670" s="335"/>
    </row>
    <row r="671" spans="3:14" ht="14.25" hidden="1" x14ac:dyDescent="0.2">
      <c r="C671" s="335"/>
      <c r="D671" s="78"/>
      <c r="E671" s="335"/>
      <c r="F671" s="335"/>
      <c r="H671" s="335"/>
      <c r="I671" s="335"/>
      <c r="J671" s="335"/>
      <c r="K671" s="335"/>
      <c r="L671" s="335"/>
      <c r="M671" s="335"/>
      <c r="N671" s="335"/>
    </row>
    <row r="672" spans="3:14" ht="14.25" hidden="1" x14ac:dyDescent="0.2">
      <c r="C672" s="335"/>
      <c r="D672" s="78"/>
      <c r="E672" s="335"/>
      <c r="F672" s="335"/>
      <c r="H672" s="335"/>
      <c r="I672" s="335"/>
      <c r="J672" s="335"/>
      <c r="K672" s="335"/>
      <c r="L672" s="335"/>
      <c r="M672" s="335"/>
      <c r="N672" s="335"/>
    </row>
    <row r="673" spans="3:14" ht="14.25" hidden="1" x14ac:dyDescent="0.2">
      <c r="C673" s="335"/>
      <c r="D673" s="78"/>
      <c r="E673" s="335"/>
      <c r="F673" s="335"/>
      <c r="H673" s="335"/>
      <c r="I673" s="335"/>
      <c r="J673" s="335"/>
      <c r="K673" s="335"/>
      <c r="L673" s="335"/>
      <c r="M673" s="335"/>
      <c r="N673" s="335"/>
    </row>
    <row r="674" spans="3:14" ht="14.25" hidden="1" x14ac:dyDescent="0.2">
      <c r="C674" s="335"/>
      <c r="D674" s="78"/>
      <c r="E674" s="335"/>
      <c r="F674" s="335"/>
      <c r="H674" s="335"/>
      <c r="I674" s="335"/>
      <c r="J674" s="335"/>
      <c r="K674" s="335"/>
      <c r="L674" s="335"/>
      <c r="M674" s="335"/>
      <c r="N674" s="335"/>
    </row>
    <row r="675" spans="3:14" ht="14.25" hidden="1" x14ac:dyDescent="0.2">
      <c r="C675" s="335"/>
      <c r="D675" s="78"/>
      <c r="E675" s="335"/>
      <c r="F675" s="335"/>
      <c r="H675" s="335"/>
      <c r="I675" s="335"/>
      <c r="J675" s="335"/>
      <c r="K675" s="335"/>
      <c r="L675" s="335"/>
      <c r="M675" s="335"/>
      <c r="N675" s="335"/>
    </row>
    <row r="676" spans="3:14" ht="14.25" hidden="1" x14ac:dyDescent="0.2">
      <c r="C676" s="335"/>
      <c r="D676" s="78"/>
      <c r="E676" s="335"/>
      <c r="F676" s="335"/>
      <c r="H676" s="335"/>
      <c r="I676" s="335"/>
      <c r="J676" s="335"/>
      <c r="K676" s="335"/>
      <c r="L676" s="335"/>
      <c r="M676" s="335"/>
      <c r="N676" s="335"/>
    </row>
    <row r="677" spans="3:14" ht="14.25" hidden="1" x14ac:dyDescent="0.2">
      <c r="C677" s="335"/>
      <c r="D677" s="78"/>
      <c r="E677" s="335"/>
      <c r="F677" s="335"/>
      <c r="H677" s="335"/>
      <c r="I677" s="335"/>
      <c r="J677" s="335"/>
      <c r="K677" s="335"/>
      <c r="L677" s="335"/>
      <c r="M677" s="335"/>
      <c r="N677" s="335"/>
    </row>
    <row r="678" spans="3:14" ht="14.25" hidden="1" x14ac:dyDescent="0.2">
      <c r="C678" s="335"/>
      <c r="D678" s="78"/>
      <c r="E678" s="335"/>
      <c r="F678" s="335"/>
      <c r="H678" s="335"/>
      <c r="I678" s="335"/>
      <c r="J678" s="335"/>
      <c r="K678" s="335"/>
      <c r="L678" s="335"/>
      <c r="M678" s="335"/>
      <c r="N678" s="335"/>
    </row>
    <row r="679" spans="3:14" ht="14.25" hidden="1" x14ac:dyDescent="0.2">
      <c r="C679" s="335"/>
      <c r="D679" s="78"/>
      <c r="E679" s="335"/>
      <c r="F679" s="335"/>
      <c r="H679" s="335"/>
      <c r="I679" s="335"/>
      <c r="J679" s="335"/>
      <c r="K679" s="335"/>
      <c r="L679" s="335"/>
      <c r="M679" s="335"/>
      <c r="N679" s="335"/>
    </row>
    <row r="680" spans="3:14" ht="14.25" hidden="1" x14ac:dyDescent="0.2">
      <c r="C680" s="335"/>
      <c r="D680" s="78"/>
      <c r="E680" s="335"/>
      <c r="F680" s="335"/>
      <c r="H680" s="335"/>
      <c r="I680" s="335"/>
      <c r="J680" s="335"/>
      <c r="K680" s="335"/>
      <c r="L680" s="335"/>
      <c r="M680" s="335"/>
      <c r="N680" s="335"/>
    </row>
    <row r="681" spans="3:14" ht="14.25" hidden="1" x14ac:dyDescent="0.2">
      <c r="C681" s="335"/>
      <c r="D681" s="78"/>
      <c r="E681" s="335"/>
      <c r="F681" s="335"/>
      <c r="H681" s="335"/>
      <c r="I681" s="335"/>
      <c r="J681" s="335"/>
      <c r="K681" s="335"/>
      <c r="L681" s="335"/>
      <c r="M681" s="335"/>
      <c r="N681" s="335"/>
    </row>
    <row r="682" spans="3:14" ht="14.25" hidden="1" x14ac:dyDescent="0.2">
      <c r="C682" s="335"/>
      <c r="D682" s="78"/>
      <c r="E682" s="335"/>
      <c r="F682" s="335"/>
      <c r="H682" s="335"/>
      <c r="I682" s="335"/>
      <c r="J682" s="335"/>
      <c r="K682" s="335"/>
      <c r="L682" s="335"/>
      <c r="M682" s="335"/>
      <c r="N682" s="335"/>
    </row>
    <row r="683" spans="3:14" ht="14.25" hidden="1" x14ac:dyDescent="0.2">
      <c r="C683" s="335"/>
      <c r="D683" s="78"/>
      <c r="E683" s="335"/>
      <c r="F683" s="335"/>
      <c r="H683" s="335"/>
      <c r="I683" s="335"/>
      <c r="J683" s="335"/>
      <c r="K683" s="335"/>
      <c r="L683" s="335"/>
      <c r="M683" s="335"/>
      <c r="N683" s="335"/>
    </row>
    <row r="684" spans="3:14" ht="14.25" hidden="1" x14ac:dyDescent="0.2">
      <c r="C684" s="335"/>
      <c r="D684" s="78"/>
      <c r="E684" s="335"/>
      <c r="F684" s="335"/>
      <c r="H684" s="335"/>
      <c r="I684" s="335"/>
      <c r="J684" s="335"/>
      <c r="K684" s="335"/>
      <c r="L684" s="335"/>
      <c r="M684" s="335"/>
      <c r="N684" s="335"/>
    </row>
    <row r="685" spans="3:14" ht="14.25" hidden="1" x14ac:dyDescent="0.2">
      <c r="C685" s="335"/>
      <c r="D685" s="78"/>
      <c r="E685" s="335"/>
      <c r="F685" s="335"/>
      <c r="H685" s="335"/>
      <c r="I685" s="335"/>
      <c r="J685" s="335"/>
      <c r="K685" s="335"/>
      <c r="L685" s="335"/>
      <c r="M685" s="335"/>
      <c r="N685" s="335"/>
    </row>
    <row r="686" spans="3:14" ht="14.25" hidden="1" x14ac:dyDescent="0.2">
      <c r="C686" s="335"/>
      <c r="D686" s="78"/>
      <c r="E686" s="335"/>
      <c r="F686" s="335"/>
      <c r="H686" s="335"/>
      <c r="I686" s="335"/>
      <c r="J686" s="335"/>
      <c r="K686" s="335"/>
      <c r="L686" s="335"/>
      <c r="M686" s="335"/>
      <c r="N686" s="335"/>
    </row>
    <row r="687" spans="3:14" ht="14.25" hidden="1" x14ac:dyDescent="0.2">
      <c r="C687" s="335"/>
      <c r="D687" s="78"/>
      <c r="E687" s="335"/>
      <c r="F687" s="335"/>
      <c r="H687" s="335"/>
      <c r="I687" s="335"/>
      <c r="J687" s="335"/>
      <c r="K687" s="335"/>
      <c r="L687" s="335"/>
      <c r="M687" s="335"/>
      <c r="N687" s="335"/>
    </row>
    <row r="688" spans="3:14" ht="14.25" hidden="1" x14ac:dyDescent="0.2">
      <c r="C688" s="335"/>
      <c r="D688" s="78"/>
      <c r="E688" s="335"/>
      <c r="F688" s="335"/>
      <c r="H688" s="335"/>
      <c r="I688" s="335"/>
      <c r="J688" s="335"/>
      <c r="K688" s="335"/>
      <c r="L688" s="335"/>
      <c r="M688" s="335"/>
      <c r="N688" s="335"/>
    </row>
    <row r="689" spans="3:14" ht="14.25" hidden="1" x14ac:dyDescent="0.2">
      <c r="C689" s="335"/>
      <c r="D689" s="78"/>
      <c r="E689" s="335"/>
      <c r="F689" s="335"/>
      <c r="H689" s="335"/>
      <c r="I689" s="335"/>
      <c r="J689" s="335"/>
      <c r="K689" s="335"/>
      <c r="L689" s="335"/>
      <c r="M689" s="335"/>
      <c r="N689" s="335"/>
    </row>
    <row r="690" spans="3:14" ht="14.25" hidden="1" x14ac:dyDescent="0.2">
      <c r="C690" s="335"/>
      <c r="D690" s="78"/>
      <c r="E690" s="335"/>
      <c r="F690" s="335"/>
      <c r="H690" s="335"/>
      <c r="I690" s="335"/>
      <c r="J690" s="335"/>
      <c r="K690" s="335"/>
      <c r="L690" s="335"/>
      <c r="M690" s="335"/>
      <c r="N690" s="335"/>
    </row>
    <row r="691" spans="3:14" ht="14.25" hidden="1" x14ac:dyDescent="0.2">
      <c r="C691" s="335"/>
      <c r="D691" s="78"/>
      <c r="E691" s="335"/>
      <c r="F691" s="335"/>
      <c r="H691" s="335"/>
      <c r="I691" s="335"/>
      <c r="J691" s="335"/>
      <c r="K691" s="335"/>
      <c r="L691" s="335"/>
      <c r="M691" s="335"/>
      <c r="N691" s="335"/>
    </row>
    <row r="692" spans="3:14" ht="14.25" hidden="1" x14ac:dyDescent="0.2">
      <c r="C692" s="335"/>
      <c r="D692" s="78"/>
      <c r="E692" s="335"/>
      <c r="F692" s="335"/>
      <c r="H692" s="335"/>
      <c r="I692" s="335"/>
      <c r="J692" s="335"/>
      <c r="K692" s="335"/>
      <c r="L692" s="335"/>
      <c r="M692" s="335"/>
      <c r="N692" s="335"/>
    </row>
    <row r="693" spans="3:14" ht="14.25" hidden="1" x14ac:dyDescent="0.2">
      <c r="C693" s="335"/>
      <c r="D693" s="78"/>
      <c r="E693" s="335"/>
      <c r="F693" s="335"/>
      <c r="H693" s="335"/>
      <c r="I693" s="335"/>
      <c r="J693" s="335"/>
      <c r="K693" s="335"/>
      <c r="L693" s="335"/>
      <c r="M693" s="335"/>
      <c r="N693" s="335"/>
    </row>
    <row r="694" spans="3:14" ht="14.25" hidden="1" x14ac:dyDescent="0.2">
      <c r="C694" s="335"/>
      <c r="D694" s="78"/>
      <c r="E694" s="335"/>
      <c r="F694" s="335"/>
      <c r="H694" s="335"/>
      <c r="I694" s="335"/>
      <c r="J694" s="335"/>
      <c r="K694" s="335"/>
      <c r="L694" s="335"/>
      <c r="M694" s="335"/>
      <c r="N694" s="335"/>
    </row>
    <row r="695" spans="3:14" ht="14.25" hidden="1" x14ac:dyDescent="0.2">
      <c r="C695" s="335"/>
      <c r="D695" s="78"/>
      <c r="E695" s="335"/>
      <c r="F695" s="335"/>
      <c r="H695" s="335"/>
      <c r="I695" s="335"/>
      <c r="J695" s="335"/>
      <c r="K695" s="335"/>
      <c r="L695" s="335"/>
      <c r="M695" s="335"/>
      <c r="N695" s="335"/>
    </row>
    <row r="696" spans="3:14" ht="14.25" hidden="1" x14ac:dyDescent="0.2">
      <c r="C696" s="335"/>
      <c r="D696" s="78"/>
      <c r="E696" s="335"/>
      <c r="F696" s="335"/>
      <c r="H696" s="335"/>
      <c r="I696" s="335"/>
      <c r="J696" s="335"/>
      <c r="K696" s="335"/>
      <c r="L696" s="335"/>
      <c r="M696" s="335"/>
      <c r="N696" s="335"/>
    </row>
    <row r="697" spans="3:14" ht="14.25" hidden="1" x14ac:dyDescent="0.2">
      <c r="C697" s="335"/>
      <c r="D697" s="78"/>
      <c r="E697" s="335"/>
      <c r="F697" s="335"/>
      <c r="H697" s="335"/>
      <c r="I697" s="335"/>
      <c r="J697" s="335"/>
      <c r="K697" s="335"/>
      <c r="L697" s="335"/>
      <c r="M697" s="335"/>
      <c r="N697" s="335"/>
    </row>
    <row r="698" spans="3:14" ht="14.25" hidden="1" x14ac:dyDescent="0.2">
      <c r="C698" s="335"/>
      <c r="D698" s="78"/>
      <c r="E698" s="335"/>
      <c r="F698" s="335"/>
      <c r="H698" s="335"/>
      <c r="I698" s="335"/>
      <c r="J698" s="335"/>
      <c r="K698" s="335"/>
      <c r="L698" s="335"/>
      <c r="M698" s="335"/>
      <c r="N698" s="335"/>
    </row>
    <row r="699" spans="3:14" ht="14.25" hidden="1" x14ac:dyDescent="0.2">
      <c r="C699" s="335"/>
      <c r="D699" s="78"/>
      <c r="E699" s="335"/>
      <c r="F699" s="335"/>
      <c r="H699" s="335"/>
      <c r="I699" s="335"/>
      <c r="J699" s="335"/>
      <c r="K699" s="335"/>
      <c r="L699" s="335"/>
      <c r="M699" s="335"/>
      <c r="N699" s="335"/>
    </row>
    <row r="700" spans="3:14" ht="14.25" hidden="1" x14ac:dyDescent="0.2">
      <c r="C700" s="335"/>
      <c r="D700" s="78"/>
      <c r="E700" s="335"/>
      <c r="F700" s="335"/>
      <c r="H700" s="335"/>
      <c r="I700" s="335"/>
      <c r="J700" s="335"/>
      <c r="K700" s="335"/>
      <c r="L700" s="335"/>
      <c r="M700" s="335"/>
      <c r="N700" s="335"/>
    </row>
    <row r="701" spans="3:14" ht="14.25" hidden="1" x14ac:dyDescent="0.2">
      <c r="C701" s="335"/>
      <c r="D701" s="78"/>
      <c r="E701" s="335"/>
      <c r="F701" s="335"/>
      <c r="H701" s="335"/>
      <c r="I701" s="335"/>
      <c r="J701" s="335"/>
      <c r="K701" s="335"/>
      <c r="L701" s="335"/>
      <c r="M701" s="335"/>
      <c r="N701" s="335"/>
    </row>
    <row r="702" spans="3:14" ht="14.25" hidden="1" x14ac:dyDescent="0.2">
      <c r="C702" s="335"/>
      <c r="D702" s="78"/>
      <c r="E702" s="335"/>
      <c r="F702" s="335"/>
      <c r="H702" s="335"/>
      <c r="I702" s="335"/>
      <c r="J702" s="335"/>
      <c r="K702" s="335"/>
      <c r="L702" s="335"/>
      <c r="M702" s="335"/>
      <c r="N702" s="335"/>
    </row>
    <row r="703" spans="3:14" ht="14.25" hidden="1" x14ac:dyDescent="0.2">
      <c r="C703" s="335"/>
      <c r="D703" s="78"/>
      <c r="E703" s="335"/>
      <c r="F703" s="335"/>
      <c r="H703" s="335"/>
      <c r="I703" s="335"/>
      <c r="J703" s="335"/>
      <c r="K703" s="335"/>
      <c r="L703" s="335"/>
      <c r="M703" s="335"/>
      <c r="N703" s="335"/>
    </row>
    <row r="704" spans="3:14" ht="14.25" hidden="1" x14ac:dyDescent="0.2">
      <c r="C704" s="335"/>
      <c r="D704" s="78"/>
      <c r="E704" s="335"/>
      <c r="F704" s="335"/>
      <c r="H704" s="335"/>
      <c r="I704" s="335"/>
      <c r="J704" s="335"/>
      <c r="K704" s="335"/>
      <c r="L704" s="335"/>
      <c r="M704" s="335"/>
      <c r="N704" s="335"/>
    </row>
    <row r="705" spans="3:14" ht="14.25" hidden="1" x14ac:dyDescent="0.2">
      <c r="C705" s="335"/>
      <c r="D705" s="78"/>
      <c r="E705" s="335"/>
      <c r="F705" s="335"/>
      <c r="H705" s="335"/>
      <c r="I705" s="335"/>
      <c r="J705" s="335"/>
      <c r="K705" s="335"/>
      <c r="L705" s="335"/>
      <c r="M705" s="335"/>
      <c r="N705" s="335"/>
    </row>
    <row r="706" spans="3:14" ht="14.25" hidden="1" x14ac:dyDescent="0.2">
      <c r="C706" s="335"/>
      <c r="D706" s="78"/>
      <c r="E706" s="335"/>
      <c r="F706" s="335"/>
      <c r="H706" s="335"/>
      <c r="I706" s="335"/>
      <c r="J706" s="335"/>
      <c r="K706" s="335"/>
      <c r="L706" s="335"/>
      <c r="M706" s="335"/>
      <c r="N706" s="335"/>
    </row>
    <row r="707" spans="3:14" ht="14.25" hidden="1" x14ac:dyDescent="0.2">
      <c r="C707" s="335"/>
      <c r="D707" s="78"/>
      <c r="E707" s="335"/>
      <c r="F707" s="335"/>
      <c r="H707" s="335"/>
      <c r="I707" s="335"/>
      <c r="J707" s="335"/>
      <c r="K707" s="335"/>
      <c r="L707" s="335"/>
      <c r="M707" s="335"/>
      <c r="N707" s="335"/>
    </row>
    <row r="708" spans="3:14" ht="14.25" hidden="1" x14ac:dyDescent="0.2">
      <c r="C708" s="335"/>
      <c r="D708" s="78"/>
      <c r="E708" s="335"/>
      <c r="F708" s="335"/>
      <c r="H708" s="335"/>
      <c r="I708" s="335"/>
      <c r="J708" s="335"/>
      <c r="K708" s="335"/>
      <c r="L708" s="335"/>
      <c r="M708" s="335"/>
      <c r="N708" s="335"/>
    </row>
    <row r="709" spans="3:14" ht="14.25" hidden="1" x14ac:dyDescent="0.2">
      <c r="C709" s="335"/>
      <c r="D709" s="78"/>
      <c r="E709" s="335"/>
      <c r="F709" s="335"/>
      <c r="H709" s="335"/>
      <c r="I709" s="335"/>
      <c r="J709" s="335"/>
      <c r="K709" s="335"/>
      <c r="L709" s="335"/>
      <c r="M709" s="335"/>
      <c r="N709" s="335"/>
    </row>
    <row r="710" spans="3:14" ht="14.25" hidden="1" x14ac:dyDescent="0.2">
      <c r="C710" s="335"/>
      <c r="D710" s="78"/>
      <c r="E710" s="335"/>
      <c r="F710" s="335"/>
      <c r="H710" s="335"/>
      <c r="I710" s="335"/>
      <c r="J710" s="335"/>
      <c r="K710" s="335"/>
      <c r="L710" s="335"/>
      <c r="M710" s="335"/>
      <c r="N710" s="335"/>
    </row>
    <row r="711" spans="3:14" ht="14.25" hidden="1" x14ac:dyDescent="0.2">
      <c r="C711" s="335"/>
      <c r="D711" s="78"/>
      <c r="E711" s="335"/>
      <c r="F711" s="335"/>
      <c r="H711" s="335"/>
      <c r="I711" s="335"/>
      <c r="J711" s="335"/>
      <c r="K711" s="335"/>
      <c r="L711" s="335"/>
      <c r="M711" s="335"/>
      <c r="N711" s="335"/>
    </row>
    <row r="712" spans="3:14" ht="14.25" hidden="1" x14ac:dyDescent="0.2">
      <c r="C712" s="335"/>
      <c r="D712" s="78"/>
      <c r="E712" s="335"/>
      <c r="F712" s="335"/>
      <c r="H712" s="335"/>
      <c r="I712" s="335"/>
      <c r="J712" s="335"/>
      <c r="K712" s="335"/>
      <c r="L712" s="335"/>
      <c r="M712" s="335"/>
      <c r="N712" s="335"/>
    </row>
    <row r="713" spans="3:14" ht="14.25" hidden="1" x14ac:dyDescent="0.2">
      <c r="C713" s="335"/>
      <c r="D713" s="78"/>
      <c r="E713" s="335"/>
      <c r="F713" s="335"/>
      <c r="H713" s="335"/>
      <c r="I713" s="335"/>
      <c r="J713" s="335"/>
      <c r="K713" s="335"/>
      <c r="L713" s="335"/>
      <c r="M713" s="335"/>
      <c r="N713" s="335"/>
    </row>
    <row r="714" spans="3:14" ht="14.25" hidden="1" x14ac:dyDescent="0.2">
      <c r="C714" s="335"/>
      <c r="D714" s="78"/>
      <c r="E714" s="335"/>
      <c r="F714" s="335"/>
      <c r="H714" s="335"/>
      <c r="I714" s="335"/>
      <c r="J714" s="335"/>
      <c r="K714" s="335"/>
      <c r="L714" s="335"/>
      <c r="M714" s="335"/>
      <c r="N714" s="335"/>
    </row>
    <row r="715" spans="3:14" ht="14.25" hidden="1" x14ac:dyDescent="0.2">
      <c r="C715" s="335"/>
      <c r="D715" s="78"/>
      <c r="E715" s="335"/>
      <c r="F715" s="335"/>
      <c r="H715" s="335"/>
      <c r="I715" s="335"/>
      <c r="J715" s="335"/>
      <c r="K715" s="335"/>
      <c r="L715" s="335"/>
      <c r="M715" s="335"/>
      <c r="N715" s="335"/>
    </row>
    <row r="716" spans="3:14" ht="14.25" hidden="1" x14ac:dyDescent="0.2">
      <c r="C716" s="335"/>
      <c r="D716" s="78"/>
      <c r="E716" s="335"/>
      <c r="F716" s="335"/>
      <c r="H716" s="335"/>
      <c r="I716" s="335"/>
      <c r="J716" s="335"/>
      <c r="K716" s="335"/>
      <c r="L716" s="335"/>
      <c r="M716" s="335"/>
      <c r="N716" s="335"/>
    </row>
    <row r="717" spans="3:14" ht="14.25" hidden="1" x14ac:dyDescent="0.2">
      <c r="C717" s="335"/>
      <c r="D717" s="78"/>
      <c r="E717" s="335"/>
      <c r="F717" s="335"/>
      <c r="H717" s="335"/>
      <c r="I717" s="335"/>
      <c r="J717" s="335"/>
      <c r="K717" s="335"/>
      <c r="L717" s="335"/>
      <c r="M717" s="335"/>
      <c r="N717" s="335"/>
    </row>
    <row r="718" spans="3:14" ht="14.25" hidden="1" x14ac:dyDescent="0.2">
      <c r="C718" s="335"/>
      <c r="D718" s="78"/>
      <c r="E718" s="335"/>
      <c r="F718" s="335"/>
      <c r="H718" s="335"/>
      <c r="I718" s="335"/>
      <c r="J718" s="335"/>
      <c r="K718" s="335"/>
      <c r="L718" s="335"/>
      <c r="M718" s="335"/>
      <c r="N718" s="335"/>
    </row>
    <row r="719" spans="3:14" ht="14.25" hidden="1" x14ac:dyDescent="0.2">
      <c r="C719" s="335"/>
      <c r="D719" s="78"/>
      <c r="E719" s="335"/>
      <c r="F719" s="335"/>
      <c r="H719" s="335"/>
      <c r="I719" s="335"/>
      <c r="J719" s="335"/>
      <c r="K719" s="335"/>
      <c r="L719" s="335"/>
      <c r="M719" s="335"/>
      <c r="N719" s="335"/>
    </row>
    <row r="720" spans="3:14" ht="14.25" hidden="1" x14ac:dyDescent="0.2">
      <c r="C720" s="335"/>
      <c r="D720" s="78"/>
      <c r="E720" s="335"/>
      <c r="F720" s="335"/>
      <c r="H720" s="335"/>
      <c r="I720" s="335"/>
      <c r="J720" s="335"/>
      <c r="K720" s="335"/>
      <c r="L720" s="335"/>
      <c r="M720" s="335"/>
      <c r="N720" s="335"/>
    </row>
    <row r="721" spans="3:14" ht="14.25" hidden="1" x14ac:dyDescent="0.2">
      <c r="C721" s="335"/>
      <c r="D721" s="78"/>
      <c r="E721" s="335"/>
      <c r="F721" s="335"/>
      <c r="H721" s="335"/>
      <c r="I721" s="335"/>
      <c r="J721" s="335"/>
      <c r="K721" s="335"/>
      <c r="L721" s="335"/>
      <c r="M721" s="335"/>
      <c r="N721" s="335"/>
    </row>
    <row r="722" spans="3:14" ht="14.25" hidden="1" x14ac:dyDescent="0.2">
      <c r="C722" s="335"/>
      <c r="D722" s="78"/>
      <c r="E722" s="335"/>
      <c r="F722" s="335"/>
      <c r="H722" s="335"/>
      <c r="I722" s="335"/>
      <c r="J722" s="335"/>
      <c r="K722" s="335"/>
      <c r="L722" s="335"/>
      <c r="M722" s="335"/>
      <c r="N722" s="335"/>
    </row>
    <row r="723" spans="3:14" ht="14.25" hidden="1" x14ac:dyDescent="0.2">
      <c r="C723" s="335"/>
      <c r="D723" s="78"/>
      <c r="E723" s="335"/>
      <c r="F723" s="335"/>
      <c r="H723" s="335"/>
      <c r="I723" s="335"/>
      <c r="J723" s="335"/>
      <c r="K723" s="335"/>
      <c r="L723" s="335"/>
      <c r="M723" s="335"/>
      <c r="N723" s="335"/>
    </row>
    <row r="724" spans="3:14" ht="14.25" hidden="1" x14ac:dyDescent="0.2">
      <c r="C724" s="335"/>
      <c r="D724" s="78"/>
      <c r="E724" s="335"/>
      <c r="F724" s="335"/>
      <c r="H724" s="335"/>
      <c r="I724" s="335"/>
      <c r="J724" s="335"/>
      <c r="K724" s="335"/>
      <c r="L724" s="335"/>
      <c r="M724" s="335"/>
      <c r="N724" s="335"/>
    </row>
    <row r="725" spans="3:14" ht="14.25" hidden="1" x14ac:dyDescent="0.2">
      <c r="C725" s="335"/>
      <c r="D725" s="78"/>
      <c r="E725" s="335"/>
      <c r="F725" s="335"/>
      <c r="H725" s="335"/>
      <c r="I725" s="335"/>
      <c r="J725" s="335"/>
      <c r="K725" s="335"/>
      <c r="L725" s="335"/>
      <c r="M725" s="335"/>
      <c r="N725" s="335"/>
    </row>
    <row r="726" spans="3:14" ht="14.25" hidden="1" x14ac:dyDescent="0.2">
      <c r="C726" s="335"/>
      <c r="D726" s="78"/>
      <c r="E726" s="335"/>
      <c r="F726" s="335"/>
      <c r="H726" s="335"/>
      <c r="I726" s="335"/>
      <c r="J726" s="335"/>
      <c r="K726" s="335"/>
      <c r="L726" s="335"/>
      <c r="M726" s="335"/>
      <c r="N726" s="335"/>
    </row>
    <row r="727" spans="3:14" ht="14.25" hidden="1" x14ac:dyDescent="0.2">
      <c r="C727" s="335"/>
      <c r="D727" s="78"/>
      <c r="E727" s="335"/>
      <c r="F727" s="335"/>
      <c r="H727" s="335"/>
      <c r="I727" s="335"/>
      <c r="J727" s="335"/>
      <c r="K727" s="335"/>
      <c r="L727" s="335"/>
      <c r="M727" s="335"/>
      <c r="N727" s="335"/>
    </row>
    <row r="728" spans="3:14" ht="14.25" hidden="1" x14ac:dyDescent="0.2">
      <c r="C728" s="335"/>
      <c r="D728" s="78"/>
      <c r="E728" s="335"/>
      <c r="F728" s="335"/>
      <c r="H728" s="335"/>
      <c r="I728" s="335"/>
      <c r="J728" s="335"/>
      <c r="K728" s="335"/>
      <c r="L728" s="335"/>
      <c r="M728" s="335"/>
      <c r="N728" s="335"/>
    </row>
    <row r="729" spans="3:14" ht="14.25" hidden="1" x14ac:dyDescent="0.2">
      <c r="C729" s="335"/>
      <c r="D729" s="78"/>
      <c r="E729" s="335"/>
      <c r="F729" s="335"/>
      <c r="H729" s="335"/>
      <c r="I729" s="335"/>
      <c r="J729" s="335"/>
      <c r="K729" s="335"/>
      <c r="L729" s="335"/>
      <c r="M729" s="335"/>
      <c r="N729" s="335"/>
    </row>
    <row r="730" spans="3:14" ht="14.25" hidden="1" x14ac:dyDescent="0.2">
      <c r="C730" s="335"/>
      <c r="D730" s="78"/>
      <c r="E730" s="335"/>
      <c r="F730" s="335"/>
      <c r="H730" s="335"/>
      <c r="I730" s="335"/>
      <c r="J730" s="335"/>
      <c r="K730" s="335"/>
      <c r="L730" s="335"/>
      <c r="M730" s="335"/>
      <c r="N730" s="335"/>
    </row>
    <row r="731" spans="3:14" ht="14.25" hidden="1" x14ac:dyDescent="0.2">
      <c r="C731" s="335"/>
      <c r="D731" s="78"/>
      <c r="E731" s="335"/>
      <c r="F731" s="335"/>
      <c r="H731" s="335"/>
      <c r="I731" s="335"/>
      <c r="J731" s="335"/>
      <c r="K731" s="335"/>
      <c r="L731" s="335"/>
      <c r="M731" s="335"/>
      <c r="N731" s="335"/>
    </row>
    <row r="732" spans="3:14" ht="14.25" hidden="1" x14ac:dyDescent="0.2">
      <c r="C732" s="335"/>
      <c r="D732" s="78"/>
      <c r="E732" s="335"/>
      <c r="F732" s="335"/>
      <c r="H732" s="335"/>
      <c r="I732" s="335"/>
      <c r="J732" s="335"/>
      <c r="K732" s="335"/>
      <c r="L732" s="335"/>
      <c r="M732" s="335"/>
      <c r="N732" s="335"/>
    </row>
    <row r="733" spans="3:14" ht="14.25" hidden="1" x14ac:dyDescent="0.2">
      <c r="C733" s="335"/>
      <c r="D733" s="78"/>
      <c r="E733" s="335"/>
      <c r="F733" s="335"/>
      <c r="H733" s="335"/>
      <c r="I733" s="335"/>
      <c r="J733" s="335"/>
      <c r="K733" s="335"/>
      <c r="L733" s="335"/>
      <c r="M733" s="335"/>
      <c r="N733" s="335"/>
    </row>
    <row r="734" spans="3:14" ht="14.25" hidden="1" x14ac:dyDescent="0.2">
      <c r="C734" s="335"/>
      <c r="D734" s="78"/>
      <c r="E734" s="335"/>
      <c r="F734" s="335"/>
      <c r="H734" s="335"/>
      <c r="I734" s="335"/>
      <c r="J734" s="335"/>
      <c r="K734" s="335"/>
      <c r="L734" s="335"/>
      <c r="M734" s="335"/>
      <c r="N734" s="335"/>
    </row>
    <row r="735" spans="3:14" ht="14.25" hidden="1" x14ac:dyDescent="0.2">
      <c r="C735" s="335"/>
      <c r="D735" s="78"/>
      <c r="E735" s="335"/>
      <c r="F735" s="335"/>
      <c r="H735" s="335"/>
      <c r="I735" s="335"/>
      <c r="J735" s="335"/>
      <c r="K735" s="335"/>
      <c r="L735" s="335"/>
      <c r="M735" s="335"/>
      <c r="N735" s="335"/>
    </row>
    <row r="736" spans="3:14" ht="14.25" hidden="1" x14ac:dyDescent="0.2">
      <c r="C736" s="335"/>
      <c r="D736" s="78"/>
      <c r="E736" s="335"/>
      <c r="F736" s="335"/>
      <c r="H736" s="335"/>
      <c r="I736" s="335"/>
      <c r="J736" s="335"/>
      <c r="K736" s="335"/>
      <c r="L736" s="335"/>
      <c r="M736" s="335"/>
      <c r="N736" s="335"/>
    </row>
    <row r="737" spans="3:14" ht="14.25" hidden="1" x14ac:dyDescent="0.2">
      <c r="C737" s="335"/>
      <c r="D737" s="78"/>
      <c r="E737" s="335"/>
      <c r="F737" s="335"/>
      <c r="H737" s="335"/>
      <c r="I737" s="335"/>
      <c r="J737" s="335"/>
      <c r="K737" s="335"/>
      <c r="L737" s="335"/>
      <c r="M737" s="335"/>
      <c r="N737" s="335"/>
    </row>
    <row r="738" spans="3:14" ht="14.25" hidden="1" x14ac:dyDescent="0.2">
      <c r="C738" s="335"/>
      <c r="D738" s="78"/>
      <c r="E738" s="335"/>
      <c r="F738" s="335"/>
      <c r="H738" s="335"/>
      <c r="I738" s="335"/>
      <c r="J738" s="335"/>
      <c r="K738" s="335"/>
      <c r="L738" s="335"/>
      <c r="M738" s="335"/>
      <c r="N738" s="335"/>
    </row>
    <row r="739" spans="3:14" ht="14.25" hidden="1" x14ac:dyDescent="0.2">
      <c r="C739" s="335"/>
      <c r="D739" s="78"/>
      <c r="E739" s="335"/>
      <c r="F739" s="335"/>
      <c r="H739" s="335"/>
      <c r="I739" s="335"/>
      <c r="J739" s="335"/>
      <c r="K739" s="335"/>
      <c r="L739" s="335"/>
      <c r="M739" s="335"/>
      <c r="N739" s="335"/>
    </row>
    <row r="740" spans="3:14" ht="14.25" hidden="1" x14ac:dyDescent="0.2">
      <c r="C740" s="335"/>
      <c r="D740" s="78"/>
      <c r="E740" s="335"/>
      <c r="F740" s="335"/>
      <c r="H740" s="335"/>
      <c r="I740" s="335"/>
      <c r="J740" s="335"/>
      <c r="K740" s="335"/>
      <c r="L740" s="335"/>
      <c r="M740" s="335"/>
      <c r="N740" s="335"/>
    </row>
    <row r="741" spans="3:14" ht="14.25" hidden="1" x14ac:dyDescent="0.2">
      <c r="C741" s="335"/>
      <c r="D741" s="78"/>
      <c r="E741" s="335"/>
      <c r="F741" s="335"/>
      <c r="H741" s="335"/>
      <c r="I741" s="335"/>
      <c r="J741" s="335"/>
      <c r="K741" s="335"/>
      <c r="L741" s="335"/>
      <c r="M741" s="335"/>
      <c r="N741" s="335"/>
    </row>
    <row r="742" spans="3:14" ht="14.25" hidden="1" x14ac:dyDescent="0.2">
      <c r="C742" s="335"/>
      <c r="D742" s="78"/>
      <c r="E742" s="335"/>
      <c r="F742" s="335"/>
      <c r="H742" s="335"/>
      <c r="I742" s="335"/>
      <c r="J742" s="335"/>
      <c r="K742" s="335"/>
      <c r="L742" s="335"/>
      <c r="M742" s="335"/>
      <c r="N742" s="335"/>
    </row>
    <row r="743" spans="3:14" ht="14.25" hidden="1" x14ac:dyDescent="0.2">
      <c r="C743" s="335"/>
      <c r="D743" s="78"/>
      <c r="E743" s="335"/>
      <c r="F743" s="335"/>
      <c r="H743" s="335"/>
      <c r="I743" s="335"/>
      <c r="J743" s="335"/>
      <c r="K743" s="335"/>
      <c r="L743" s="335"/>
      <c r="M743" s="335"/>
      <c r="N743" s="335"/>
    </row>
    <row r="744" spans="3:14" ht="14.25" hidden="1" x14ac:dyDescent="0.2">
      <c r="C744" s="335"/>
      <c r="D744" s="78"/>
      <c r="E744" s="335"/>
      <c r="F744" s="335"/>
      <c r="H744" s="335"/>
      <c r="I744" s="335"/>
      <c r="J744" s="335"/>
      <c r="K744" s="335"/>
      <c r="L744" s="335"/>
      <c r="M744" s="335"/>
      <c r="N744" s="335"/>
    </row>
    <row r="745" spans="3:14" ht="14.25" hidden="1" x14ac:dyDescent="0.2">
      <c r="C745" s="335"/>
      <c r="D745" s="78"/>
      <c r="E745" s="335"/>
      <c r="F745" s="335"/>
      <c r="H745" s="335"/>
      <c r="I745" s="335"/>
      <c r="J745" s="335"/>
      <c r="K745" s="335"/>
      <c r="L745" s="335"/>
      <c r="M745" s="335"/>
      <c r="N745" s="335"/>
    </row>
    <row r="746" spans="3:14" ht="14.25" hidden="1" x14ac:dyDescent="0.2">
      <c r="C746" s="335"/>
      <c r="D746" s="78"/>
      <c r="E746" s="335"/>
      <c r="F746" s="335"/>
      <c r="H746" s="335"/>
      <c r="I746" s="335"/>
      <c r="J746" s="335"/>
      <c r="K746" s="335"/>
      <c r="L746" s="335"/>
      <c r="M746" s="335"/>
      <c r="N746" s="335"/>
    </row>
    <row r="747" spans="3:14" ht="14.25" hidden="1" x14ac:dyDescent="0.2">
      <c r="C747" s="335"/>
      <c r="D747" s="78"/>
      <c r="E747" s="335"/>
      <c r="F747" s="335"/>
      <c r="H747" s="335"/>
      <c r="I747" s="335"/>
      <c r="J747" s="335"/>
      <c r="K747" s="335"/>
      <c r="L747" s="335"/>
      <c r="M747" s="335"/>
      <c r="N747" s="335"/>
    </row>
    <row r="748" spans="3:14" ht="14.25" hidden="1" x14ac:dyDescent="0.2">
      <c r="C748" s="335"/>
      <c r="D748" s="78"/>
      <c r="E748" s="335"/>
      <c r="F748" s="335"/>
      <c r="H748" s="335"/>
      <c r="I748" s="335"/>
      <c r="J748" s="335"/>
      <c r="K748" s="335"/>
      <c r="L748" s="335"/>
      <c r="M748" s="335"/>
      <c r="N748" s="335"/>
    </row>
    <row r="749" spans="3:14" ht="14.25" hidden="1" x14ac:dyDescent="0.2">
      <c r="C749" s="335"/>
      <c r="D749" s="78"/>
      <c r="E749" s="335"/>
      <c r="F749" s="335"/>
      <c r="H749" s="335"/>
      <c r="I749" s="335"/>
      <c r="J749" s="335"/>
      <c r="K749" s="335"/>
      <c r="L749" s="335"/>
      <c r="M749" s="335"/>
      <c r="N749" s="335"/>
    </row>
    <row r="750" spans="3:14" ht="14.25" hidden="1" x14ac:dyDescent="0.2">
      <c r="C750" s="335"/>
      <c r="D750" s="78"/>
      <c r="E750" s="335"/>
      <c r="F750" s="335"/>
      <c r="H750" s="335"/>
      <c r="I750" s="335"/>
      <c r="J750" s="335"/>
      <c r="K750" s="335"/>
      <c r="L750" s="335"/>
      <c r="M750" s="335"/>
      <c r="N750" s="335"/>
    </row>
    <row r="751" spans="3:14" ht="14.25" hidden="1" x14ac:dyDescent="0.2">
      <c r="C751" s="335"/>
      <c r="D751" s="78"/>
      <c r="E751" s="335"/>
      <c r="F751" s="335"/>
      <c r="H751" s="335"/>
      <c r="I751" s="335"/>
      <c r="J751" s="335"/>
      <c r="K751" s="335"/>
      <c r="L751" s="335"/>
      <c r="M751" s="335"/>
      <c r="N751" s="335"/>
    </row>
    <row r="752" spans="3:14" ht="14.25" hidden="1" x14ac:dyDescent="0.2">
      <c r="C752" s="335"/>
      <c r="D752" s="78"/>
      <c r="E752" s="335"/>
      <c r="F752" s="335"/>
      <c r="H752" s="335"/>
      <c r="I752" s="335"/>
      <c r="J752" s="335"/>
      <c r="K752" s="335"/>
      <c r="L752" s="335"/>
      <c r="M752" s="335"/>
      <c r="N752" s="335"/>
    </row>
    <row r="753" spans="3:14" ht="14.25" hidden="1" x14ac:dyDescent="0.2">
      <c r="C753" s="335"/>
      <c r="D753" s="78"/>
      <c r="E753" s="335"/>
      <c r="F753" s="335"/>
      <c r="H753" s="335"/>
      <c r="I753" s="335"/>
      <c r="J753" s="335"/>
      <c r="K753" s="335"/>
      <c r="L753" s="335"/>
      <c r="M753" s="335"/>
      <c r="N753" s="335"/>
    </row>
    <row r="754" spans="3:14" ht="14.25" hidden="1" x14ac:dyDescent="0.2">
      <c r="C754" s="335"/>
      <c r="D754" s="78"/>
      <c r="E754" s="335"/>
      <c r="F754" s="335"/>
      <c r="H754" s="335"/>
      <c r="I754" s="335"/>
      <c r="J754" s="335"/>
      <c r="K754" s="335"/>
      <c r="L754" s="335"/>
      <c r="M754" s="335"/>
      <c r="N754" s="335"/>
    </row>
    <row r="755" spans="3:14" ht="14.25" hidden="1" x14ac:dyDescent="0.2">
      <c r="C755" s="335"/>
      <c r="D755" s="78"/>
      <c r="E755" s="335"/>
      <c r="F755" s="335"/>
      <c r="H755" s="335"/>
      <c r="I755" s="335"/>
      <c r="J755" s="335"/>
      <c r="K755" s="335"/>
      <c r="L755" s="335"/>
      <c r="M755" s="335"/>
      <c r="N755" s="335"/>
    </row>
    <row r="756" spans="3:14" ht="14.25" hidden="1" x14ac:dyDescent="0.2">
      <c r="C756" s="335"/>
      <c r="D756" s="78"/>
      <c r="E756" s="335"/>
      <c r="F756" s="335"/>
      <c r="H756" s="335"/>
      <c r="I756" s="335"/>
      <c r="J756" s="335"/>
      <c r="K756" s="335"/>
      <c r="L756" s="335"/>
      <c r="M756" s="335"/>
      <c r="N756" s="335"/>
    </row>
    <row r="757" spans="3:14" ht="14.25" hidden="1" x14ac:dyDescent="0.2">
      <c r="C757" s="335"/>
      <c r="D757" s="78"/>
      <c r="E757" s="335"/>
      <c r="F757" s="335"/>
      <c r="H757" s="335"/>
      <c r="I757" s="335"/>
      <c r="J757" s="335"/>
      <c r="K757" s="335"/>
      <c r="L757" s="335"/>
      <c r="M757" s="335"/>
      <c r="N757" s="335"/>
    </row>
    <row r="758" spans="3:14" ht="14.25" hidden="1" x14ac:dyDescent="0.2">
      <c r="C758" s="335"/>
      <c r="D758" s="78"/>
      <c r="E758" s="335"/>
      <c r="F758" s="335"/>
      <c r="H758" s="335"/>
      <c r="I758" s="335"/>
      <c r="J758" s="335"/>
      <c r="K758" s="335"/>
      <c r="L758" s="335"/>
      <c r="M758" s="335"/>
      <c r="N758" s="335"/>
    </row>
    <row r="759" spans="3:14" ht="14.25" hidden="1" x14ac:dyDescent="0.2">
      <c r="C759" s="335"/>
      <c r="D759" s="78"/>
      <c r="E759" s="335"/>
      <c r="F759" s="335"/>
      <c r="H759" s="335"/>
      <c r="I759" s="335"/>
      <c r="J759" s="335"/>
      <c r="K759" s="335"/>
      <c r="L759" s="335"/>
      <c r="M759" s="335"/>
      <c r="N759" s="335"/>
    </row>
    <row r="760" spans="3:14" ht="14.25" hidden="1" x14ac:dyDescent="0.2">
      <c r="C760" s="335"/>
      <c r="D760" s="78"/>
      <c r="E760" s="335"/>
      <c r="F760" s="335"/>
      <c r="H760" s="335"/>
      <c r="I760" s="335"/>
      <c r="J760" s="335"/>
      <c r="K760" s="335"/>
      <c r="L760" s="335"/>
      <c r="M760" s="335"/>
      <c r="N760" s="335"/>
    </row>
    <row r="761" spans="3:14" ht="14.25" hidden="1" x14ac:dyDescent="0.2">
      <c r="C761" s="335"/>
      <c r="D761" s="78"/>
      <c r="E761" s="335"/>
      <c r="F761" s="335"/>
      <c r="H761" s="335"/>
      <c r="I761" s="335"/>
      <c r="J761" s="335"/>
      <c r="K761" s="335"/>
      <c r="L761" s="335"/>
      <c r="M761" s="335"/>
      <c r="N761" s="335"/>
    </row>
    <row r="762" spans="3:14" ht="14.25" hidden="1" x14ac:dyDescent="0.2">
      <c r="C762" s="335"/>
      <c r="D762" s="78"/>
      <c r="E762" s="335"/>
      <c r="F762" s="335"/>
      <c r="H762" s="335"/>
      <c r="I762" s="335"/>
      <c r="J762" s="335"/>
      <c r="K762" s="335"/>
      <c r="L762" s="335"/>
      <c r="M762" s="335"/>
      <c r="N762" s="335"/>
    </row>
    <row r="763" spans="3:14" ht="14.25" hidden="1" x14ac:dyDescent="0.2">
      <c r="C763" s="335"/>
      <c r="D763" s="78"/>
      <c r="E763" s="335"/>
      <c r="F763" s="335"/>
      <c r="H763" s="335"/>
      <c r="I763" s="335"/>
      <c r="J763" s="335"/>
      <c r="K763" s="335"/>
      <c r="L763" s="335"/>
      <c r="M763" s="335"/>
      <c r="N763" s="335"/>
    </row>
    <row r="764" spans="3:14" ht="14.25" hidden="1" x14ac:dyDescent="0.2">
      <c r="C764" s="335"/>
      <c r="D764" s="78"/>
      <c r="E764" s="335"/>
      <c r="F764" s="335"/>
      <c r="H764" s="335"/>
      <c r="I764" s="335"/>
      <c r="J764" s="335"/>
      <c r="K764" s="335"/>
      <c r="L764" s="335"/>
      <c r="M764" s="335"/>
      <c r="N764" s="335"/>
    </row>
    <row r="765" spans="3:14" ht="14.25" hidden="1" x14ac:dyDescent="0.2">
      <c r="C765" s="335"/>
      <c r="D765" s="78"/>
      <c r="E765" s="335"/>
      <c r="F765" s="335"/>
      <c r="H765" s="335"/>
      <c r="I765" s="335"/>
      <c r="J765" s="335"/>
      <c r="K765" s="335"/>
      <c r="L765" s="335"/>
      <c r="M765" s="335"/>
      <c r="N765" s="335"/>
    </row>
    <row r="766" spans="3:14" ht="14.25" hidden="1" x14ac:dyDescent="0.2">
      <c r="C766" s="335"/>
      <c r="D766" s="78"/>
      <c r="E766" s="335"/>
      <c r="F766" s="335"/>
      <c r="H766" s="335"/>
      <c r="I766" s="335"/>
      <c r="J766" s="335"/>
      <c r="K766" s="335"/>
      <c r="L766" s="335"/>
      <c r="M766" s="335"/>
      <c r="N766" s="335"/>
    </row>
    <row r="767" spans="3:14" ht="14.25" hidden="1" x14ac:dyDescent="0.2">
      <c r="C767" s="335"/>
      <c r="D767" s="78"/>
      <c r="E767" s="335"/>
      <c r="F767" s="335"/>
      <c r="H767" s="335"/>
      <c r="I767" s="335"/>
      <c r="J767" s="335"/>
      <c r="K767" s="335"/>
      <c r="L767" s="335"/>
      <c r="M767" s="335"/>
      <c r="N767" s="335"/>
    </row>
    <row r="768" spans="3:14" ht="14.25" hidden="1" x14ac:dyDescent="0.2">
      <c r="C768" s="335"/>
      <c r="D768" s="78"/>
      <c r="E768" s="335"/>
      <c r="F768" s="335"/>
      <c r="H768" s="335"/>
      <c r="I768" s="335"/>
      <c r="J768" s="335"/>
      <c r="K768" s="335"/>
      <c r="L768" s="335"/>
      <c r="M768" s="335"/>
      <c r="N768" s="335"/>
    </row>
    <row r="769" spans="3:14" ht="14.25" hidden="1" x14ac:dyDescent="0.2">
      <c r="C769" s="335"/>
      <c r="D769" s="78"/>
      <c r="E769" s="335"/>
      <c r="F769" s="335"/>
      <c r="H769" s="335"/>
      <c r="I769" s="335"/>
      <c r="J769" s="335"/>
      <c r="K769" s="335"/>
      <c r="L769" s="335"/>
      <c r="M769" s="335"/>
      <c r="N769" s="335"/>
    </row>
    <row r="770" spans="3:14" ht="14.25" hidden="1" x14ac:dyDescent="0.2">
      <c r="C770" s="335"/>
      <c r="D770" s="78"/>
      <c r="E770" s="335"/>
      <c r="F770" s="335"/>
      <c r="H770" s="335"/>
      <c r="I770" s="335"/>
      <c r="J770" s="335"/>
      <c r="K770" s="335"/>
      <c r="L770" s="335"/>
      <c r="M770" s="335"/>
      <c r="N770" s="335"/>
    </row>
    <row r="771" spans="3:14" ht="14.25" hidden="1" x14ac:dyDescent="0.2">
      <c r="C771" s="335"/>
      <c r="D771" s="78"/>
      <c r="E771" s="335"/>
      <c r="F771" s="335"/>
      <c r="H771" s="335"/>
      <c r="I771" s="335"/>
      <c r="J771" s="335"/>
      <c r="K771" s="335"/>
      <c r="L771" s="335"/>
      <c r="M771" s="335"/>
      <c r="N771" s="335"/>
    </row>
    <row r="772" spans="3:14" ht="14.25" hidden="1" x14ac:dyDescent="0.2">
      <c r="C772" s="335"/>
      <c r="D772" s="78"/>
      <c r="E772" s="335"/>
      <c r="F772" s="335"/>
      <c r="H772" s="335"/>
      <c r="I772" s="335"/>
      <c r="J772" s="335"/>
      <c r="K772" s="335"/>
      <c r="L772" s="335"/>
      <c r="M772" s="335"/>
      <c r="N772" s="335"/>
    </row>
    <row r="773" spans="3:14" ht="14.25" hidden="1" x14ac:dyDescent="0.2">
      <c r="C773" s="335"/>
      <c r="D773" s="78"/>
      <c r="E773" s="335"/>
      <c r="F773" s="335"/>
      <c r="H773" s="335"/>
      <c r="I773" s="335"/>
      <c r="J773" s="335"/>
      <c r="K773" s="335"/>
      <c r="L773" s="335"/>
      <c r="M773" s="335"/>
      <c r="N773" s="335"/>
    </row>
    <row r="774" spans="3:14" ht="14.25" hidden="1" x14ac:dyDescent="0.2">
      <c r="C774" s="335"/>
      <c r="D774" s="78"/>
      <c r="E774" s="335"/>
      <c r="F774" s="335"/>
      <c r="H774" s="335"/>
      <c r="I774" s="335"/>
      <c r="J774" s="335"/>
      <c r="K774" s="335"/>
      <c r="L774" s="335"/>
      <c r="M774" s="335"/>
      <c r="N774" s="335"/>
    </row>
    <row r="775" spans="3:14" ht="14.25" hidden="1" x14ac:dyDescent="0.2">
      <c r="C775" s="335"/>
      <c r="D775" s="78"/>
      <c r="E775" s="335"/>
      <c r="F775" s="335"/>
      <c r="H775" s="335"/>
      <c r="I775" s="335"/>
      <c r="J775" s="335"/>
      <c r="K775" s="335"/>
      <c r="L775" s="335"/>
      <c r="M775" s="335"/>
      <c r="N775" s="335"/>
    </row>
    <row r="776" spans="3:14" ht="14.25" hidden="1" x14ac:dyDescent="0.2">
      <c r="C776" s="335"/>
      <c r="D776" s="78"/>
      <c r="E776" s="335"/>
      <c r="F776" s="335"/>
      <c r="H776" s="335"/>
      <c r="I776" s="335"/>
      <c r="J776" s="335"/>
      <c r="K776" s="335"/>
      <c r="L776" s="335"/>
      <c r="M776" s="335"/>
      <c r="N776" s="335"/>
    </row>
    <row r="777" spans="3:14" ht="14.25" hidden="1" x14ac:dyDescent="0.2">
      <c r="C777" s="335"/>
      <c r="D777" s="78"/>
      <c r="E777" s="335"/>
      <c r="F777" s="335"/>
      <c r="H777" s="335"/>
      <c r="I777" s="335"/>
      <c r="J777" s="335"/>
      <c r="K777" s="335"/>
      <c r="L777" s="335"/>
      <c r="M777" s="335"/>
      <c r="N777" s="335"/>
    </row>
    <row r="778" spans="3:14" ht="14.25" hidden="1" x14ac:dyDescent="0.2">
      <c r="C778" s="335"/>
      <c r="D778" s="78"/>
      <c r="E778" s="335"/>
      <c r="F778" s="335"/>
      <c r="H778" s="335"/>
      <c r="I778" s="335"/>
      <c r="J778" s="335"/>
      <c r="K778" s="335"/>
      <c r="L778" s="335"/>
      <c r="M778" s="335"/>
      <c r="N778" s="335"/>
    </row>
    <row r="779" spans="3:14" ht="14.25" hidden="1" x14ac:dyDescent="0.2">
      <c r="C779" s="335"/>
      <c r="D779" s="78"/>
      <c r="E779" s="335"/>
      <c r="F779" s="335"/>
      <c r="H779" s="335"/>
      <c r="I779" s="335"/>
      <c r="J779" s="335"/>
      <c r="K779" s="335"/>
      <c r="L779" s="335"/>
      <c r="M779" s="335"/>
      <c r="N779" s="335"/>
    </row>
    <row r="780" spans="3:14" ht="14.25" hidden="1" x14ac:dyDescent="0.2">
      <c r="C780" s="335"/>
      <c r="D780" s="78"/>
      <c r="E780" s="335"/>
      <c r="F780" s="335"/>
      <c r="H780" s="335"/>
      <c r="I780" s="335"/>
      <c r="J780" s="335"/>
      <c r="K780" s="335"/>
      <c r="L780" s="335"/>
      <c r="M780" s="335"/>
      <c r="N780" s="335"/>
    </row>
    <row r="781" spans="3:14" ht="14.25" hidden="1" x14ac:dyDescent="0.2">
      <c r="C781" s="335"/>
      <c r="D781" s="78"/>
      <c r="E781" s="335"/>
      <c r="F781" s="335"/>
      <c r="H781" s="335"/>
      <c r="I781" s="335"/>
      <c r="J781" s="335"/>
      <c r="K781" s="335"/>
      <c r="L781" s="335"/>
      <c r="M781" s="335"/>
      <c r="N781" s="335"/>
    </row>
    <row r="782" spans="3:14" ht="14.25" hidden="1" x14ac:dyDescent="0.2">
      <c r="C782" s="335"/>
      <c r="D782" s="78"/>
      <c r="E782" s="335"/>
      <c r="F782" s="335"/>
      <c r="H782" s="335"/>
      <c r="I782" s="335"/>
      <c r="J782" s="335"/>
      <c r="K782" s="335"/>
      <c r="L782" s="335"/>
      <c r="M782" s="335"/>
      <c r="N782" s="335"/>
    </row>
    <row r="783" spans="3:14" ht="14.25" hidden="1" x14ac:dyDescent="0.2">
      <c r="C783" s="335"/>
      <c r="D783" s="78"/>
      <c r="E783" s="335"/>
      <c r="F783" s="335"/>
      <c r="H783" s="335"/>
      <c r="I783" s="335"/>
      <c r="J783" s="335"/>
      <c r="K783" s="335"/>
      <c r="L783" s="335"/>
      <c r="M783" s="335"/>
      <c r="N783" s="335"/>
    </row>
    <row r="784" spans="3:14" ht="14.25" hidden="1" x14ac:dyDescent="0.2">
      <c r="C784" s="335"/>
      <c r="D784" s="78"/>
      <c r="E784" s="335"/>
      <c r="F784" s="335"/>
      <c r="H784" s="335"/>
      <c r="I784" s="335"/>
      <c r="J784" s="335"/>
      <c r="K784" s="335"/>
      <c r="L784" s="335"/>
      <c r="M784" s="335"/>
      <c r="N784" s="335"/>
    </row>
    <row r="785" spans="3:14" ht="14.25" hidden="1" x14ac:dyDescent="0.2">
      <c r="C785" s="335"/>
      <c r="D785" s="78"/>
      <c r="E785" s="335"/>
      <c r="F785" s="335"/>
      <c r="H785" s="335"/>
      <c r="I785" s="335"/>
      <c r="J785" s="335"/>
      <c r="K785" s="335"/>
      <c r="L785" s="335"/>
      <c r="M785" s="335"/>
      <c r="N785" s="335"/>
    </row>
    <row r="786" spans="3:14" ht="14.25" hidden="1" x14ac:dyDescent="0.2">
      <c r="C786" s="335"/>
      <c r="D786" s="78"/>
      <c r="E786" s="335"/>
      <c r="F786" s="335"/>
      <c r="H786" s="335"/>
      <c r="I786" s="335"/>
      <c r="J786" s="335"/>
      <c r="K786" s="335"/>
      <c r="L786" s="335"/>
      <c r="M786" s="335"/>
      <c r="N786" s="335"/>
    </row>
    <row r="787" spans="3:14" ht="14.25" hidden="1" x14ac:dyDescent="0.2">
      <c r="C787" s="335"/>
      <c r="D787" s="78"/>
      <c r="E787" s="335"/>
      <c r="F787" s="335"/>
      <c r="H787" s="335"/>
      <c r="I787" s="335"/>
      <c r="J787" s="335"/>
      <c r="K787" s="335"/>
      <c r="L787" s="335"/>
      <c r="M787" s="335"/>
      <c r="N787" s="335"/>
    </row>
    <row r="788" spans="3:14" ht="14.25" hidden="1" x14ac:dyDescent="0.2">
      <c r="C788" s="335"/>
      <c r="D788" s="78"/>
      <c r="E788" s="335"/>
      <c r="F788" s="335"/>
      <c r="H788" s="335"/>
      <c r="I788" s="335"/>
      <c r="J788" s="335"/>
      <c r="K788" s="335"/>
      <c r="L788" s="335"/>
      <c r="M788" s="335"/>
      <c r="N788" s="335"/>
    </row>
    <row r="789" spans="3:14" ht="14.25" hidden="1" x14ac:dyDescent="0.2">
      <c r="C789" s="335"/>
      <c r="D789" s="78"/>
      <c r="E789" s="335"/>
      <c r="F789" s="335"/>
      <c r="H789" s="335"/>
      <c r="I789" s="335"/>
      <c r="J789" s="335"/>
      <c r="K789" s="335"/>
      <c r="L789" s="335"/>
      <c r="M789" s="335"/>
      <c r="N789" s="335"/>
    </row>
    <row r="790" spans="3:14" ht="14.25" hidden="1" x14ac:dyDescent="0.2">
      <c r="C790" s="335"/>
      <c r="D790" s="78"/>
      <c r="E790" s="335"/>
      <c r="F790" s="335"/>
      <c r="H790" s="335"/>
      <c r="I790" s="335"/>
      <c r="J790" s="335"/>
      <c r="K790" s="335"/>
      <c r="L790" s="335"/>
      <c r="M790" s="335"/>
      <c r="N790" s="335"/>
    </row>
    <row r="791" spans="3:14" ht="14.25" hidden="1" x14ac:dyDescent="0.2">
      <c r="C791" s="335"/>
      <c r="D791" s="78"/>
      <c r="E791" s="335"/>
      <c r="F791" s="335"/>
      <c r="H791" s="335"/>
      <c r="I791" s="335"/>
      <c r="J791" s="335"/>
      <c r="K791" s="335"/>
      <c r="L791" s="335"/>
      <c r="M791" s="335"/>
      <c r="N791" s="335"/>
    </row>
    <row r="792" spans="3:14" ht="14.25" hidden="1" x14ac:dyDescent="0.2">
      <c r="C792" s="335"/>
      <c r="D792" s="78"/>
      <c r="E792" s="335"/>
      <c r="F792" s="335"/>
      <c r="H792" s="335"/>
      <c r="I792" s="335"/>
      <c r="J792" s="335"/>
      <c r="K792" s="335"/>
      <c r="L792" s="335"/>
      <c r="M792" s="335"/>
      <c r="N792" s="335"/>
    </row>
    <row r="793" spans="3:14" ht="14.25" hidden="1" x14ac:dyDescent="0.2">
      <c r="C793" s="335"/>
      <c r="D793" s="78"/>
      <c r="E793" s="335"/>
      <c r="F793" s="335"/>
      <c r="H793" s="335"/>
      <c r="I793" s="335"/>
      <c r="J793" s="335"/>
      <c r="K793" s="335"/>
      <c r="L793" s="335"/>
      <c r="M793" s="335"/>
      <c r="N793" s="335"/>
    </row>
    <row r="794" spans="3:14" ht="14.25" hidden="1" x14ac:dyDescent="0.2">
      <c r="C794" s="335"/>
      <c r="D794" s="78"/>
      <c r="E794" s="335"/>
      <c r="F794" s="335"/>
      <c r="H794" s="335"/>
      <c r="I794" s="335"/>
      <c r="J794" s="335"/>
      <c r="K794" s="335"/>
      <c r="L794" s="335"/>
      <c r="M794" s="335"/>
      <c r="N794" s="335"/>
    </row>
    <row r="795" spans="3:14" ht="14.25" hidden="1" x14ac:dyDescent="0.2">
      <c r="C795" s="335"/>
      <c r="D795" s="78"/>
      <c r="E795" s="335"/>
      <c r="F795" s="335"/>
      <c r="H795" s="335"/>
      <c r="I795" s="335"/>
      <c r="J795" s="335"/>
      <c r="K795" s="335"/>
      <c r="L795" s="335"/>
      <c r="M795" s="335"/>
      <c r="N795" s="335"/>
    </row>
    <row r="796" spans="3:14" ht="14.25" hidden="1" x14ac:dyDescent="0.2">
      <c r="C796" s="335"/>
    </row>
    <row r="797" spans="3:14" ht="14.25" hidden="1" x14ac:dyDescent="0.2">
      <c r="C797" s="335"/>
    </row>
    <row r="798" spans="3:14" ht="14.25" hidden="1" x14ac:dyDescent="0.2">
      <c r="C798" s="335"/>
    </row>
    <row r="799" spans="3:14" ht="14.25" hidden="1" x14ac:dyDescent="0.2">
      <c r="C799" s="335"/>
    </row>
    <row r="800" spans="3:14" ht="14.25" hidden="1" x14ac:dyDescent="0.2">
      <c r="C800" s="335"/>
    </row>
    <row r="801" spans="3:3" ht="14.25" hidden="1" x14ac:dyDescent="0.2">
      <c r="C801" s="335"/>
    </row>
    <row r="802" spans="3:3" ht="14.25" hidden="1" x14ac:dyDescent="0.2">
      <c r="C802" s="335"/>
    </row>
    <row r="803" spans="3:3" ht="14.25" hidden="1" x14ac:dyDescent="0.2">
      <c r="C803" s="335"/>
    </row>
    <row r="804" spans="3:3" ht="14.25" hidden="1" x14ac:dyDescent="0.2">
      <c r="C804" s="335"/>
    </row>
    <row r="805" spans="3:3" ht="14.25" hidden="1" x14ac:dyDescent="0.2">
      <c r="C805" s="335"/>
    </row>
    <row r="806" spans="3:3" ht="14.25" hidden="1" x14ac:dyDescent="0.2">
      <c r="C806" s="335"/>
    </row>
    <row r="807" spans="3:3" ht="14.25" hidden="1" x14ac:dyDescent="0.2">
      <c r="C807" s="335"/>
    </row>
    <row r="808" spans="3:3" ht="14.25" hidden="1" x14ac:dyDescent="0.2">
      <c r="C808" s="335"/>
    </row>
    <row r="809" spans="3:3" ht="14.25" hidden="1" x14ac:dyDescent="0.2">
      <c r="C809" s="335"/>
    </row>
    <row r="810" spans="3:3" ht="14.25" hidden="1" x14ac:dyDescent="0.2">
      <c r="C810" s="335"/>
    </row>
    <row r="811" spans="3:3" ht="14.25" hidden="1" x14ac:dyDescent="0.2">
      <c r="C811" s="335"/>
    </row>
    <row r="812" spans="3:3" ht="14.25" hidden="1" x14ac:dyDescent="0.2">
      <c r="C812" s="335"/>
    </row>
    <row r="813" spans="3:3" ht="14.25" hidden="1" x14ac:dyDescent="0.2">
      <c r="C813" s="335"/>
    </row>
    <row r="814" spans="3:3" ht="14.25" hidden="1" x14ac:dyDescent="0.2">
      <c r="C814" s="335"/>
    </row>
    <row r="815" spans="3:3" ht="14.25" hidden="1" x14ac:dyDescent="0.2">
      <c r="C815" s="335"/>
    </row>
    <row r="816" spans="3:3" ht="14.25" hidden="1" x14ac:dyDescent="0.2">
      <c r="C816" s="335"/>
    </row>
    <row r="817" spans="3:3" ht="14.25" hidden="1" x14ac:dyDescent="0.2">
      <c r="C817" s="335"/>
    </row>
  </sheetData>
  <sheetProtection insertRows="0" selectLockedCells="1"/>
  <mergeCells count="190">
    <mergeCell ref="J135:O135"/>
    <mergeCell ref="H136:L136"/>
    <mergeCell ref="M136:N136"/>
    <mergeCell ref="B137:T137"/>
    <mergeCell ref="C139:I139"/>
    <mergeCell ref="U129:V129"/>
    <mergeCell ref="F130:I130"/>
    <mergeCell ref="J130:K130"/>
    <mergeCell ref="L130:N130"/>
    <mergeCell ref="O130:P130"/>
    <mergeCell ref="H134:N134"/>
    <mergeCell ref="O134:P134"/>
    <mergeCell ref="G126:H126"/>
    <mergeCell ref="I126:J126"/>
    <mergeCell ref="M126:O126"/>
    <mergeCell ref="R126:V126"/>
    <mergeCell ref="B128:D128"/>
    <mergeCell ref="F128:I128"/>
    <mergeCell ref="J128:K128"/>
    <mergeCell ref="L128:N128"/>
    <mergeCell ref="O128:P128"/>
    <mergeCell ref="B123:D123"/>
    <mergeCell ref="F123:H123"/>
    <mergeCell ref="I123:K123"/>
    <mergeCell ref="L123:O123"/>
    <mergeCell ref="D125:E125"/>
    <mergeCell ref="I125:K125"/>
    <mergeCell ref="B121:D121"/>
    <mergeCell ref="F121:H121"/>
    <mergeCell ref="I121:K121"/>
    <mergeCell ref="L121:O121"/>
    <mergeCell ref="B122:D122"/>
    <mergeCell ref="F122:H122"/>
    <mergeCell ref="I122:K122"/>
    <mergeCell ref="L122:O122"/>
    <mergeCell ref="B119:D119"/>
    <mergeCell ref="F119:H119"/>
    <mergeCell ref="I119:K119"/>
    <mergeCell ref="L119:O119"/>
    <mergeCell ref="B120:D120"/>
    <mergeCell ref="F120:H120"/>
    <mergeCell ref="I120:K120"/>
    <mergeCell ref="L120:O120"/>
    <mergeCell ref="B117:D117"/>
    <mergeCell ref="F117:H117"/>
    <mergeCell ref="I117:K117"/>
    <mergeCell ref="L117:O117"/>
    <mergeCell ref="I118:K118"/>
    <mergeCell ref="L118:O118"/>
    <mergeCell ref="E105:L106"/>
    <mergeCell ref="E107:L107"/>
    <mergeCell ref="H108:K108"/>
    <mergeCell ref="M111:O111"/>
    <mergeCell ref="B113:P115"/>
    <mergeCell ref="B116:E116"/>
    <mergeCell ref="F116:K116"/>
    <mergeCell ref="L116:P116"/>
    <mergeCell ref="Y59:AG59"/>
    <mergeCell ref="Y60:AG60"/>
    <mergeCell ref="Y61:AG61"/>
    <mergeCell ref="Y62:AG62"/>
    <mergeCell ref="E103:L103"/>
    <mergeCell ref="E104:L104"/>
    <mergeCell ref="Y53:AG53"/>
    <mergeCell ref="Y54:AG54"/>
    <mergeCell ref="Y55:AG55"/>
    <mergeCell ref="Y56:AG56"/>
    <mergeCell ref="Y57:AG57"/>
    <mergeCell ref="Y58:AG58"/>
    <mergeCell ref="Y49:AG49"/>
    <mergeCell ref="Y50:AG51"/>
    <mergeCell ref="B51:W51"/>
    <mergeCell ref="C52:O52"/>
    <mergeCell ref="R52:W52"/>
    <mergeCell ref="Y52:AG52"/>
    <mergeCell ref="B49:E49"/>
    <mergeCell ref="F49:G49"/>
    <mergeCell ref="H49:L49"/>
    <mergeCell ref="M49:N49"/>
    <mergeCell ref="Q49:T49"/>
    <mergeCell ref="U49:V49"/>
    <mergeCell ref="D44:E44"/>
    <mergeCell ref="Q44:R44"/>
    <mergeCell ref="S44:T44"/>
    <mergeCell ref="U44:V44"/>
    <mergeCell ref="Y44:AG44"/>
    <mergeCell ref="Y47:AG47"/>
    <mergeCell ref="B48:E48"/>
    <mergeCell ref="F48:G48"/>
    <mergeCell ref="H48:L48"/>
    <mergeCell ref="M48:N48"/>
    <mergeCell ref="O48:T48"/>
    <mergeCell ref="U48:V48"/>
    <mergeCell ref="Y48:AG48"/>
    <mergeCell ref="Q45:R45"/>
    <mergeCell ref="S45:T45"/>
    <mergeCell ref="U45:V45"/>
    <mergeCell ref="Y45:AG45"/>
    <mergeCell ref="F46:G46"/>
    <mergeCell ref="Q46:R46"/>
    <mergeCell ref="S46:V46"/>
    <mergeCell ref="Y46:AG46"/>
    <mergeCell ref="H40:K40"/>
    <mergeCell ref="L40:M40"/>
    <mergeCell ref="N40:P40"/>
    <mergeCell ref="T40:V40"/>
    <mergeCell ref="Y40:AG40"/>
    <mergeCell ref="B41:F41"/>
    <mergeCell ref="Q41:W42"/>
    <mergeCell ref="Y41:AG41"/>
    <mergeCell ref="B42:E43"/>
    <mergeCell ref="F42:F43"/>
    <mergeCell ref="Y42:AG42"/>
    <mergeCell ref="Q43:R43"/>
    <mergeCell ref="S43:T43"/>
    <mergeCell ref="U43:V43"/>
    <mergeCell ref="Y43:AG43"/>
    <mergeCell ref="H38:J38"/>
    <mergeCell ref="K38:L38"/>
    <mergeCell ref="U38:V38"/>
    <mergeCell ref="Y38:AG38"/>
    <mergeCell ref="H39:K39"/>
    <mergeCell ref="L39:M39"/>
    <mergeCell ref="N39:O39"/>
    <mergeCell ref="R39:V39"/>
    <mergeCell ref="Y39:AG39"/>
    <mergeCell ref="Y31:AG31"/>
    <mergeCell ref="Y32:AG32"/>
    <mergeCell ref="Y33:AG33"/>
    <mergeCell ref="Y34:AG34"/>
    <mergeCell ref="Y35:AG35"/>
    <mergeCell ref="M36:T36"/>
    <mergeCell ref="Y36:AA37"/>
    <mergeCell ref="AB36:AG37"/>
    <mergeCell ref="M37:T37"/>
    <mergeCell ref="Y25:AG25"/>
    <mergeCell ref="Y26:AG26"/>
    <mergeCell ref="Y27:AG27"/>
    <mergeCell ref="Y28:AG28"/>
    <mergeCell ref="Y29:AG29"/>
    <mergeCell ref="Y30:AG30"/>
    <mergeCell ref="Y19:AG19"/>
    <mergeCell ref="Y20:AG20"/>
    <mergeCell ref="Y21:AG21"/>
    <mergeCell ref="Y22:AG22"/>
    <mergeCell ref="Y23:AG23"/>
    <mergeCell ref="Y24:AG24"/>
    <mergeCell ref="H17:K17"/>
    <mergeCell ref="L17:M17"/>
    <mergeCell ref="U17:V17"/>
    <mergeCell ref="Y17:AG17"/>
    <mergeCell ref="B18:C18"/>
    <mergeCell ref="E18:F18"/>
    <mergeCell ref="H18:V18"/>
    <mergeCell ref="Y18:AG18"/>
    <mergeCell ref="Y11:AG11"/>
    <mergeCell ref="Y12:AG12"/>
    <mergeCell ref="Y13:AG13"/>
    <mergeCell ref="Y14:AG14"/>
    <mergeCell ref="Y15:AG15"/>
    <mergeCell ref="Y16:AG16"/>
    <mergeCell ref="Y5:AG5"/>
    <mergeCell ref="Y6:AG6"/>
    <mergeCell ref="Y7:AG7"/>
    <mergeCell ref="Y8:AG8"/>
    <mergeCell ref="Y9:AG9"/>
    <mergeCell ref="Y10:AG10"/>
    <mergeCell ref="Y2:Z2"/>
    <mergeCell ref="AA2:AB2"/>
    <mergeCell ref="B3:C3"/>
    <mergeCell ref="E3:F3"/>
    <mergeCell ref="H3:L3"/>
    <mergeCell ref="M3:R3"/>
    <mergeCell ref="S3:V3"/>
    <mergeCell ref="W3:W4"/>
    <mergeCell ref="Y3:AG3"/>
    <mergeCell ref="Y4:AG4"/>
    <mergeCell ref="V1:W1"/>
    <mergeCell ref="H2:J2"/>
    <mergeCell ref="L2:M2"/>
    <mergeCell ref="N2:P2"/>
    <mergeCell ref="Q2:R2"/>
    <mergeCell ref="S2:U2"/>
    <mergeCell ref="V2:W2"/>
    <mergeCell ref="B1:F1"/>
    <mergeCell ref="I1:J1"/>
    <mergeCell ref="K1:L1"/>
    <mergeCell ref="M1:P1"/>
    <mergeCell ref="Q1:R1"/>
    <mergeCell ref="S1:U1"/>
  </mergeCells>
  <conditionalFormatting sqref="F42:F44 N2:P2 S2:U2 F46 J130:K131 O130:P131 O134:P134 U48:U49 W48:W49">
    <cfRule type="cellIs" dxfId="12" priority="24" operator="lessThan">
      <formula>0</formula>
    </cfRule>
  </conditionalFormatting>
  <conditionalFormatting sqref="M48:N49">
    <cfRule type="cellIs" dxfId="11" priority="23" operator="lessThan">
      <formula>0</formula>
    </cfRule>
  </conditionalFormatting>
  <conditionalFormatting sqref="Q5:Q16 V5:V16">
    <cfRule type="cellIs" dxfId="10" priority="22" operator="lessThan">
      <formula>0</formula>
    </cfRule>
  </conditionalFormatting>
  <conditionalFormatting sqref="F49:G49">
    <cfRule type="cellIs" dxfId="9" priority="17" operator="lessThan">
      <formula>0</formula>
    </cfRule>
  </conditionalFormatting>
  <conditionalFormatting sqref="C44">
    <cfRule type="cellIs" dxfId="8" priority="16" operator="lessThan">
      <formula>0</formula>
    </cfRule>
  </conditionalFormatting>
  <conditionalFormatting sqref="F48:G48">
    <cfRule type="cellIs" dxfId="7" priority="15" operator="lessThan">
      <formula>0</formula>
    </cfRule>
  </conditionalFormatting>
  <conditionalFormatting sqref="P135">
    <cfRule type="cellIs" dxfId="6" priority="14" operator="lessThan">
      <formula>0</formula>
    </cfRule>
  </conditionalFormatting>
  <conditionalFormatting sqref="J130:K131 O130:P131 O134:P134">
    <cfRule type="cellIs" dxfId="5" priority="13" operator="lessThan">
      <formula>0</formula>
    </cfRule>
  </conditionalFormatting>
  <conditionalFormatting sqref="J128:K128 O128:P128">
    <cfRule type="cellIs" dxfId="4" priority="12" operator="lessThan">
      <formula>0</formula>
    </cfRule>
  </conditionalFormatting>
  <conditionalFormatting sqref="W48:W49">
    <cfRule type="cellIs" dxfId="3" priority="11" operator="lessThan">
      <formula>1</formula>
    </cfRule>
  </conditionalFormatting>
  <conditionalFormatting sqref="O130:P130 O134:P134">
    <cfRule type="cellIs" dxfId="2" priority="3" operator="lessThan">
      <formula>0</formula>
    </cfRule>
  </conditionalFormatting>
  <conditionalFormatting sqref="W48">
    <cfRule type="cellIs" dxfId="1" priority="2" operator="lessThan">
      <formula>1</formula>
    </cfRule>
  </conditionalFormatting>
  <conditionalFormatting sqref="J130:K130">
    <cfRule type="cellIs" dxfId="0" priority="1" operator="lessThan">
      <formula>0</formula>
    </cfRule>
  </conditionalFormatting>
  <dataValidations count="1">
    <dataValidation type="list" allowBlank="1" showInputMessage="1" showErrorMessage="1" promptTitle="בחירת תאריך עברי/לועזי" prompt="מתוך התפריט הנפתחת בלחיצה על הכפתור בצד שמאל אפשר לבחור בין חודש לועזי או עברי" sqref="M1:P1" xr:uid="{00000000-0002-0000-1000-000000000000}">
      <formula1>"חודש  כסליו  תשפ""ג, חודש  דצמבר [12]   2022"</formula1>
    </dataValidation>
  </dataValidations>
  <pageMargins left="0.7" right="0.7" top="0.75" bottom="0.75" header="0.3" footer="0.3"/>
  <pageSetup paperSize="9" orientation="portrait" r:id="rId1"/>
  <drawing r:id="rId2"/>
  <legacyDrawing r:id="rId3"/>
  <oleObjects>
    <mc:AlternateContent xmlns:mc="http://schemas.openxmlformats.org/markup-compatibility/2006">
      <mc:Choice Requires="x14">
        <oleObject shapeId="32769" r:id="rId4">
          <objectPr defaultSize="0" autoPict="0" r:id="rId5">
            <anchor moveWithCells="1" sizeWithCells="1">
              <from>
                <xdr:col>15</xdr:col>
                <xdr:colOff>676275</xdr:colOff>
                <xdr:row>50</xdr:row>
                <xdr:rowOff>38100</xdr:rowOff>
              </from>
              <to>
                <xdr:col>16</xdr:col>
                <xdr:colOff>514350</xdr:colOff>
                <xdr:row>52</xdr:row>
                <xdr:rowOff>0</xdr:rowOff>
              </to>
            </anchor>
          </objectPr>
        </oleObject>
      </mc:Choice>
      <mc:Fallback>
        <oleObject shapeId="32769" r:id="rId4"/>
      </mc:Fallback>
    </mc:AlternateContent>
  </oleObjects>
  <extLst>
    <ext xmlns:x14="http://schemas.microsoft.com/office/spreadsheetml/2009/9/main" uri="{78C0D931-6437-407d-A8EE-F0AAD7539E65}">
      <x14:conditionalFormattings>
        <x14:conditionalFormatting xmlns:xm="http://schemas.microsoft.com/office/excel/2006/main">
          <x14:cfRule type="iconSet" priority="18" id="{9F9E69B4-8AD2-4B94-976F-67075683D8E4}">
            <x14:iconSet custom="1">
              <x14:cfvo type="percent">
                <xm:f>0</xm:f>
              </x14:cfvo>
              <x14:cfvo type="num">
                <xm:f>0</xm:f>
              </x14:cfvo>
              <x14:cfvo type="num">
                <xm:f>1</xm:f>
              </x14:cfvo>
              <x14:cfIcon iconSet="NoIcons" iconId="0"/>
              <x14:cfIcon iconSet="3Symbols" iconId="0"/>
              <x14:cfIcon iconSet="3Symbols" iconId="2"/>
            </x14:iconSet>
          </x14:cfRule>
          <xm:sqref>Q5:Q16 V5:V16</xm:sqref>
        </x14:conditionalFormatting>
      </x14:conditionalFormatting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0" tint="-0.14999847407452621"/>
  </sheetPr>
  <dimension ref="A1:AL875"/>
  <sheetViews>
    <sheetView showGridLines="0" showRowColHeaders="0" rightToLeft="1" zoomScale="85" zoomScaleNormal="85" workbookViewId="0">
      <pane ySplit="2" topLeftCell="A3" activePane="bottomLeft" state="frozen"/>
      <selection activeCell="S174" sqref="S174"/>
      <selection pane="bottomLeft" activeCell="B5" sqref="B5"/>
    </sheetView>
  </sheetViews>
  <sheetFormatPr defaultColWidth="0" defaultRowHeight="14.25" zeroHeight="1" x14ac:dyDescent="0.2"/>
  <cols>
    <col min="1" max="1" width="2.625" style="86" customWidth="1"/>
    <col min="2" max="2" width="21.375" style="87" customWidth="1"/>
    <col min="3" max="3" width="15.25" style="88" customWidth="1"/>
    <col min="4" max="4" width="3" style="742" customWidth="1"/>
    <col min="5" max="5" width="3.125" style="82" customWidth="1"/>
    <col min="6" max="6" width="24.125" style="12" customWidth="1"/>
    <col min="7" max="7" width="15.875" style="12" customWidth="1"/>
    <col min="8" max="8" width="3.375" style="412" customWidth="1"/>
    <col min="9" max="9" width="3.125" style="12" customWidth="1"/>
    <col min="10" max="10" width="15.375" style="12" customWidth="1"/>
    <col min="11" max="11" width="8.25" style="12" customWidth="1"/>
    <col min="12" max="12" width="4.25" style="12" customWidth="1"/>
    <col min="13" max="13" width="12.375" style="12" customWidth="1"/>
    <col min="14" max="14" width="9.875" style="12" customWidth="1"/>
    <col min="15" max="15" width="15.25" style="12" customWidth="1"/>
    <col min="16" max="16" width="8.25" style="12" customWidth="1"/>
    <col min="17" max="17" width="4.5" style="12" customWidth="1"/>
    <col min="18" max="18" width="12.75" style="12" customWidth="1"/>
    <col min="19" max="19" width="10.25" style="12" customWidth="1"/>
    <col min="20" max="20" width="15.375" style="12" customWidth="1"/>
    <col min="21" max="21" width="9.375" style="12" customWidth="1"/>
    <col min="22" max="22" width="5" style="12" customWidth="1"/>
    <col min="23" max="23" width="12.5" style="12" customWidth="1"/>
    <col min="24" max="24" width="10" style="12" customWidth="1"/>
    <col min="25" max="25" width="12.75" style="12" customWidth="1"/>
    <col min="26" max="26" width="2.75" style="12" customWidth="1"/>
    <col min="27" max="27" width="8.75" style="12" customWidth="1"/>
    <col min="28" max="28" width="10.125" style="12" customWidth="1"/>
    <col min="29" max="36" width="8.75" style="12" customWidth="1"/>
    <col min="37" max="38" width="0" style="12" hidden="1" customWidth="1"/>
    <col min="39" max="16384" width="8.75" style="12" hidden="1"/>
  </cols>
  <sheetData>
    <row r="1" spans="1:35" ht="40.9" customHeight="1" thickTop="1" thickBot="1" x14ac:dyDescent="0.35">
      <c r="A1" s="109"/>
      <c r="B1" s="1071" t="s">
        <v>37</v>
      </c>
      <c r="C1" s="1072"/>
      <c r="D1" s="1072"/>
      <c r="E1" s="1072"/>
      <c r="F1" s="1072"/>
      <c r="G1" s="1072"/>
      <c r="H1" s="507"/>
      <c r="I1" s="110"/>
      <c r="J1" s="110"/>
      <c r="K1" s="1155"/>
      <c r="L1" s="1155"/>
      <c r="M1" s="1156" t="s">
        <v>142</v>
      </c>
      <c r="N1" s="1157"/>
      <c r="O1" s="1064" t="s">
        <v>215</v>
      </c>
      <c r="P1" s="1064"/>
      <c r="Q1" s="1064"/>
      <c r="R1" s="601"/>
      <c r="S1" s="1176" t="s">
        <v>144</v>
      </c>
      <c r="T1" s="1176"/>
      <c r="U1" s="837">
        <f ca="1">TODAY()</f>
        <v>45377</v>
      </c>
      <c r="V1" s="1169">
        <f ca="1">TODAY()</f>
        <v>45377</v>
      </c>
      <c r="W1" s="1169"/>
      <c r="X1" s="1168">
        <f ca="1">TODAY()</f>
        <v>45377</v>
      </c>
      <c r="Y1" s="1168"/>
      <c r="Z1" s="112"/>
      <c r="AA1" s="11"/>
      <c r="AB1" s="11"/>
    </row>
    <row r="2" spans="1:35" ht="32.450000000000003" customHeight="1" thickTop="1" x14ac:dyDescent="0.4">
      <c r="A2" s="113"/>
      <c r="B2" s="528" t="s">
        <v>0</v>
      </c>
      <c r="C2" s="527"/>
      <c r="D2" s="529"/>
      <c r="E2" s="643"/>
      <c r="F2" s="644" t="s">
        <v>50</v>
      </c>
      <c r="G2" s="530"/>
      <c r="H2" s="531"/>
      <c r="I2" s="532"/>
      <c r="J2" s="1172" t="s">
        <v>32</v>
      </c>
      <c r="K2" s="1172"/>
      <c r="L2" s="1172"/>
      <c r="M2" s="533"/>
      <c r="N2" s="1162" t="s">
        <v>19</v>
      </c>
      <c r="O2" s="1162"/>
      <c r="P2" s="1163">
        <f>SUM(W48)</f>
        <v>0</v>
      </c>
      <c r="Q2" s="1163"/>
      <c r="R2" s="1163"/>
      <c r="S2" s="1177" t="s">
        <v>30</v>
      </c>
      <c r="T2" s="1177"/>
      <c r="U2" s="1187">
        <f>SUM(W49)</f>
        <v>0</v>
      </c>
      <c r="V2" s="1187"/>
      <c r="W2" s="562" t="str">
        <f>IF(U2&lt;0,"זכות","")</f>
        <v/>
      </c>
      <c r="X2" s="1178"/>
      <c r="Y2" s="1179"/>
      <c r="Z2" s="121"/>
      <c r="AA2" s="1180" t="s">
        <v>225</v>
      </c>
      <c r="AB2" s="1181"/>
      <c r="AC2" s="1182"/>
      <c r="AD2" s="1182"/>
      <c r="AE2" s="228"/>
      <c r="AF2" s="228"/>
      <c r="AG2" s="228"/>
      <c r="AH2" s="228"/>
      <c r="AI2" s="228"/>
    </row>
    <row r="3" spans="1:35" ht="23.1" customHeight="1" x14ac:dyDescent="0.3">
      <c r="A3" s="122"/>
      <c r="B3" s="983" t="s">
        <v>1</v>
      </c>
      <c r="C3" s="984"/>
      <c r="D3" s="984"/>
      <c r="E3" s="123"/>
      <c r="F3" s="985" t="s">
        <v>12</v>
      </c>
      <c r="G3" s="986"/>
      <c r="H3" s="987"/>
      <c r="I3" s="584"/>
      <c r="J3" s="1164" t="s">
        <v>237</v>
      </c>
      <c r="K3" s="1165"/>
      <c r="L3" s="1165"/>
      <c r="M3" s="1165"/>
      <c r="N3" s="1165"/>
      <c r="O3" s="1165"/>
      <c r="P3" s="1165"/>
      <c r="Q3" s="1165"/>
      <c r="R3" s="1165"/>
      <c r="S3" s="1165"/>
      <c r="T3" s="1165"/>
      <c r="U3" s="1183"/>
      <c r="V3" s="1183"/>
      <c r="W3" s="1183"/>
      <c r="X3" s="1184"/>
      <c r="Y3" s="1185" t="s">
        <v>26</v>
      </c>
      <c r="Z3" s="125"/>
      <c r="AA3" s="1111"/>
      <c r="AB3" s="1112"/>
      <c r="AC3" s="1112"/>
      <c r="AD3" s="1112"/>
      <c r="AE3" s="1112"/>
      <c r="AF3" s="1112"/>
      <c r="AG3" s="1112"/>
      <c r="AH3" s="1112"/>
      <c r="AI3" s="1113"/>
    </row>
    <row r="4" spans="1:35" ht="15.75" x14ac:dyDescent="0.25">
      <c r="A4" s="122"/>
      <c r="B4" s="523" t="s">
        <v>25</v>
      </c>
      <c r="C4" s="514" t="s">
        <v>6</v>
      </c>
      <c r="D4" s="770" t="s">
        <v>209</v>
      </c>
      <c r="E4" s="605"/>
      <c r="F4" s="515" t="s">
        <v>24</v>
      </c>
      <c r="G4" s="534" t="s">
        <v>6</v>
      </c>
      <c r="H4" s="771" t="s">
        <v>209</v>
      </c>
      <c r="I4" s="517"/>
      <c r="J4" s="130" t="s">
        <v>3</v>
      </c>
      <c r="K4" s="781" t="s">
        <v>21</v>
      </c>
      <c r="L4" s="465" t="s">
        <v>5</v>
      </c>
      <c r="M4" s="132" t="s">
        <v>98</v>
      </c>
      <c r="N4" s="445" t="s">
        <v>11</v>
      </c>
      <c r="O4" s="443" t="s">
        <v>3</v>
      </c>
      <c r="P4" s="781" t="s">
        <v>21</v>
      </c>
      <c r="Q4" s="465" t="s">
        <v>5</v>
      </c>
      <c r="R4" s="444" t="s">
        <v>98</v>
      </c>
      <c r="S4" s="445" t="s">
        <v>11</v>
      </c>
      <c r="T4" s="443" t="s">
        <v>3</v>
      </c>
      <c r="U4" s="781" t="s">
        <v>21</v>
      </c>
      <c r="V4" s="465" t="s">
        <v>5</v>
      </c>
      <c r="W4" s="132" t="s">
        <v>98</v>
      </c>
      <c r="X4" s="445" t="s">
        <v>11</v>
      </c>
      <c r="Y4" s="1186"/>
      <c r="Z4" s="140"/>
      <c r="AA4" s="1111"/>
      <c r="AB4" s="1112"/>
      <c r="AC4" s="1112"/>
      <c r="AD4" s="1112"/>
      <c r="AE4" s="1112"/>
      <c r="AF4" s="1112"/>
      <c r="AG4" s="1112"/>
      <c r="AH4" s="1112"/>
      <c r="AI4" s="1113"/>
    </row>
    <row r="5" spans="1:35" ht="15.75" x14ac:dyDescent="0.25">
      <c r="A5" s="630"/>
      <c r="B5" s="931" t="str">
        <f>T(הדבק!B5)</f>
        <v/>
      </c>
      <c r="C5" s="509">
        <f>SUM(הדבק!C5)</f>
        <v>0</v>
      </c>
      <c r="D5" s="784" t="str">
        <f>IF(C5=הדבק!C5,"?","")</f>
        <v>?</v>
      </c>
      <c r="E5" s="580"/>
      <c r="F5" s="18" t="str">
        <f>T(הדבק!F5)</f>
        <v/>
      </c>
      <c r="G5" s="511">
        <f>SUM(הדבק!G5)</f>
        <v>0</v>
      </c>
      <c r="H5" s="785" t="str">
        <f>IF(G5=הדבק!G5,"?","")</f>
        <v>?</v>
      </c>
      <c r="I5" s="516"/>
      <c r="J5" s="453" t="str">
        <f>T(הדבק!J5)</f>
        <v/>
      </c>
      <c r="K5" s="466"/>
      <c r="L5" s="460">
        <f>SUM(הדבק!L5)</f>
        <v>0</v>
      </c>
      <c r="M5" s="446">
        <f>IF(N5=-99,0,הדבק!M5)</f>
        <v>0</v>
      </c>
      <c r="N5" s="798">
        <f>IF(הדבק!N5=1,-99,הדבק!N5-1)</f>
        <v>-1</v>
      </c>
      <c r="O5" s="454" t="str">
        <f>T(הדבק!O5)</f>
        <v/>
      </c>
      <c r="P5" s="467" t="str">
        <f>T(הדבק!P5)</f>
        <v/>
      </c>
      <c r="Q5" s="461">
        <f>SUM(הדבק!Q5)</f>
        <v>0</v>
      </c>
      <c r="R5" s="455">
        <f>IF(S5=-99,0,הדבק!R5)</f>
        <v>0</v>
      </c>
      <c r="S5" s="799">
        <f>IF(הדבק!S5=1,-99,הדבק!S5-1)</f>
        <v>-1</v>
      </c>
      <c r="T5" s="454" t="str">
        <f>T(הדבק!T5)</f>
        <v/>
      </c>
      <c r="U5" s="468" t="str">
        <f>T(הדבק!U5)</f>
        <v/>
      </c>
      <c r="V5" s="461">
        <f>SUM(הדבק!V5)</f>
        <v>0</v>
      </c>
      <c r="W5" s="456">
        <f>IF(X5=-99,0,הדבק!W5)</f>
        <v>0</v>
      </c>
      <c r="X5" s="800">
        <f>IF(הדבק!X5=1,-99,הדבק!X5-1)</f>
        <v>-7</v>
      </c>
      <c r="Y5" s="31">
        <f>SUM(הדבק!Y5)</f>
        <v>0</v>
      </c>
      <c r="Z5" s="160"/>
      <c r="AA5" s="1111"/>
      <c r="AB5" s="1112"/>
      <c r="AC5" s="1112"/>
      <c r="AD5" s="1112"/>
      <c r="AE5" s="1112"/>
      <c r="AF5" s="1112"/>
      <c r="AG5" s="1112"/>
      <c r="AH5" s="1112"/>
      <c r="AI5" s="1113"/>
    </row>
    <row r="6" spans="1:35" ht="15.75" x14ac:dyDescent="0.25">
      <c r="A6" s="122"/>
      <c r="B6" s="929" t="str">
        <f>T(הדבק!B6)</f>
        <v/>
      </c>
      <c r="C6" s="509">
        <f>SUM(הדבק!C6)</f>
        <v>0</v>
      </c>
      <c r="D6" s="784" t="str">
        <f>IF(C6=הדבק!C6,"?","")</f>
        <v>?</v>
      </c>
      <c r="E6" s="580"/>
      <c r="F6" s="18" t="str">
        <f>T(הדבק!F6)</f>
        <v/>
      </c>
      <c r="G6" s="511">
        <f>SUM(הדבק!G6)</f>
        <v>0</v>
      </c>
      <c r="H6" s="785" t="str">
        <f>IF(G6=הדבק!G6,"?","")</f>
        <v>?</v>
      </c>
      <c r="I6" s="516"/>
      <c r="J6" s="453" t="str">
        <f>T(הדבק!J6)</f>
        <v/>
      </c>
      <c r="K6" s="466" t="str">
        <f>T(הדבק!K6)</f>
        <v/>
      </c>
      <c r="L6" s="460">
        <f>SUM(הדבק!L6)</f>
        <v>0</v>
      </c>
      <c r="M6" s="803">
        <f>IF(N6=-99,0,הדבק!M6)</f>
        <v>0</v>
      </c>
      <c r="N6" s="798">
        <f>IF(הדבק!N6=1,-99,הדבק!N6-1)</f>
        <v>-1</v>
      </c>
      <c r="O6" s="454" t="str">
        <f>T(הדבק!O6)</f>
        <v/>
      </c>
      <c r="P6" s="467" t="str">
        <f>T(הדבק!P6)</f>
        <v/>
      </c>
      <c r="Q6" s="461">
        <f>SUM(הדבק!Q6)</f>
        <v>0</v>
      </c>
      <c r="R6" s="455">
        <f>IF(S6=-99,0,הדבק!R6)</f>
        <v>0</v>
      </c>
      <c r="S6" s="799">
        <f>IF(הדבק!S6=1,-99,הדבק!S6-1)</f>
        <v>-1</v>
      </c>
      <c r="T6" s="454" t="str">
        <f>T(הדבק!T6)</f>
        <v/>
      </c>
      <c r="U6" s="468" t="str">
        <f>T(הדבק!U6)</f>
        <v/>
      </c>
      <c r="V6" s="461">
        <f>SUM(הדבק!V6)</f>
        <v>0</v>
      </c>
      <c r="W6" s="809">
        <f>IF(X6=-99,0,הדבק!W6)</f>
        <v>0</v>
      </c>
      <c r="X6" s="800">
        <f>IF(הדבק!X6=1,-99,הדבק!X6-1)</f>
        <v>-1</v>
      </c>
      <c r="Y6" s="31">
        <f>SUM(הדבק!Y6)</f>
        <v>0</v>
      </c>
      <c r="Z6" s="160"/>
      <c r="AA6" s="1111"/>
      <c r="AB6" s="1112"/>
      <c r="AC6" s="1112"/>
      <c r="AD6" s="1112"/>
      <c r="AE6" s="1112"/>
      <c r="AF6" s="1112"/>
      <c r="AG6" s="1112"/>
      <c r="AH6" s="1112"/>
      <c r="AI6" s="1113"/>
    </row>
    <row r="7" spans="1:35" ht="15.75" x14ac:dyDescent="0.25">
      <c r="A7" s="122"/>
      <c r="B7" s="607" t="str">
        <f>T(הדבק!B7)</f>
        <v/>
      </c>
      <c r="C7" s="509">
        <f>SUM(הדבק!C7)</f>
        <v>0</v>
      </c>
      <c r="D7" s="784" t="str">
        <f>IF(C7=הדבק!C7,"?","")</f>
        <v>?</v>
      </c>
      <c r="E7" s="580"/>
      <c r="F7" s="18" t="str">
        <f>T(הדבק!F7)</f>
        <v/>
      </c>
      <c r="G7" s="511">
        <f>SUM(הדבק!G7)</f>
        <v>0</v>
      </c>
      <c r="H7" s="785" t="str">
        <f>IF(G7=הדבק!G7,"?","")</f>
        <v>?</v>
      </c>
      <c r="I7" s="582"/>
      <c r="J7" s="453" t="str">
        <f>T(הדבק!J7)</f>
        <v/>
      </c>
      <c r="K7" s="812" t="str">
        <f>T(הדבק!K7)</f>
        <v/>
      </c>
      <c r="L7" s="460">
        <f>SUM(הדבק!L7)</f>
        <v>0</v>
      </c>
      <c r="M7" s="803">
        <f>IF(N7=-99,0,הדבק!M7)</f>
        <v>0</v>
      </c>
      <c r="N7" s="798">
        <f>IF(הדבק!N7=1,-99,הדבק!N7-1)</f>
        <v>-1</v>
      </c>
      <c r="O7" s="454" t="str">
        <f>T(הדבק!O7)</f>
        <v/>
      </c>
      <c r="P7" s="467" t="str">
        <f>T(הדבק!P7)</f>
        <v/>
      </c>
      <c r="Q7" s="461">
        <f>SUM(הדבק!Q7)</f>
        <v>0</v>
      </c>
      <c r="R7" s="455">
        <f>IF(S7=-99,0,הדבק!R7)</f>
        <v>0</v>
      </c>
      <c r="S7" s="799">
        <f>IF(הדבק!S7=1,-99,הדבק!S7-1)</f>
        <v>-1</v>
      </c>
      <c r="T7" s="454" t="str">
        <f>T(הדבק!T7)</f>
        <v/>
      </c>
      <c r="U7" s="468" t="str">
        <f>T(הדבק!U7)</f>
        <v/>
      </c>
      <c r="V7" s="461">
        <f>SUM(הדבק!V7)</f>
        <v>0</v>
      </c>
      <c r="W7" s="459">
        <f>IF(X7=-99,0,הדבק!W7)</f>
        <v>0</v>
      </c>
      <c r="X7" s="800">
        <f>IF(הדבק!X7=1,-99,הדבק!X7-1)</f>
        <v>-1</v>
      </c>
      <c r="Y7" s="31">
        <f>SUM(הדבק!Y7)</f>
        <v>0</v>
      </c>
      <c r="Z7" s="160"/>
      <c r="AA7" s="1111"/>
      <c r="AB7" s="1112"/>
      <c r="AC7" s="1112"/>
      <c r="AD7" s="1112"/>
      <c r="AE7" s="1112"/>
      <c r="AF7" s="1112"/>
      <c r="AG7" s="1112"/>
      <c r="AH7" s="1112"/>
      <c r="AI7" s="1113"/>
    </row>
    <row r="8" spans="1:35" ht="15.75" x14ac:dyDescent="0.25">
      <c r="A8" s="122"/>
      <c r="B8" s="607" t="str">
        <f>T(הדבק!B8)</f>
        <v/>
      </c>
      <c r="C8" s="509">
        <f>SUM(הדבק!C8)</f>
        <v>0</v>
      </c>
      <c r="D8" s="784" t="str">
        <f>IF(C8=הדבק!C8,"?","")</f>
        <v>?</v>
      </c>
      <c r="E8" s="580"/>
      <c r="F8" s="18" t="str">
        <f>T(הדבק!F8)</f>
        <v/>
      </c>
      <c r="G8" s="511">
        <f>SUM(הדבק!G8)</f>
        <v>0</v>
      </c>
      <c r="H8" s="785" t="str">
        <f>IF(G8=הדבק!G8,"?","")</f>
        <v>?</v>
      </c>
      <c r="I8" s="516"/>
      <c r="J8" s="453" t="str">
        <f>T(הדבק!J8)</f>
        <v/>
      </c>
      <c r="K8" s="811" t="str">
        <f>T(הדבק!K8)</f>
        <v/>
      </c>
      <c r="L8" s="460">
        <f>SUM(הדבק!L8)</f>
        <v>0</v>
      </c>
      <c r="M8" s="804">
        <f>IF(N8=-99,0,הדבק!M8)</f>
        <v>0</v>
      </c>
      <c r="N8" s="798">
        <f>IF(הדבק!N8=1,-99,הדבק!N8-1)</f>
        <v>-1</v>
      </c>
      <c r="O8" s="454" t="str">
        <f>T(הדבק!O8)</f>
        <v/>
      </c>
      <c r="P8" s="467" t="str">
        <f>T(הדבק!P8)</f>
        <v/>
      </c>
      <c r="Q8" s="461">
        <f>SUM(הדבק!Q8)</f>
        <v>0</v>
      </c>
      <c r="R8" s="455">
        <f>IF(S8=-99,0,הדבק!R8)</f>
        <v>0</v>
      </c>
      <c r="S8" s="799">
        <f>IF(הדבק!S8=1,-99,הדבק!S8-1)</f>
        <v>-1</v>
      </c>
      <c r="T8" s="454" t="str">
        <f>T(הדבק!T8)</f>
        <v/>
      </c>
      <c r="U8" s="468" t="str">
        <f>T(הדבק!U8)</f>
        <v/>
      </c>
      <c r="V8" s="461">
        <f>SUM(הדבק!V8)</f>
        <v>0</v>
      </c>
      <c r="W8" s="810">
        <f>IF(X8=-99,0,הדבק!W8)</f>
        <v>0</v>
      </c>
      <c r="X8" s="800">
        <f>IF(הדבק!X8=1,-99,הדבק!X8-1)</f>
        <v>-1</v>
      </c>
      <c r="Y8" s="31">
        <f>SUM(הדבק!Y8)</f>
        <v>0</v>
      </c>
      <c r="Z8" s="160"/>
      <c r="AA8" s="1111"/>
      <c r="AB8" s="1112"/>
      <c r="AC8" s="1112"/>
      <c r="AD8" s="1112"/>
      <c r="AE8" s="1112"/>
      <c r="AF8" s="1112"/>
      <c r="AG8" s="1112"/>
      <c r="AH8" s="1112"/>
      <c r="AI8" s="1113"/>
    </row>
    <row r="9" spans="1:35" ht="16.5" thickBot="1" x14ac:dyDescent="0.3">
      <c r="A9" s="122"/>
      <c r="B9" s="607" t="str">
        <f>T(הדבק!B9)</f>
        <v/>
      </c>
      <c r="C9" s="746">
        <f>SUM(הדבק!C9)</f>
        <v>0</v>
      </c>
      <c r="D9" s="784" t="str">
        <f>IF(C9=הדבק!C9,"?","")</f>
        <v>?</v>
      </c>
      <c r="E9" s="580"/>
      <c r="F9" s="18" t="str">
        <f>T(הדבק!F9)</f>
        <v/>
      </c>
      <c r="G9" s="744">
        <f>SUM(הדבק!G9)</f>
        <v>0</v>
      </c>
      <c r="H9" s="785" t="str">
        <f>IF(G9=הדבק!G9,"?","")</f>
        <v>?</v>
      </c>
      <c r="I9" s="585"/>
      <c r="J9" s="453" t="str">
        <f>T(הדבק!J9)</f>
        <v/>
      </c>
      <c r="K9" s="466" t="str">
        <f>T(הדבק!K9)</f>
        <v/>
      </c>
      <c r="L9" s="460">
        <f>SUM(הדבק!L9)</f>
        <v>0</v>
      </c>
      <c r="M9" s="806">
        <f>IF(N9=-99,0,הדבק!M9)</f>
        <v>0</v>
      </c>
      <c r="N9" s="805">
        <f>IF(הדבק!N9=1,-99,הדבק!N9-1)</f>
        <v>-1</v>
      </c>
      <c r="O9" s="454" t="str">
        <f>T(הדבק!O9)</f>
        <v/>
      </c>
      <c r="P9" s="467" t="str">
        <f>T(הדבק!P9)</f>
        <v/>
      </c>
      <c r="Q9" s="461">
        <f>SUM(הדבק!Q9)</f>
        <v>0</v>
      </c>
      <c r="R9" s="455">
        <f>IF(S9=-99,0,הדבק!R9)</f>
        <v>0</v>
      </c>
      <c r="S9" s="799">
        <f>IF(הדבק!S9=1,-99,הדבק!S9-1)</f>
        <v>-1</v>
      </c>
      <c r="T9" s="454" t="str">
        <f>T(הדבק!T9)</f>
        <v/>
      </c>
      <c r="U9" s="468" t="str">
        <f>T(הדבק!U9)</f>
        <v/>
      </c>
      <c r="V9" s="461">
        <f>SUM(הדבק!V9)</f>
        <v>0</v>
      </c>
      <c r="W9" s="810">
        <f>IF(X9=-99,0,הדבק!W9)</f>
        <v>0</v>
      </c>
      <c r="X9" s="800">
        <f>IF(הדבק!X9=1,-99,הדבק!X9-1)</f>
        <v>-1</v>
      </c>
      <c r="Y9" s="31">
        <f>SUM(הדבק!Y9)</f>
        <v>0</v>
      </c>
      <c r="Z9" s="160"/>
      <c r="AA9" s="1111"/>
      <c r="AB9" s="1112"/>
      <c r="AC9" s="1112"/>
      <c r="AD9" s="1112"/>
      <c r="AE9" s="1112"/>
      <c r="AF9" s="1112"/>
      <c r="AG9" s="1112"/>
      <c r="AH9" s="1112"/>
      <c r="AI9" s="1113"/>
    </row>
    <row r="10" spans="1:35" ht="16.5" thickTop="1" x14ac:dyDescent="0.25">
      <c r="A10" s="122"/>
      <c r="B10" s="607" t="str">
        <f>T(הדבק!B10)</f>
        <v/>
      </c>
      <c r="C10" s="988" t="s">
        <v>166</v>
      </c>
      <c r="D10" s="989"/>
      <c r="E10" s="580"/>
      <c r="F10" s="763" t="str">
        <f>T(הדבק!F10)</f>
        <v/>
      </c>
      <c r="G10" s="1069" t="s">
        <v>166</v>
      </c>
      <c r="H10" s="1070"/>
      <c r="I10" s="15"/>
      <c r="J10" s="453" t="str">
        <f>T(הדבק!J10)</f>
        <v/>
      </c>
      <c r="K10" s="466" t="str">
        <f>T(הדבק!K10)</f>
        <v/>
      </c>
      <c r="L10" s="460">
        <f>SUM(הדבק!L10)</f>
        <v>0</v>
      </c>
      <c r="M10" s="808">
        <f>IF(N10=-99,0,הדבק!M10)</f>
        <v>0</v>
      </c>
      <c r="N10" s="805">
        <f>IF(הדבק!N10=1,-99,הדבק!N10-1)</f>
        <v>-1</v>
      </c>
      <c r="O10" s="454" t="str">
        <f>T(הדבק!O10)</f>
        <v/>
      </c>
      <c r="P10" s="467" t="str">
        <f>T(הדבק!P10)</f>
        <v/>
      </c>
      <c r="Q10" s="461">
        <f>SUM(הדבק!Q10)</f>
        <v>0</v>
      </c>
      <c r="R10" s="455">
        <f>IF(S10=-99,0,הדבק!R10)</f>
        <v>0</v>
      </c>
      <c r="S10" s="799">
        <f>IF(הדבק!S10=1,-99,הדבק!S10-1)</f>
        <v>-1</v>
      </c>
      <c r="T10" s="454" t="str">
        <f>T(הדבק!T10)</f>
        <v/>
      </c>
      <c r="U10" s="468" t="str">
        <f>T(הדבק!U10)</f>
        <v/>
      </c>
      <c r="V10" s="461">
        <f>SUM(הדבק!V10)</f>
        <v>0</v>
      </c>
      <c r="W10" s="810">
        <f>IF(X10=-99,0,הדבק!W10)</f>
        <v>0</v>
      </c>
      <c r="X10" s="800">
        <f>IF(הדבק!X10=1,-99,הדבק!X10-1)</f>
        <v>-1</v>
      </c>
      <c r="Y10" s="31">
        <f>SUM(הדבק!Y10)</f>
        <v>0</v>
      </c>
      <c r="Z10" s="160"/>
      <c r="AA10" s="1111"/>
      <c r="AB10" s="1112"/>
      <c r="AC10" s="1112"/>
      <c r="AD10" s="1112"/>
      <c r="AE10" s="1112"/>
      <c r="AF10" s="1112"/>
      <c r="AG10" s="1112"/>
      <c r="AH10" s="1112"/>
      <c r="AI10" s="1113"/>
    </row>
    <row r="11" spans="1:35" ht="15.75" x14ac:dyDescent="0.25">
      <c r="A11" s="122"/>
      <c r="B11" s="607" t="str">
        <f>T(הדבק!B11)</f>
        <v/>
      </c>
      <c r="C11" s="990" t="s">
        <v>166</v>
      </c>
      <c r="D11" s="991"/>
      <c r="E11" s="580"/>
      <c r="F11" s="763" t="str">
        <f>T(הדבק!F11)</f>
        <v/>
      </c>
      <c r="G11" s="997" t="s">
        <v>166</v>
      </c>
      <c r="H11" s="998"/>
      <c r="I11" s="15"/>
      <c r="J11" s="453" t="str">
        <f>T(הדבק!J11)</f>
        <v/>
      </c>
      <c r="K11" s="466" t="str">
        <f>T(הדבק!K11)</f>
        <v/>
      </c>
      <c r="L11" s="460">
        <f>SUM(הדבק!L11)</f>
        <v>0</v>
      </c>
      <c r="M11" s="808">
        <f>IF(N11=-99,0,הדבק!M11)</f>
        <v>0</v>
      </c>
      <c r="N11" s="805">
        <f>IF(הדבק!N11=1,-99,הדבק!N11-1)</f>
        <v>-1</v>
      </c>
      <c r="O11" s="454" t="str">
        <f>T(הדבק!O11)</f>
        <v/>
      </c>
      <c r="P11" s="467" t="str">
        <f>T(הדבק!P11)</f>
        <v/>
      </c>
      <c r="Q11" s="461">
        <f>SUM(הדבק!Q11)</f>
        <v>0</v>
      </c>
      <c r="R11" s="455">
        <f>IF(S11=-99,0,הדבק!R11)</f>
        <v>0</v>
      </c>
      <c r="S11" s="799">
        <f>IF(הדבק!S11=1,-99,הדבק!S11-1)</f>
        <v>-1</v>
      </c>
      <c r="T11" s="454" t="str">
        <f>T(הדבק!T11)</f>
        <v/>
      </c>
      <c r="U11" s="468" t="str">
        <f>T(הדבק!U11)</f>
        <v/>
      </c>
      <c r="V11" s="461">
        <f>SUM(הדבק!V11)</f>
        <v>0</v>
      </c>
      <c r="W11" s="810">
        <f>IF(X11=-99,0,הדבק!W11)</f>
        <v>0</v>
      </c>
      <c r="X11" s="800">
        <f>IF(הדבק!X11=1,-99,הדבק!X11-1)</f>
        <v>-1</v>
      </c>
      <c r="Y11" s="31">
        <f>SUM(הדבק!Y11)</f>
        <v>0</v>
      </c>
      <c r="Z11" s="160"/>
      <c r="AA11" s="1111"/>
      <c r="AB11" s="1112"/>
      <c r="AC11" s="1112"/>
      <c r="AD11" s="1112"/>
      <c r="AE11" s="1112"/>
      <c r="AF11" s="1112"/>
      <c r="AG11" s="1112"/>
      <c r="AH11" s="1112"/>
      <c r="AI11" s="1113"/>
    </row>
    <row r="12" spans="1:35" ht="15.75" x14ac:dyDescent="0.25">
      <c r="A12" s="122"/>
      <c r="B12" s="607" t="str">
        <f>T(הדבק!B12)</f>
        <v/>
      </c>
      <c r="C12" s="992" t="s">
        <v>166</v>
      </c>
      <c r="D12" s="993"/>
      <c r="E12" s="580"/>
      <c r="F12" s="763" t="str">
        <f>T(הדבק!F12)</f>
        <v/>
      </c>
      <c r="G12" s="999" t="s">
        <v>166</v>
      </c>
      <c r="H12" s="1000"/>
      <c r="I12" s="585"/>
      <c r="J12" s="453" t="str">
        <f>T(הדבק!J12)</f>
        <v/>
      </c>
      <c r="K12" s="466" t="str">
        <f>T(הדבק!K12)</f>
        <v/>
      </c>
      <c r="L12" s="460">
        <f>SUM(הדבק!L12)</f>
        <v>0</v>
      </c>
      <c r="M12" s="808">
        <f>IF(N12=-99,0,הדבק!M12)</f>
        <v>0</v>
      </c>
      <c r="N12" s="805">
        <f>IF(הדבק!N12=1,-99,הדבק!N12-1)</f>
        <v>-1</v>
      </c>
      <c r="O12" s="454" t="str">
        <f>T(הדבק!O12)</f>
        <v/>
      </c>
      <c r="P12" s="467" t="str">
        <f>T(הדבק!P12)</f>
        <v/>
      </c>
      <c r="Q12" s="461">
        <f>SUM(הדבק!Q12)</f>
        <v>0</v>
      </c>
      <c r="R12" s="455">
        <f>IF(S12=-99,0,הדבק!R12)</f>
        <v>0</v>
      </c>
      <c r="S12" s="799">
        <f>IF(הדבק!S12=1,-99,הדבק!S12-1)</f>
        <v>-1</v>
      </c>
      <c r="T12" s="611" t="str">
        <f>T(הדבק!T12)</f>
        <v/>
      </c>
      <c r="U12" s="468" t="str">
        <f>T(הדבק!U12)</f>
        <v/>
      </c>
      <c r="V12" s="461">
        <f>SUM(הדבק!V12)</f>
        <v>0</v>
      </c>
      <c r="W12" s="809">
        <f>IF(X12=-99,0,הדבק!W12)</f>
        <v>0</v>
      </c>
      <c r="X12" s="800">
        <f>IF(הדבק!X12=1,-99,הדבק!X12-1)</f>
        <v>-1</v>
      </c>
      <c r="Y12" s="31">
        <f>SUM(הדבק!Y12)</f>
        <v>0</v>
      </c>
      <c r="Z12" s="160"/>
      <c r="AA12" s="1111"/>
      <c r="AB12" s="1112"/>
      <c r="AC12" s="1112"/>
      <c r="AD12" s="1112"/>
      <c r="AE12" s="1112"/>
      <c r="AF12" s="1112"/>
      <c r="AG12" s="1112"/>
      <c r="AH12" s="1112"/>
      <c r="AI12" s="1113"/>
    </row>
    <row r="13" spans="1:35" ht="15.75" x14ac:dyDescent="0.25">
      <c r="A13" s="122"/>
      <c r="B13" s="607" t="str">
        <f>T(הדבק!B13)</f>
        <v/>
      </c>
      <c r="C13" s="994" t="s">
        <v>166</v>
      </c>
      <c r="D13" s="995"/>
      <c r="E13" s="580"/>
      <c r="F13" s="763" t="str">
        <f>T(הדבק!F13)</f>
        <v/>
      </c>
      <c r="G13" s="999" t="s">
        <v>166</v>
      </c>
      <c r="H13" s="1000"/>
      <c r="I13" s="585"/>
      <c r="J13" s="453" t="str">
        <f>T(הדבק!J13)</f>
        <v/>
      </c>
      <c r="K13" s="466" t="str">
        <f>T(הדבק!K13)</f>
        <v/>
      </c>
      <c r="L13" s="460">
        <f>SUM(הדבק!L13)</f>
        <v>0</v>
      </c>
      <c r="M13" s="808">
        <f>IF(N13=-99,0,הדבק!M13)</f>
        <v>0</v>
      </c>
      <c r="N13" s="805">
        <f>IF(הדבק!N13=1,-99,הדבק!N13-1)</f>
        <v>-1</v>
      </c>
      <c r="O13" s="454" t="str">
        <f>T(הדבק!O13)</f>
        <v/>
      </c>
      <c r="P13" s="467" t="str">
        <f>T(הדבק!P13)</f>
        <v/>
      </c>
      <c r="Q13" s="461">
        <f>SUM(הדבק!Q13)</f>
        <v>0</v>
      </c>
      <c r="R13" s="455">
        <f>IF(S13=-99,0,הדבק!R13)</f>
        <v>0</v>
      </c>
      <c r="S13" s="799">
        <f>IF(הדבק!S13=1,-99,הדבק!S13-1)</f>
        <v>-1</v>
      </c>
      <c r="T13" s="454" t="str">
        <f>T(הדבק!T13)</f>
        <v/>
      </c>
      <c r="U13" s="468" t="str">
        <f>T(הדבק!U13)</f>
        <v/>
      </c>
      <c r="V13" s="461">
        <f>SUM(הדבק!V13)</f>
        <v>0</v>
      </c>
      <c r="W13" s="809">
        <f>IF(X13=-99,0,הדבק!W13)</f>
        <v>0</v>
      </c>
      <c r="X13" s="800">
        <f>IF(הדבק!X13=1,-99,הדבק!X13-1)</f>
        <v>-1</v>
      </c>
      <c r="Y13" s="31">
        <f>SUM(הדבק!Y13)</f>
        <v>0</v>
      </c>
      <c r="Z13" s="160"/>
      <c r="AA13" s="1111"/>
      <c r="AB13" s="1112"/>
      <c r="AC13" s="1112"/>
      <c r="AD13" s="1112"/>
      <c r="AE13" s="1112"/>
      <c r="AF13" s="1112"/>
      <c r="AG13" s="1112"/>
      <c r="AH13" s="1112"/>
      <c r="AI13" s="1113"/>
    </row>
    <row r="14" spans="1:35" ht="15.75" x14ac:dyDescent="0.25">
      <c r="A14" s="122"/>
      <c r="B14" s="607" t="str">
        <f>T(הדבק!B14)</f>
        <v/>
      </c>
      <c r="C14" s="990" t="s">
        <v>166</v>
      </c>
      <c r="D14" s="991"/>
      <c r="E14" s="580"/>
      <c r="F14" s="763" t="str">
        <f>T(הדבק!F14)</f>
        <v/>
      </c>
      <c r="G14" s="1001" t="s">
        <v>166</v>
      </c>
      <c r="H14" s="1002"/>
      <c r="I14" s="15"/>
      <c r="J14" s="453" t="str">
        <f>T(הדבק!J14)</f>
        <v/>
      </c>
      <c r="K14" s="466" t="str">
        <f>T(הדבק!K14)</f>
        <v/>
      </c>
      <c r="L14" s="460">
        <f>SUM(הדבק!L14)</f>
        <v>0</v>
      </c>
      <c r="M14" s="807">
        <f>IF(N14=-99,0,הדבק!M14)</f>
        <v>0</v>
      </c>
      <c r="N14" s="805">
        <f>IF(הדבק!N14=1,-99,הדבק!N14-1)</f>
        <v>-3</v>
      </c>
      <c r="O14" s="454" t="str">
        <f>T(הדבק!O14)</f>
        <v/>
      </c>
      <c r="P14" s="467" t="str">
        <f>T(הדבק!P14)</f>
        <v/>
      </c>
      <c r="Q14" s="461">
        <f>SUM(הדבק!Q14)</f>
        <v>0</v>
      </c>
      <c r="R14" s="455">
        <f>IF(S14=-99,0,הדבק!R14)</f>
        <v>0</v>
      </c>
      <c r="S14" s="799">
        <f>IF(הדבק!S14=1,-99,הדבק!S14-1)</f>
        <v>-1</v>
      </c>
      <c r="T14" s="454" t="str">
        <f>T(הדבק!T14)</f>
        <v/>
      </c>
      <c r="U14" s="468" t="str">
        <f>T(הדבק!U14)</f>
        <v/>
      </c>
      <c r="V14" s="461">
        <f>SUM(הדבק!V14)</f>
        <v>0</v>
      </c>
      <c r="W14" s="459">
        <f>IF(X14=-99,0,הדבק!W14)</f>
        <v>0</v>
      </c>
      <c r="X14" s="800">
        <f>IF(הדבק!X14=1,-99,הדבק!X14-1)</f>
        <v>-1</v>
      </c>
      <c r="Y14" s="31">
        <f>SUM(הדבק!Y14)</f>
        <v>0</v>
      </c>
      <c r="Z14" s="160"/>
      <c r="AA14" s="1111"/>
      <c r="AB14" s="1112"/>
      <c r="AC14" s="1112"/>
      <c r="AD14" s="1112"/>
      <c r="AE14" s="1112"/>
      <c r="AF14" s="1112"/>
      <c r="AG14" s="1112"/>
      <c r="AH14" s="1112"/>
      <c r="AI14" s="1113"/>
    </row>
    <row r="15" spans="1:35" ht="15.75" x14ac:dyDescent="0.25">
      <c r="A15" s="122"/>
      <c r="B15" s="607" t="str">
        <f>T(הדבק!B15)</f>
        <v/>
      </c>
      <c r="C15" s="990" t="s">
        <v>166</v>
      </c>
      <c r="D15" s="991"/>
      <c r="E15" s="580"/>
      <c r="F15" s="763" t="str">
        <f>T(הדבק!F15)</f>
        <v/>
      </c>
      <c r="G15" s="1001" t="s">
        <v>166</v>
      </c>
      <c r="H15" s="1002"/>
      <c r="I15" s="585"/>
      <c r="J15" s="453" t="str">
        <f>T(הדבק!J15)</f>
        <v/>
      </c>
      <c r="K15" s="466" t="str">
        <f>T(הדבק!K15)</f>
        <v/>
      </c>
      <c r="L15" s="460">
        <f>SUM(הדבק!L15)</f>
        <v>0</v>
      </c>
      <c r="M15" s="450">
        <f>IF(N15=-99,0,הדבק!M15)</f>
        <v>0</v>
      </c>
      <c r="N15" s="798">
        <f>IF(הדבק!N15=1,-99,הדבק!N15-1)</f>
        <v>-1</v>
      </c>
      <c r="O15" s="454" t="str">
        <f>T(הדבק!O15)</f>
        <v/>
      </c>
      <c r="P15" s="467" t="str">
        <f>T(הדבק!P15)</f>
        <v/>
      </c>
      <c r="Q15" s="461">
        <f>SUM(הדבק!Q15)</f>
        <v>0</v>
      </c>
      <c r="R15" s="455">
        <f>IF(S15=-99,0,הדבק!R15)</f>
        <v>0</v>
      </c>
      <c r="S15" s="799">
        <f>IF(הדבק!S15=1,-99,הדבק!S15-1)</f>
        <v>-1</v>
      </c>
      <c r="T15" s="454" t="str">
        <f>T(הדבק!T15)</f>
        <v/>
      </c>
      <c r="U15" s="468" t="str">
        <f>T(הדבק!U15)</f>
        <v/>
      </c>
      <c r="V15" s="461">
        <f>SUM(הדבק!V15)</f>
        <v>0</v>
      </c>
      <c r="W15" s="809">
        <f>IF(X15=-99,0,הדבק!W15)</f>
        <v>0</v>
      </c>
      <c r="X15" s="800">
        <f>IF(הדבק!X15=1,-99,הדבק!X15-1)</f>
        <v>-1</v>
      </c>
      <c r="Y15" s="31">
        <f>SUM(הדבק!Y15)</f>
        <v>0</v>
      </c>
      <c r="Z15" s="160"/>
      <c r="AA15" s="1111"/>
      <c r="AB15" s="1112"/>
      <c r="AC15" s="1112"/>
      <c r="AD15" s="1112"/>
      <c r="AE15" s="1112"/>
      <c r="AF15" s="1112"/>
      <c r="AG15" s="1112"/>
      <c r="AH15" s="1112"/>
      <c r="AI15" s="1113"/>
    </row>
    <row r="16" spans="1:35" ht="15.95" customHeight="1" x14ac:dyDescent="0.25">
      <c r="A16" s="122"/>
      <c r="B16" s="607" t="str">
        <f>T(הדבק!B16)</f>
        <v/>
      </c>
      <c r="C16" s="990" t="s">
        <v>166</v>
      </c>
      <c r="D16" s="991"/>
      <c r="E16" s="580"/>
      <c r="F16" s="763" t="str">
        <f>T(הדבק!F16)</f>
        <v/>
      </c>
      <c r="G16" s="1001" t="s">
        <v>166</v>
      </c>
      <c r="H16" s="1002"/>
      <c r="I16" s="585"/>
      <c r="J16" s="453" t="str">
        <f>T(הדבק!J16)</f>
        <v/>
      </c>
      <c r="K16" s="466" t="str">
        <f>T(הדבק!K16)</f>
        <v/>
      </c>
      <c r="L16" s="460">
        <f>SUM(הדבק!L16)</f>
        <v>0</v>
      </c>
      <c r="M16" s="803">
        <f>IF(N16=-99,0,הדבק!M16)</f>
        <v>0</v>
      </c>
      <c r="N16" s="798">
        <f>IF(הדבק!N16=1,-99,הדבק!N16-1)</f>
        <v>-1</v>
      </c>
      <c r="O16" s="454" t="str">
        <f>T(הדבק!O16)</f>
        <v/>
      </c>
      <c r="P16" s="467" t="str">
        <f>T(הדבק!P16)</f>
        <v/>
      </c>
      <c r="Q16" s="461">
        <f>SUM(הדבק!Q16)</f>
        <v>0</v>
      </c>
      <c r="R16" s="455">
        <f>IF(S16=-99,0,הדבק!R16)</f>
        <v>0</v>
      </c>
      <c r="S16" s="799">
        <f>IF(הדבק!S16=1,-99,הדבק!S16-1)</f>
        <v>-1</v>
      </c>
      <c r="T16" s="454" t="str">
        <f>T(הדבק!T16)</f>
        <v/>
      </c>
      <c r="U16" s="468" t="str">
        <f>T(הדבק!U16)</f>
        <v/>
      </c>
      <c r="V16" s="461">
        <f>SUM(הדבק!V16)</f>
        <v>0</v>
      </c>
      <c r="W16" s="813">
        <f>IF(X16=-99,0,הדבק!W16)</f>
        <v>0</v>
      </c>
      <c r="X16" s="800">
        <f>IF(הדבק!X16=1,-99,הדבק!X16-1)</f>
        <v>-1</v>
      </c>
      <c r="Y16" s="31">
        <f>SUM(הדבק!Y16)</f>
        <v>0</v>
      </c>
      <c r="Z16" s="160"/>
      <c r="AA16" s="1111"/>
      <c r="AB16" s="1112"/>
      <c r="AC16" s="1112"/>
      <c r="AD16" s="1112"/>
      <c r="AE16" s="1112"/>
      <c r="AF16" s="1112"/>
      <c r="AG16" s="1112"/>
      <c r="AH16" s="1112"/>
      <c r="AI16" s="1113"/>
    </row>
    <row r="17" spans="1:35" ht="19.899999999999999" customHeight="1" x14ac:dyDescent="0.25">
      <c r="A17" s="122"/>
      <c r="B17" s="141" t="s">
        <v>18</v>
      </c>
      <c r="C17" s="1007">
        <f>SUM(C5:C16)</f>
        <v>0</v>
      </c>
      <c r="D17" s="1008"/>
      <c r="E17" s="583"/>
      <c r="F17" s="143" t="s">
        <v>16</v>
      </c>
      <c r="G17" s="1009">
        <f>SUM(G5:G16)</f>
        <v>0</v>
      </c>
      <c r="H17" s="1010"/>
      <c r="I17" s="124"/>
      <c r="J17" s="1188" t="s">
        <v>16</v>
      </c>
      <c r="K17" s="1188"/>
      <c r="L17" s="1188"/>
      <c r="M17" s="1189"/>
      <c r="N17" s="1190">
        <f>SUM(M5:M16,R5:R16,W5:W16)</f>
        <v>0</v>
      </c>
      <c r="O17" s="1190"/>
      <c r="P17" s="145"/>
      <c r="Q17" s="146"/>
      <c r="R17" s="147"/>
      <c r="S17" s="146"/>
      <c r="T17" s="146"/>
      <c r="U17" s="146"/>
      <c r="V17" s="146"/>
      <c r="W17" s="1191" t="s">
        <v>62</v>
      </c>
      <c r="X17" s="1191"/>
      <c r="Y17" s="38">
        <f>SUM(Y5:Y16)</f>
        <v>0</v>
      </c>
      <c r="Z17" s="161"/>
      <c r="AA17" s="1111"/>
      <c r="AB17" s="1112"/>
      <c r="AC17" s="1112"/>
      <c r="AD17" s="1112"/>
      <c r="AE17" s="1112"/>
      <c r="AF17" s="1112"/>
      <c r="AG17" s="1112"/>
      <c r="AH17" s="1112"/>
      <c r="AI17" s="1113"/>
    </row>
    <row r="18" spans="1:35" ht="25.9" customHeight="1" x14ac:dyDescent="0.3">
      <c r="A18" s="122"/>
      <c r="B18" s="1003" t="s">
        <v>13</v>
      </c>
      <c r="C18" s="1004"/>
      <c r="D18" s="1004"/>
      <c r="E18" s="123"/>
      <c r="F18" s="1005" t="s">
        <v>17</v>
      </c>
      <c r="G18" s="1006"/>
      <c r="H18" s="1006"/>
      <c r="I18" s="148"/>
      <c r="J18" s="1166" t="s">
        <v>143</v>
      </c>
      <c r="K18" s="1166"/>
      <c r="L18" s="1166"/>
      <c r="M18" s="1166"/>
      <c r="N18" s="1166"/>
      <c r="O18" s="1166"/>
      <c r="P18" s="1166"/>
      <c r="Q18" s="1166"/>
      <c r="R18" s="1166"/>
      <c r="S18" s="1166"/>
      <c r="T18" s="1166"/>
      <c r="U18" s="1166"/>
      <c r="V18" s="1166"/>
      <c r="W18" s="1166"/>
      <c r="X18" s="1167"/>
      <c r="Y18" s="40"/>
      <c r="Z18" s="162"/>
      <c r="AA18" s="1111"/>
      <c r="AB18" s="1112"/>
      <c r="AC18" s="1112"/>
      <c r="AD18" s="1112"/>
      <c r="AE18" s="1112"/>
      <c r="AF18" s="1112"/>
      <c r="AG18" s="1112"/>
      <c r="AH18" s="1112"/>
      <c r="AI18" s="1113"/>
    </row>
    <row r="19" spans="1:35" ht="15.75" x14ac:dyDescent="0.25">
      <c r="A19" s="122"/>
      <c r="B19" s="767" t="s">
        <v>23</v>
      </c>
      <c r="C19" s="1011" t="s">
        <v>6</v>
      </c>
      <c r="D19" s="1011"/>
      <c r="E19" s="123"/>
      <c r="F19" s="764" t="s">
        <v>24</v>
      </c>
      <c r="G19" s="1012" t="s">
        <v>6</v>
      </c>
      <c r="H19" s="1013"/>
      <c r="I19" s="148"/>
      <c r="J19" s="1192" t="s">
        <v>3</v>
      </c>
      <c r="K19" s="1025"/>
      <c r="L19" s="154" t="s">
        <v>5</v>
      </c>
      <c r="M19" s="155" t="s">
        <v>6</v>
      </c>
      <c r="N19" s="156" t="s">
        <v>21</v>
      </c>
      <c r="O19" s="1024" t="s">
        <v>3</v>
      </c>
      <c r="P19" s="1025"/>
      <c r="Q19" s="154" t="s">
        <v>5</v>
      </c>
      <c r="R19" s="137" t="s">
        <v>6</v>
      </c>
      <c r="S19" s="156" t="s">
        <v>21</v>
      </c>
      <c r="T19" s="1024" t="s">
        <v>3</v>
      </c>
      <c r="U19" s="1025"/>
      <c r="V19" s="158" t="s">
        <v>5</v>
      </c>
      <c r="W19" s="155" t="s">
        <v>6</v>
      </c>
      <c r="X19" s="159" t="s">
        <v>21</v>
      </c>
      <c r="Y19" s="270" t="s">
        <v>26</v>
      </c>
      <c r="Z19" s="160"/>
      <c r="AA19" s="1111"/>
      <c r="AB19" s="1112"/>
      <c r="AC19" s="1112"/>
      <c r="AD19" s="1112"/>
      <c r="AE19" s="1112"/>
      <c r="AF19" s="1112"/>
      <c r="AG19" s="1112"/>
      <c r="AH19" s="1112"/>
      <c r="AI19" s="1113"/>
    </row>
    <row r="20" spans="1:35" ht="15.75" x14ac:dyDescent="0.25">
      <c r="A20" s="13"/>
      <c r="B20" s="768"/>
      <c r="C20" s="996"/>
      <c r="D20" s="996"/>
      <c r="E20" s="14"/>
      <c r="F20" s="765"/>
      <c r="G20" s="972"/>
      <c r="H20" s="972"/>
      <c r="I20" s="39"/>
      <c r="J20" s="1014"/>
      <c r="K20" s="1015"/>
      <c r="L20" s="272"/>
      <c r="M20" s="392"/>
      <c r="N20" s="48"/>
      <c r="O20" s="1019"/>
      <c r="P20" s="1015"/>
      <c r="Q20" s="272"/>
      <c r="R20" s="427"/>
      <c r="S20" s="48"/>
      <c r="T20" s="1019"/>
      <c r="U20" s="1015"/>
      <c r="V20" s="272"/>
      <c r="W20" s="429"/>
      <c r="X20" s="52"/>
      <c r="Y20" s="284"/>
      <c r="Z20" s="32"/>
      <c r="AA20" s="1111"/>
      <c r="AB20" s="1112"/>
      <c r="AC20" s="1112"/>
      <c r="AD20" s="1112"/>
      <c r="AE20" s="1112"/>
      <c r="AF20" s="1112"/>
      <c r="AG20" s="1112"/>
      <c r="AH20" s="1112"/>
      <c r="AI20" s="1113"/>
    </row>
    <row r="21" spans="1:35" ht="15.75" x14ac:dyDescent="0.25">
      <c r="A21" s="13"/>
      <c r="B21" s="768"/>
      <c r="C21" s="996"/>
      <c r="D21" s="996"/>
      <c r="E21" s="14"/>
      <c r="F21" s="765"/>
      <c r="G21" s="972"/>
      <c r="H21" s="972"/>
      <c r="I21" s="39"/>
      <c r="J21" s="1014"/>
      <c r="K21" s="1015"/>
      <c r="L21" s="272"/>
      <c r="M21" s="53"/>
      <c r="N21" s="48"/>
      <c r="O21" s="1019"/>
      <c r="P21" s="1015"/>
      <c r="Q21" s="272"/>
      <c r="R21" s="427"/>
      <c r="S21" s="48"/>
      <c r="T21" s="1019"/>
      <c r="U21" s="1015"/>
      <c r="V21" s="272"/>
      <c r="W21" s="430"/>
      <c r="X21" s="52"/>
      <c r="Y21" s="284"/>
      <c r="Z21" s="32"/>
      <c r="AA21" s="1111"/>
      <c r="AB21" s="1112"/>
      <c r="AC21" s="1112"/>
      <c r="AD21" s="1112"/>
      <c r="AE21" s="1112"/>
      <c r="AF21" s="1112"/>
      <c r="AG21" s="1112"/>
      <c r="AH21" s="1112"/>
      <c r="AI21" s="1113"/>
    </row>
    <row r="22" spans="1:35" ht="15.75" x14ac:dyDescent="0.25">
      <c r="A22" s="13"/>
      <c r="B22" s="768"/>
      <c r="C22" s="996"/>
      <c r="D22" s="996"/>
      <c r="E22" s="14"/>
      <c r="F22" s="765"/>
      <c r="G22" s="972"/>
      <c r="H22" s="972"/>
      <c r="I22" s="39"/>
      <c r="J22" s="1014"/>
      <c r="K22" s="1015"/>
      <c r="L22" s="272"/>
      <c r="M22" s="53"/>
      <c r="N22" s="48"/>
      <c r="O22" s="1019"/>
      <c r="P22" s="1015"/>
      <c r="Q22" s="272"/>
      <c r="R22" s="427"/>
      <c r="S22" s="48"/>
      <c r="T22" s="1019"/>
      <c r="U22" s="1015"/>
      <c r="V22" s="272"/>
      <c r="W22" s="430"/>
      <c r="X22" s="52"/>
      <c r="Y22" s="284"/>
      <c r="Z22" s="32"/>
      <c r="AA22" s="1111"/>
      <c r="AB22" s="1112"/>
      <c r="AC22" s="1112"/>
      <c r="AD22" s="1112"/>
      <c r="AE22" s="1112"/>
      <c r="AF22" s="1112"/>
      <c r="AG22" s="1112"/>
      <c r="AH22" s="1112"/>
      <c r="AI22" s="1113"/>
    </row>
    <row r="23" spans="1:35" ht="15.75" x14ac:dyDescent="0.25">
      <c r="A23" s="13"/>
      <c r="B23" s="768"/>
      <c r="C23" s="996"/>
      <c r="D23" s="996"/>
      <c r="E23" s="14"/>
      <c r="F23" s="765"/>
      <c r="G23" s="972"/>
      <c r="H23" s="972"/>
      <c r="I23" s="39"/>
      <c r="J23" s="1014"/>
      <c r="K23" s="1015"/>
      <c r="L23" s="272"/>
      <c r="M23" s="53"/>
      <c r="N23" s="48"/>
      <c r="O23" s="1019"/>
      <c r="P23" s="1015"/>
      <c r="Q23" s="272"/>
      <c r="R23" s="427"/>
      <c r="S23" s="48"/>
      <c r="T23" s="1019"/>
      <c r="U23" s="1015"/>
      <c r="V23" s="272"/>
      <c r="W23" s="430"/>
      <c r="X23" s="52"/>
      <c r="Y23" s="284"/>
      <c r="Z23" s="32"/>
      <c r="AA23" s="1111"/>
      <c r="AB23" s="1112"/>
      <c r="AC23" s="1112"/>
      <c r="AD23" s="1112"/>
      <c r="AE23" s="1112"/>
      <c r="AF23" s="1112"/>
      <c r="AG23" s="1112"/>
      <c r="AH23" s="1112"/>
      <c r="AI23" s="1113"/>
    </row>
    <row r="24" spans="1:35" ht="15.75" x14ac:dyDescent="0.25">
      <c r="A24" s="13"/>
      <c r="B24" s="768"/>
      <c r="C24" s="996"/>
      <c r="D24" s="996"/>
      <c r="E24" s="14"/>
      <c r="F24" s="765"/>
      <c r="G24" s="972"/>
      <c r="H24" s="972"/>
      <c r="I24" s="39"/>
      <c r="J24" s="1014"/>
      <c r="K24" s="1015"/>
      <c r="L24" s="272"/>
      <c r="M24" s="53"/>
      <c r="N24" s="48"/>
      <c r="O24" s="1019"/>
      <c r="P24" s="1015"/>
      <c r="Q24" s="272"/>
      <c r="R24" s="427"/>
      <c r="S24" s="48"/>
      <c r="T24" s="1019"/>
      <c r="U24" s="1015"/>
      <c r="V24" s="272"/>
      <c r="W24" s="430"/>
      <c r="X24" s="52"/>
      <c r="Y24" s="284"/>
      <c r="Z24" s="32"/>
      <c r="AA24" s="1111"/>
      <c r="AB24" s="1112"/>
      <c r="AC24" s="1112"/>
      <c r="AD24" s="1112"/>
      <c r="AE24" s="1112"/>
      <c r="AF24" s="1112"/>
      <c r="AG24" s="1112"/>
      <c r="AH24" s="1112"/>
      <c r="AI24" s="1113"/>
    </row>
    <row r="25" spans="1:35" ht="15.75" x14ac:dyDescent="0.25">
      <c r="A25" s="13"/>
      <c r="B25" s="768"/>
      <c r="C25" s="996"/>
      <c r="D25" s="996"/>
      <c r="E25" s="14"/>
      <c r="F25" s="765"/>
      <c r="G25" s="972"/>
      <c r="H25" s="972"/>
      <c r="I25" s="39"/>
      <c r="J25" s="1014"/>
      <c r="K25" s="1015"/>
      <c r="L25" s="272"/>
      <c r="M25" s="53"/>
      <c r="N25" s="48"/>
      <c r="O25" s="1019"/>
      <c r="P25" s="1015"/>
      <c r="Q25" s="272"/>
      <c r="R25" s="427"/>
      <c r="S25" s="48"/>
      <c r="T25" s="1019"/>
      <c r="U25" s="1015"/>
      <c r="V25" s="272"/>
      <c r="W25" s="430"/>
      <c r="X25" s="52"/>
      <c r="Y25" s="284"/>
      <c r="Z25" s="32"/>
      <c r="AA25" s="1111"/>
      <c r="AB25" s="1112"/>
      <c r="AC25" s="1112"/>
      <c r="AD25" s="1112"/>
      <c r="AE25" s="1112"/>
      <c r="AF25" s="1112"/>
      <c r="AG25" s="1112"/>
      <c r="AH25" s="1112"/>
      <c r="AI25" s="1113"/>
    </row>
    <row r="26" spans="1:35" ht="15.75" x14ac:dyDescent="0.25">
      <c r="A26" s="13"/>
      <c r="B26" s="768"/>
      <c r="C26" s="996"/>
      <c r="D26" s="996"/>
      <c r="E26" s="14"/>
      <c r="F26" s="765"/>
      <c r="G26" s="972"/>
      <c r="H26" s="972"/>
      <c r="I26" s="39"/>
      <c r="J26" s="1014"/>
      <c r="K26" s="1015"/>
      <c r="L26" s="272"/>
      <c r="M26" s="53"/>
      <c r="N26" s="48"/>
      <c r="O26" s="1019"/>
      <c r="P26" s="1015"/>
      <c r="Q26" s="272"/>
      <c r="R26" s="427"/>
      <c r="S26" s="48"/>
      <c r="T26" s="1019"/>
      <c r="U26" s="1015"/>
      <c r="V26" s="272"/>
      <c r="W26" s="430"/>
      <c r="X26" s="52"/>
      <c r="Y26" s="284"/>
      <c r="Z26" s="32"/>
      <c r="AA26" s="1111"/>
      <c r="AB26" s="1112"/>
      <c r="AC26" s="1112"/>
      <c r="AD26" s="1112"/>
      <c r="AE26" s="1112"/>
      <c r="AF26" s="1112"/>
      <c r="AG26" s="1112"/>
      <c r="AH26" s="1112"/>
      <c r="AI26" s="1113"/>
    </row>
    <row r="27" spans="1:35" ht="15.75" x14ac:dyDescent="0.25">
      <c r="A27" s="13"/>
      <c r="B27" s="768"/>
      <c r="C27" s="996"/>
      <c r="D27" s="996"/>
      <c r="E27" s="14"/>
      <c r="F27" s="765"/>
      <c r="G27" s="972"/>
      <c r="H27" s="972"/>
      <c r="I27" s="39"/>
      <c r="J27" s="1014"/>
      <c r="K27" s="1015"/>
      <c r="L27" s="272"/>
      <c r="M27" s="53"/>
      <c r="N27" s="48"/>
      <c r="O27" s="1019"/>
      <c r="P27" s="1015"/>
      <c r="Q27" s="272"/>
      <c r="R27" s="427"/>
      <c r="S27" s="48"/>
      <c r="T27" s="1019"/>
      <c r="U27" s="1015"/>
      <c r="V27" s="272"/>
      <c r="W27" s="430"/>
      <c r="X27" s="52"/>
      <c r="Y27" s="284"/>
      <c r="Z27" s="32"/>
      <c r="AA27" s="1111"/>
      <c r="AB27" s="1112"/>
      <c r="AC27" s="1112"/>
      <c r="AD27" s="1112"/>
      <c r="AE27" s="1112"/>
      <c r="AF27" s="1112"/>
      <c r="AG27" s="1112"/>
      <c r="AH27" s="1112"/>
      <c r="AI27" s="1113"/>
    </row>
    <row r="28" spans="1:35" ht="15.75" x14ac:dyDescent="0.25">
      <c r="A28" s="13"/>
      <c r="B28" s="768"/>
      <c r="C28" s="996"/>
      <c r="D28" s="996"/>
      <c r="E28" s="14"/>
      <c r="F28" s="765"/>
      <c r="G28" s="972"/>
      <c r="H28" s="972"/>
      <c r="I28" s="39"/>
      <c r="J28" s="1014"/>
      <c r="K28" s="1015"/>
      <c r="L28" s="272"/>
      <c r="M28" s="53"/>
      <c r="N28" s="48"/>
      <c r="O28" s="1019"/>
      <c r="P28" s="1015"/>
      <c r="Q28" s="272"/>
      <c r="R28" s="427"/>
      <c r="S28" s="48"/>
      <c r="T28" s="1019"/>
      <c r="U28" s="1015"/>
      <c r="V28" s="272"/>
      <c r="W28" s="430"/>
      <c r="X28" s="52"/>
      <c r="Y28" s="284"/>
      <c r="Z28" s="32"/>
      <c r="AA28" s="1111"/>
      <c r="AB28" s="1112"/>
      <c r="AC28" s="1112"/>
      <c r="AD28" s="1112"/>
      <c r="AE28" s="1112"/>
      <c r="AF28" s="1112"/>
      <c r="AG28" s="1112"/>
      <c r="AH28" s="1112"/>
      <c r="AI28" s="1113"/>
    </row>
    <row r="29" spans="1:35" ht="15.75" x14ac:dyDescent="0.25">
      <c r="A29" s="13"/>
      <c r="B29" s="768"/>
      <c r="C29" s="996"/>
      <c r="D29" s="996"/>
      <c r="E29" s="14"/>
      <c r="F29" s="765"/>
      <c r="G29" s="972"/>
      <c r="H29" s="972"/>
      <c r="I29" s="39"/>
      <c r="J29" s="1014"/>
      <c r="K29" s="1015"/>
      <c r="L29" s="272"/>
      <c r="M29" s="53"/>
      <c r="N29" s="48"/>
      <c r="O29" s="1019"/>
      <c r="P29" s="1015"/>
      <c r="Q29" s="272"/>
      <c r="R29" s="427"/>
      <c r="S29" s="48"/>
      <c r="T29" s="1019"/>
      <c r="U29" s="1015"/>
      <c r="V29" s="272"/>
      <c r="W29" s="430"/>
      <c r="X29" s="52"/>
      <c r="Y29" s="284"/>
      <c r="Z29" s="32"/>
      <c r="AA29" s="1111"/>
      <c r="AB29" s="1112"/>
      <c r="AC29" s="1112"/>
      <c r="AD29" s="1112"/>
      <c r="AE29" s="1112"/>
      <c r="AF29" s="1112"/>
      <c r="AG29" s="1112"/>
      <c r="AH29" s="1112"/>
      <c r="AI29" s="1113"/>
    </row>
    <row r="30" spans="1:35" ht="15.75" x14ac:dyDescent="0.25">
      <c r="A30" s="13"/>
      <c r="B30" s="768"/>
      <c r="C30" s="996"/>
      <c r="D30" s="996"/>
      <c r="E30" s="14"/>
      <c r="F30" s="765"/>
      <c r="G30" s="972"/>
      <c r="H30" s="972"/>
      <c r="I30" s="39"/>
      <c r="J30" s="1014"/>
      <c r="K30" s="1015"/>
      <c r="L30" s="272"/>
      <c r="M30" s="53"/>
      <c r="N30" s="48"/>
      <c r="O30" s="1019"/>
      <c r="P30" s="1015"/>
      <c r="Q30" s="272"/>
      <c r="R30" s="427"/>
      <c r="S30" s="48"/>
      <c r="T30" s="1019"/>
      <c r="U30" s="1015"/>
      <c r="V30" s="272"/>
      <c r="W30" s="430"/>
      <c r="X30" s="52"/>
      <c r="Y30" s="284"/>
      <c r="Z30" s="32"/>
      <c r="AA30" s="1111"/>
      <c r="AB30" s="1112"/>
      <c r="AC30" s="1112"/>
      <c r="AD30" s="1112"/>
      <c r="AE30" s="1112"/>
      <c r="AF30" s="1112"/>
      <c r="AG30" s="1112"/>
      <c r="AH30" s="1112"/>
      <c r="AI30" s="1113"/>
    </row>
    <row r="31" spans="1:35" ht="15.75" x14ac:dyDescent="0.25">
      <c r="A31" s="13"/>
      <c r="B31" s="768"/>
      <c r="C31" s="996"/>
      <c r="D31" s="996"/>
      <c r="E31" s="14"/>
      <c r="F31" s="765"/>
      <c r="G31" s="972"/>
      <c r="H31" s="972"/>
      <c r="I31" s="39"/>
      <c r="J31" s="1014"/>
      <c r="K31" s="1015"/>
      <c r="L31" s="272"/>
      <c r="M31" s="53"/>
      <c r="N31" s="48"/>
      <c r="O31" s="1019"/>
      <c r="P31" s="1015"/>
      <c r="Q31" s="272"/>
      <c r="R31" s="427"/>
      <c r="S31" s="48"/>
      <c r="T31" s="1019"/>
      <c r="U31" s="1015"/>
      <c r="V31" s="272"/>
      <c r="W31" s="428"/>
      <c r="X31" s="52"/>
      <c r="Y31" s="284"/>
      <c r="Z31" s="32"/>
      <c r="AA31" s="1111"/>
      <c r="AB31" s="1112"/>
      <c r="AC31" s="1112"/>
      <c r="AD31" s="1112"/>
      <c r="AE31" s="1112"/>
      <c r="AF31" s="1112"/>
      <c r="AG31" s="1112"/>
      <c r="AH31" s="1112"/>
      <c r="AI31" s="1113"/>
    </row>
    <row r="32" spans="1:35" ht="15.75" x14ac:dyDescent="0.25">
      <c r="A32" s="13"/>
      <c r="B32" s="768"/>
      <c r="C32" s="996"/>
      <c r="D32" s="996"/>
      <c r="E32" s="14"/>
      <c r="F32" s="765"/>
      <c r="G32" s="972"/>
      <c r="H32" s="972"/>
      <c r="I32" s="39"/>
      <c r="J32" s="1014"/>
      <c r="K32" s="1015"/>
      <c r="L32" s="272"/>
      <c r="M32" s="53"/>
      <c r="N32" s="48"/>
      <c r="O32" s="1019"/>
      <c r="P32" s="1015"/>
      <c r="Q32" s="272"/>
      <c r="R32" s="427"/>
      <c r="S32" s="48"/>
      <c r="T32" s="1019"/>
      <c r="U32" s="1015"/>
      <c r="V32" s="272"/>
      <c r="W32" s="430"/>
      <c r="X32" s="52"/>
      <c r="Y32" s="284"/>
      <c r="Z32" s="32"/>
      <c r="AA32" s="1111"/>
      <c r="AB32" s="1112"/>
      <c r="AC32" s="1112"/>
      <c r="AD32" s="1112"/>
      <c r="AE32" s="1112"/>
      <c r="AF32" s="1112"/>
      <c r="AG32" s="1112"/>
      <c r="AH32" s="1112"/>
      <c r="AI32" s="1113"/>
    </row>
    <row r="33" spans="1:36" ht="15.75" x14ac:dyDescent="0.25">
      <c r="A33" s="13"/>
      <c r="B33" s="768"/>
      <c r="C33" s="996"/>
      <c r="D33" s="996"/>
      <c r="E33" s="14"/>
      <c r="F33" s="765"/>
      <c r="G33" s="972"/>
      <c r="H33" s="972"/>
      <c r="I33" s="39"/>
      <c r="J33" s="1014"/>
      <c r="K33" s="1015"/>
      <c r="L33" s="272"/>
      <c r="M33" s="53"/>
      <c r="N33" s="48"/>
      <c r="O33" s="1019"/>
      <c r="P33" s="1015"/>
      <c r="Q33" s="272"/>
      <c r="R33" s="427"/>
      <c r="S33" s="48"/>
      <c r="T33" s="1019"/>
      <c r="U33" s="1015"/>
      <c r="V33" s="272"/>
      <c r="W33" s="430"/>
      <c r="X33" s="52"/>
      <c r="Y33" s="284"/>
      <c r="Z33" s="32"/>
      <c r="AA33" s="958"/>
      <c r="AB33" s="959"/>
      <c r="AC33" s="959"/>
      <c r="AD33" s="959"/>
      <c r="AE33" s="959"/>
      <c r="AF33" s="959"/>
      <c r="AG33" s="959"/>
      <c r="AH33" s="959"/>
      <c r="AI33" s="960"/>
      <c r="AJ33" s="423"/>
    </row>
    <row r="34" spans="1:36" ht="16.5" thickBot="1" x14ac:dyDescent="0.3">
      <c r="A34" s="13"/>
      <c r="B34" s="768"/>
      <c r="C34" s="996"/>
      <c r="D34" s="996"/>
      <c r="E34" s="14"/>
      <c r="F34" s="765"/>
      <c r="G34" s="972"/>
      <c r="H34" s="972"/>
      <c r="I34" s="39"/>
      <c r="J34" s="1014"/>
      <c r="K34" s="1015"/>
      <c r="L34" s="272"/>
      <c r="M34" s="53"/>
      <c r="N34" s="48"/>
      <c r="O34" s="1020"/>
      <c r="P34" s="1021"/>
      <c r="Q34" s="279"/>
      <c r="R34" s="428"/>
      <c r="S34" s="409"/>
      <c r="T34" s="1020"/>
      <c r="U34" s="1021"/>
      <c r="V34" s="279"/>
      <c r="W34" s="431"/>
      <c r="X34" s="538"/>
      <c r="Y34" s="540"/>
      <c r="Z34" s="543"/>
      <c r="AA34" s="1128"/>
      <c r="AB34" s="1129"/>
      <c r="AC34" s="1129"/>
      <c r="AD34" s="1129"/>
      <c r="AE34" s="1129"/>
      <c r="AF34" s="1129"/>
      <c r="AG34" s="1129"/>
      <c r="AH34" s="1129"/>
      <c r="AI34" s="1130"/>
    </row>
    <row r="35" spans="1:36" ht="16.149999999999999" customHeight="1" thickTop="1" x14ac:dyDescent="0.25">
      <c r="A35" s="13"/>
      <c r="B35" s="768"/>
      <c r="C35" s="996"/>
      <c r="D35" s="996"/>
      <c r="E35" s="14"/>
      <c r="F35" s="765"/>
      <c r="G35" s="972"/>
      <c r="H35" s="972"/>
      <c r="I35" s="39"/>
      <c r="J35" s="1014"/>
      <c r="K35" s="1015"/>
      <c r="L35" s="272"/>
      <c r="M35" s="53"/>
      <c r="N35" s="48"/>
      <c r="O35" s="1135" t="s">
        <v>213</v>
      </c>
      <c r="P35" s="1136"/>
      <c r="Q35" s="1136"/>
      <c r="R35" s="1136"/>
      <c r="S35" s="1136"/>
      <c r="T35" s="1136"/>
      <c r="U35" s="1136"/>
      <c r="V35" s="1137"/>
      <c r="W35" s="535"/>
      <c r="X35" s="525"/>
      <c r="Y35" s="542"/>
      <c r="Z35" s="1146" t="s">
        <v>178</v>
      </c>
      <c r="AA35" s="1146"/>
      <c r="AB35" s="1146"/>
      <c r="AC35" s="1146"/>
      <c r="AD35" s="1146"/>
      <c r="AE35" s="1146"/>
      <c r="AF35" s="1146"/>
      <c r="AG35" s="1146"/>
      <c r="AH35" s="1146"/>
      <c r="AI35" s="1147"/>
      <c r="AJ35" s="561"/>
    </row>
    <row r="36" spans="1:36" ht="16.5" thickBot="1" x14ac:dyDescent="0.3">
      <c r="A36" s="13"/>
      <c r="B36" s="768"/>
      <c r="C36" s="996"/>
      <c r="D36" s="996"/>
      <c r="E36" s="14"/>
      <c r="F36" s="765"/>
      <c r="G36" s="972"/>
      <c r="H36" s="972"/>
      <c r="I36" s="39"/>
      <c r="J36" s="1014"/>
      <c r="K36" s="1015"/>
      <c r="L36" s="272"/>
      <c r="M36" s="53"/>
      <c r="N36" s="410"/>
      <c r="O36" s="1138"/>
      <c r="P36" s="1139"/>
      <c r="Q36" s="1139"/>
      <c r="R36" s="1139"/>
      <c r="S36" s="1139"/>
      <c r="T36" s="1139"/>
      <c r="U36" s="1139"/>
      <c r="V36" s="1140"/>
      <c r="W36" s="431"/>
      <c r="X36" s="554"/>
      <c r="Y36" s="524"/>
      <c r="Z36" s="1148" t="s">
        <v>176</v>
      </c>
      <c r="AA36" s="1148"/>
      <c r="AB36" s="1148"/>
      <c r="AC36" s="1148"/>
      <c r="AD36" s="1148"/>
      <c r="AE36" s="1148"/>
      <c r="AF36" s="1148"/>
      <c r="AG36" s="1148"/>
      <c r="AH36" s="1148"/>
      <c r="AI36" s="1149"/>
      <c r="AJ36" s="561"/>
    </row>
    <row r="37" spans="1:36" ht="16.5" thickTop="1" x14ac:dyDescent="0.25">
      <c r="A37" s="13"/>
      <c r="B37" s="768"/>
      <c r="C37" s="996"/>
      <c r="D37" s="996"/>
      <c r="E37" s="14"/>
      <c r="F37" s="765"/>
      <c r="G37" s="972"/>
      <c r="H37" s="972"/>
      <c r="I37" s="39"/>
      <c r="J37" s="1014"/>
      <c r="K37" s="1015"/>
      <c r="L37" s="272"/>
      <c r="M37" s="393"/>
      <c r="N37" s="410"/>
      <c r="O37" s="1022"/>
      <c r="P37" s="1023"/>
      <c r="Q37" s="544"/>
      <c r="R37" s="545"/>
      <c r="S37" s="546"/>
      <c r="T37" s="1022"/>
      <c r="U37" s="1023"/>
      <c r="V37" s="547"/>
      <c r="W37" s="535"/>
      <c r="X37" s="556"/>
      <c r="Y37" s="559"/>
      <c r="Z37" s="560"/>
      <c r="AA37" s="1131"/>
      <c r="AB37" s="1132"/>
      <c r="AC37" s="1132"/>
      <c r="AD37" s="1132"/>
      <c r="AE37" s="1132"/>
      <c r="AF37" s="1132"/>
      <c r="AG37" s="1132"/>
      <c r="AH37" s="1132"/>
      <c r="AI37" s="1133"/>
      <c r="AJ37" s="408"/>
    </row>
    <row r="38" spans="1:36" ht="18" customHeight="1" x14ac:dyDescent="0.25">
      <c r="A38" s="122"/>
      <c r="B38" s="163" t="s">
        <v>15</v>
      </c>
      <c r="C38" s="1201">
        <f>SUM(C20:C37)</f>
        <v>0</v>
      </c>
      <c r="D38" s="1201"/>
      <c r="E38" s="123"/>
      <c r="F38" s="165" t="s">
        <v>14</v>
      </c>
      <c r="G38" s="1200">
        <f>SUM(G20:G37)</f>
        <v>0</v>
      </c>
      <c r="H38" s="1200"/>
      <c r="I38" s="741"/>
      <c r="J38" s="1016" t="s">
        <v>14</v>
      </c>
      <c r="K38" s="1017"/>
      <c r="L38" s="1018"/>
      <c r="M38" s="1151">
        <f>SUM(M20:M37,R20:R37,W20:W37)</f>
        <v>0</v>
      </c>
      <c r="N38" s="1152"/>
      <c r="O38" s="167"/>
      <c r="P38" s="167"/>
      <c r="Q38" s="168"/>
      <c r="R38" s="925"/>
      <c r="S38" s="926"/>
      <c r="T38" s="927"/>
      <c r="U38" s="927"/>
      <c r="V38" s="169"/>
      <c r="W38" s="1153" t="s">
        <v>61</v>
      </c>
      <c r="X38" s="1154"/>
      <c r="Y38" s="432">
        <f>SUM(Y20:Y37)</f>
        <v>0</v>
      </c>
      <c r="Z38" s="171"/>
      <c r="AA38" s="1111"/>
      <c r="AB38" s="1112"/>
      <c r="AC38" s="1112"/>
      <c r="AD38" s="1112"/>
      <c r="AE38" s="1112"/>
      <c r="AF38" s="1112"/>
      <c r="AG38" s="1112"/>
      <c r="AH38" s="1112"/>
      <c r="AI38" s="1113"/>
    </row>
    <row r="39" spans="1:36" ht="29.1" customHeight="1" x14ac:dyDescent="0.3">
      <c r="A39" s="122"/>
      <c r="B39" s="916" t="s">
        <v>7</v>
      </c>
      <c r="C39" s="1202">
        <f>SUM(C17+C38)</f>
        <v>0</v>
      </c>
      <c r="D39" s="1202"/>
      <c r="E39" s="123"/>
      <c r="F39" s="915" t="s">
        <v>8</v>
      </c>
      <c r="G39" s="1199">
        <f>SUM(G17+G38)</f>
        <v>0</v>
      </c>
      <c r="H39" s="1199"/>
      <c r="I39" s="741"/>
      <c r="J39" s="1173" t="s">
        <v>51</v>
      </c>
      <c r="K39" s="1174"/>
      <c r="L39" s="1174"/>
      <c r="M39" s="1175"/>
      <c r="N39" s="1144">
        <f>SUM(N17+M38)</f>
        <v>0</v>
      </c>
      <c r="O39" s="1144"/>
      <c r="P39" s="1145"/>
      <c r="Q39" s="1145"/>
      <c r="R39" s="176"/>
      <c r="S39" s="177"/>
      <c r="T39" s="1134" t="s">
        <v>49</v>
      </c>
      <c r="U39" s="1134"/>
      <c r="V39" s="1134"/>
      <c r="W39" s="1134"/>
      <c r="X39" s="1134"/>
      <c r="Y39" s="928">
        <f>SUM(Y17+Y38)</f>
        <v>0</v>
      </c>
      <c r="Z39" s="178"/>
      <c r="AA39" s="1111"/>
      <c r="AB39" s="1112"/>
      <c r="AC39" s="1112"/>
      <c r="AD39" s="1112"/>
      <c r="AE39" s="1112"/>
      <c r="AF39" s="1112"/>
      <c r="AG39" s="1112"/>
      <c r="AH39" s="1112"/>
      <c r="AI39" s="1113"/>
    </row>
    <row r="40" spans="1:36" ht="16.899999999999999" customHeight="1" thickBot="1" x14ac:dyDescent="0.3">
      <c r="A40" s="122"/>
      <c r="B40" s="179"/>
      <c r="C40" s="180"/>
      <c r="D40" s="180"/>
      <c r="E40" s="181"/>
      <c r="F40" s="182"/>
      <c r="G40" s="183"/>
      <c r="H40" s="183"/>
      <c r="I40" s="72"/>
      <c r="J40" s="1158"/>
      <c r="K40" s="1158"/>
      <c r="L40" s="1158"/>
      <c r="M40" s="1158"/>
      <c r="N40" s="1159"/>
      <c r="O40" s="1158"/>
      <c r="P40" s="1160"/>
      <c r="Q40" s="1160"/>
      <c r="R40" s="1160"/>
      <c r="S40" s="184"/>
      <c r="T40" s="184"/>
      <c r="U40" s="184"/>
      <c r="V40" s="1150" t="s">
        <v>80</v>
      </c>
      <c r="W40" s="1150"/>
      <c r="X40" s="1150"/>
      <c r="Y40" s="838">
        <f>SUM(Y39+N39)</f>
        <v>0</v>
      </c>
      <c r="Z40" s="178"/>
      <c r="AA40" s="1141"/>
      <c r="AB40" s="1142"/>
      <c r="AC40" s="1142"/>
      <c r="AD40" s="1142"/>
      <c r="AE40" s="1142"/>
      <c r="AF40" s="1142"/>
      <c r="AG40" s="1142"/>
      <c r="AH40" s="1142"/>
      <c r="AI40" s="1143"/>
    </row>
    <row r="41" spans="1:36" ht="19.899999999999999" customHeight="1" x14ac:dyDescent="0.3">
      <c r="A41" s="221"/>
      <c r="B41" s="1124"/>
      <c r="C41" s="1124"/>
      <c r="D41" s="1124"/>
      <c r="E41" s="1124"/>
      <c r="F41" s="1124"/>
      <c r="G41" s="1124"/>
      <c r="H41" s="733"/>
      <c r="I41" s="124"/>
      <c r="J41" s="148"/>
      <c r="K41" s="148"/>
      <c r="L41" s="148"/>
      <c r="M41" s="148"/>
      <c r="N41" s="148"/>
      <c r="O41" s="148"/>
      <c r="P41" s="148"/>
      <c r="Q41" s="148"/>
      <c r="R41" s="148"/>
      <c r="S41" s="1125" t="s">
        <v>134</v>
      </c>
      <c r="T41" s="1126"/>
      <c r="U41" s="1126"/>
      <c r="V41" s="1126"/>
      <c r="W41" s="1126"/>
      <c r="X41" s="1126"/>
      <c r="Y41" s="1126"/>
      <c r="Z41" s="162"/>
      <c r="AA41" s="1111"/>
      <c r="AB41" s="1112"/>
      <c r="AC41" s="1112"/>
      <c r="AD41" s="1112"/>
      <c r="AE41" s="1112"/>
      <c r="AF41" s="1112"/>
      <c r="AG41" s="1112"/>
      <c r="AH41" s="1112"/>
      <c r="AI41" s="1113"/>
    </row>
    <row r="42" spans="1:36" ht="24" customHeight="1" x14ac:dyDescent="0.2">
      <c r="A42" s="122"/>
      <c r="B42" s="1122" t="s">
        <v>89</v>
      </c>
      <c r="C42" s="1122"/>
      <c r="D42" s="1122"/>
      <c r="E42" s="1122"/>
      <c r="F42" s="1122"/>
      <c r="G42" s="1203">
        <f>SUM(C39-G39)</f>
        <v>0</v>
      </c>
      <c r="H42" s="1203"/>
      <c r="I42" s="124"/>
      <c r="J42" s="124"/>
      <c r="K42" s="148"/>
      <c r="L42" s="148"/>
      <c r="M42" s="1170" t="s">
        <v>262</v>
      </c>
      <c r="N42" s="1171"/>
      <c r="O42" s="1171"/>
      <c r="P42" s="1171"/>
      <c r="Q42" s="1171"/>
      <c r="R42" s="148"/>
      <c r="S42" s="1127"/>
      <c r="T42" s="1127"/>
      <c r="U42" s="1127"/>
      <c r="V42" s="1127"/>
      <c r="W42" s="1127"/>
      <c r="X42" s="1127"/>
      <c r="Y42" s="1127"/>
      <c r="Z42" s="162"/>
      <c r="AA42" s="1111"/>
      <c r="AB42" s="1112"/>
      <c r="AC42" s="1112"/>
      <c r="AD42" s="1112"/>
      <c r="AE42" s="1112"/>
      <c r="AF42" s="1112"/>
      <c r="AG42" s="1112"/>
      <c r="AH42" s="1112"/>
      <c r="AI42" s="1113"/>
    </row>
    <row r="43" spans="1:36" ht="17.25" customHeight="1" x14ac:dyDescent="0.2">
      <c r="A43" s="122"/>
      <c r="B43" s="1122"/>
      <c r="C43" s="1122"/>
      <c r="D43" s="1122"/>
      <c r="E43" s="1122"/>
      <c r="F43" s="1122"/>
      <c r="G43" s="1203"/>
      <c r="H43" s="1203"/>
      <c r="I43" s="124"/>
      <c r="J43" s="124"/>
      <c r="K43" s="148"/>
      <c r="L43" s="124"/>
      <c r="M43" s="148"/>
      <c r="N43" s="148"/>
      <c r="O43" s="148"/>
      <c r="P43" s="148"/>
      <c r="Q43" s="148"/>
      <c r="R43" s="186"/>
      <c r="S43" s="1105"/>
      <c r="T43" s="1106"/>
      <c r="U43" s="1123">
        <v>0</v>
      </c>
      <c r="V43" s="1123"/>
      <c r="W43" s="1109"/>
      <c r="X43" s="1110"/>
      <c r="Y43" s="73">
        <v>0</v>
      </c>
      <c r="Z43" s="41"/>
      <c r="AA43" s="1111"/>
      <c r="AB43" s="1112"/>
      <c r="AC43" s="1112"/>
      <c r="AD43" s="1112"/>
      <c r="AE43" s="1112"/>
      <c r="AF43" s="1112"/>
      <c r="AG43" s="1112"/>
      <c r="AH43" s="1112"/>
      <c r="AI43" s="1113"/>
    </row>
    <row r="44" spans="1:36" ht="16.5" customHeight="1" thickBot="1" x14ac:dyDescent="0.3">
      <c r="A44" s="122"/>
      <c r="B44" s="828" t="s">
        <v>93</v>
      </c>
      <c r="C44" s="1205">
        <f>SUM(U43,U44,U45,Y43,Y44,Y45)</f>
        <v>0</v>
      </c>
      <c r="D44" s="1205"/>
      <c r="E44" s="1161" t="s">
        <v>90</v>
      </c>
      <c r="F44" s="1161"/>
      <c r="G44" s="1204">
        <f>SUM(G42+C44)</f>
        <v>0</v>
      </c>
      <c r="H44" s="1204"/>
      <c r="I44" s="124"/>
      <c r="J44" s="148"/>
      <c r="K44" s="148"/>
      <c r="L44" s="148"/>
      <c r="M44" s="148"/>
      <c r="N44" s="148"/>
      <c r="O44" s="148"/>
      <c r="P44" s="148"/>
      <c r="Q44" s="148"/>
      <c r="R44" s="186"/>
      <c r="S44" s="1105"/>
      <c r="T44" s="1106"/>
      <c r="U44" s="1107">
        <v>0</v>
      </c>
      <c r="V44" s="1108"/>
      <c r="W44" s="1109"/>
      <c r="X44" s="1110"/>
      <c r="Y44" s="73">
        <v>0</v>
      </c>
      <c r="Z44" s="41"/>
      <c r="AA44" s="1111"/>
      <c r="AB44" s="1112"/>
      <c r="AC44" s="1112"/>
      <c r="AD44" s="1112"/>
      <c r="AE44" s="1112"/>
      <c r="AF44" s="1112"/>
      <c r="AG44" s="1112"/>
      <c r="AH44" s="1112"/>
      <c r="AI44" s="1113"/>
    </row>
    <row r="45" spans="1:36" ht="16.149999999999999" customHeight="1" thickTop="1" thickBot="1" x14ac:dyDescent="0.3">
      <c r="A45" s="221"/>
      <c r="B45" s="181"/>
      <c r="C45" s="181"/>
      <c r="D45" s="181"/>
      <c r="E45" s="181"/>
      <c r="F45" s="148"/>
      <c r="G45" s="148"/>
      <c r="H45" s="734"/>
      <c r="I45" s="124"/>
      <c r="J45" s="124"/>
      <c r="K45" s="148"/>
      <c r="L45" s="640"/>
      <c r="M45" s="1120" t="s">
        <v>261</v>
      </c>
      <c r="N45" s="1121"/>
      <c r="O45" s="1121"/>
      <c r="P45" s="1121"/>
      <c r="Q45" s="148"/>
      <c r="R45" s="186"/>
      <c r="S45" s="1105"/>
      <c r="T45" s="1106"/>
      <c r="U45" s="1107">
        <v>0</v>
      </c>
      <c r="V45" s="1108"/>
      <c r="W45" s="1109"/>
      <c r="X45" s="1110"/>
      <c r="Y45" s="73">
        <v>0</v>
      </c>
      <c r="Z45" s="74"/>
      <c r="AA45" s="1111"/>
      <c r="AB45" s="1112"/>
      <c r="AC45" s="1112"/>
      <c r="AD45" s="1112"/>
      <c r="AE45" s="1112"/>
      <c r="AF45" s="1112"/>
      <c r="AG45" s="1112"/>
      <c r="AH45" s="1112"/>
      <c r="AI45" s="1113"/>
    </row>
    <row r="46" spans="1:36" ht="16.149999999999999" customHeight="1" thickTop="1" thickBot="1" x14ac:dyDescent="0.3">
      <c r="A46" s="221"/>
      <c r="B46" s="189"/>
      <c r="C46" s="190"/>
      <c r="D46" s="741"/>
      <c r="E46" s="191"/>
      <c r="F46" s="192"/>
      <c r="G46" s="1114"/>
      <c r="H46" s="1114"/>
      <c r="I46" s="1114"/>
      <c r="J46" s="193"/>
      <c r="K46" s="193"/>
      <c r="L46" s="526"/>
      <c r="M46" s="1119" t="s">
        <v>173</v>
      </c>
      <c r="N46" s="1119"/>
      <c r="O46" s="1119"/>
      <c r="P46" s="193"/>
      <c r="Q46" s="193"/>
      <c r="R46" s="193"/>
      <c r="S46" s="1115"/>
      <c r="T46" s="1115"/>
      <c r="U46" s="1116"/>
      <c r="V46" s="1116"/>
      <c r="W46" s="1116"/>
      <c r="X46" s="1116"/>
      <c r="Y46" s="384"/>
      <c r="Z46" s="74"/>
      <c r="AA46" s="1111"/>
      <c r="AB46" s="1112"/>
      <c r="AC46" s="1112"/>
      <c r="AD46" s="1112"/>
      <c r="AE46" s="1112"/>
      <c r="AF46" s="1112"/>
      <c r="AG46" s="1112"/>
      <c r="AH46" s="1112"/>
      <c r="AI46" s="1113"/>
    </row>
    <row r="47" spans="1:36" ht="16.149999999999999" customHeight="1" thickTop="1" x14ac:dyDescent="0.25">
      <c r="A47" s="122"/>
      <c r="B47" s="194"/>
      <c r="C47" s="195"/>
      <c r="D47" s="195"/>
      <c r="E47" s="196"/>
      <c r="F47" s="197"/>
      <c r="G47" s="1117">
        <f>IF(C44&gt;0,S147,)</f>
        <v>0</v>
      </c>
      <c r="H47" s="1117"/>
      <c r="I47" s="1117"/>
      <c r="J47" s="198"/>
      <c r="K47" s="199"/>
      <c r="L47" s="194"/>
      <c r="M47" s="194"/>
      <c r="N47" s="197"/>
      <c r="O47" s="197"/>
      <c r="P47" s="197"/>
      <c r="Q47" s="200"/>
      <c r="R47" s="201"/>
      <c r="S47" s="201"/>
      <c r="T47" s="201"/>
      <c r="U47" s="201"/>
      <c r="V47" s="202"/>
      <c r="W47" s="1117">
        <f>IF(C44&gt;0,S147,)</f>
        <v>0</v>
      </c>
      <c r="X47" s="1117"/>
      <c r="Y47" s="202"/>
      <c r="Z47" s="203"/>
      <c r="AA47" s="1095"/>
      <c r="AB47" s="1096"/>
      <c r="AC47" s="1096"/>
      <c r="AD47" s="1096"/>
      <c r="AE47" s="1096"/>
      <c r="AF47" s="1096"/>
      <c r="AG47" s="1096"/>
      <c r="AH47" s="1096"/>
      <c r="AI47" s="1097"/>
    </row>
    <row r="48" spans="1:36" ht="29.45" customHeight="1" x14ac:dyDescent="0.4">
      <c r="A48" s="122"/>
      <c r="B48" s="1098" t="s">
        <v>87</v>
      </c>
      <c r="C48" s="1098"/>
      <c r="D48" s="1098"/>
      <c r="E48" s="1098"/>
      <c r="F48" s="1098"/>
      <c r="G48" s="1099">
        <f>SUM(G42+C44)/10</f>
        <v>0</v>
      </c>
      <c r="H48" s="1099"/>
      <c r="I48" s="1099"/>
      <c r="J48" s="1100" t="s">
        <v>22</v>
      </c>
      <c r="K48" s="1100"/>
      <c r="L48" s="1100"/>
      <c r="M48" s="1100"/>
      <c r="N48" s="1100"/>
      <c r="O48" s="1101"/>
      <c r="P48" s="1102"/>
      <c r="Q48" s="1103" t="s">
        <v>269</v>
      </c>
      <c r="R48" s="1103"/>
      <c r="S48" s="1103"/>
      <c r="T48" s="1103"/>
      <c r="U48" s="1103"/>
      <c r="V48" s="1103"/>
      <c r="W48" s="1104">
        <f>SUM(G48-N39+O48)</f>
        <v>0</v>
      </c>
      <c r="X48" s="1104"/>
      <c r="Y48" s="204">
        <f>IF(W48&gt;-1,,"זכות")</f>
        <v>0</v>
      </c>
      <c r="Z48" s="205"/>
      <c r="AA48" s="1118"/>
      <c r="AB48" s="1118"/>
      <c r="AC48" s="1118"/>
      <c r="AD48" s="1118"/>
      <c r="AE48" s="1118"/>
      <c r="AF48" s="1118"/>
      <c r="AG48" s="1118"/>
      <c r="AH48" s="1118"/>
      <c r="AI48" s="1118"/>
    </row>
    <row r="49" spans="1:36" ht="19.899999999999999" customHeight="1" x14ac:dyDescent="0.25">
      <c r="A49" s="122"/>
      <c r="B49" s="1083" t="s">
        <v>170</v>
      </c>
      <c r="C49" s="1083"/>
      <c r="D49" s="1083"/>
      <c r="E49" s="1083"/>
      <c r="F49" s="1083"/>
      <c r="G49" s="1084">
        <f>SUM(G42/5)</f>
        <v>0</v>
      </c>
      <c r="H49" s="1084"/>
      <c r="I49" s="1084"/>
      <c r="J49" s="1085" t="s">
        <v>169</v>
      </c>
      <c r="K49" s="1085"/>
      <c r="L49" s="1085"/>
      <c r="M49" s="1085"/>
      <c r="N49" s="1085"/>
      <c r="O49" s="1086"/>
      <c r="P49" s="1086"/>
      <c r="Q49" s="628" t="str">
        <f>IF(O49&lt;0,"זכות","")</f>
        <v/>
      </c>
      <c r="R49" s="1091" t="s">
        <v>268</v>
      </c>
      <c r="S49" s="1091"/>
      <c r="T49" s="1091"/>
      <c r="U49" s="1091"/>
      <c r="V49" s="1091"/>
      <c r="W49" s="1087">
        <f>SUM(G49-N39+O49)</f>
        <v>0</v>
      </c>
      <c r="X49" s="1087"/>
      <c r="Y49" s="944" t="str">
        <f>IF(W49&lt;0,"זכות","")</f>
        <v/>
      </c>
      <c r="Z49" s="208"/>
      <c r="AA49" s="1118"/>
      <c r="AB49" s="1118"/>
      <c r="AC49" s="1118"/>
      <c r="AD49" s="1118"/>
      <c r="AE49" s="1118"/>
      <c r="AF49" s="1118"/>
      <c r="AG49" s="1118"/>
      <c r="AH49" s="1118"/>
      <c r="AI49" s="1118"/>
    </row>
    <row r="50" spans="1:36" ht="41.45" customHeight="1" x14ac:dyDescent="0.35">
      <c r="A50" s="122"/>
      <c r="B50" s="1092" t="s">
        <v>264</v>
      </c>
      <c r="C50" s="1093"/>
      <c r="D50" s="1093"/>
      <c r="E50" s="1093"/>
      <c r="F50" s="210"/>
      <c r="G50" s="211"/>
      <c r="H50" s="211"/>
      <c r="I50" s="194"/>
      <c r="J50" s="1094" t="s">
        <v>267</v>
      </c>
      <c r="K50" s="1094"/>
      <c r="L50" s="194"/>
      <c r="M50" s="194"/>
      <c r="N50" s="194"/>
      <c r="O50" s="194"/>
      <c r="P50" s="194"/>
      <c r="Q50" s="194"/>
      <c r="R50" s="213"/>
      <c r="S50" s="214"/>
      <c r="T50" s="214"/>
      <c r="U50" s="214"/>
      <c r="V50" s="214"/>
      <c r="W50" s="214"/>
      <c r="X50" s="214"/>
      <c r="Y50" s="214"/>
      <c r="Z50" s="215"/>
      <c r="AA50" s="1078"/>
      <c r="AB50" s="1078"/>
      <c r="AC50" s="1078"/>
      <c r="AD50" s="1078"/>
      <c r="AE50" s="1078"/>
      <c r="AF50" s="1078"/>
      <c r="AG50" s="1078"/>
      <c r="AH50" s="1078"/>
      <c r="AI50" s="1079"/>
    </row>
    <row r="51" spans="1:36" ht="9.75" customHeight="1" x14ac:dyDescent="0.25">
      <c r="A51" s="122"/>
      <c r="B51" s="1080"/>
      <c r="C51" s="1080"/>
      <c r="D51" s="1080"/>
      <c r="E51" s="1080"/>
      <c r="F51" s="1080"/>
      <c r="G51" s="1080"/>
      <c r="H51" s="1080"/>
      <c r="I51" s="1080"/>
      <c r="J51" s="1080"/>
      <c r="K51" s="1080"/>
      <c r="L51" s="1080"/>
      <c r="M51" s="1080"/>
      <c r="N51" s="1080"/>
      <c r="O51" s="1080"/>
      <c r="P51" s="1080"/>
      <c r="Q51" s="1080"/>
      <c r="R51" s="1080"/>
      <c r="S51" s="1080"/>
      <c r="T51" s="1080"/>
      <c r="U51" s="1080"/>
      <c r="V51" s="1080"/>
      <c r="W51" s="1080"/>
      <c r="X51" s="1080"/>
      <c r="Y51" s="1080"/>
      <c r="Z51" s="215"/>
      <c r="AA51" s="1078"/>
      <c r="AB51" s="1078"/>
      <c r="AC51" s="1078"/>
      <c r="AD51" s="1078"/>
      <c r="AE51" s="1078"/>
      <c r="AF51" s="1078"/>
      <c r="AG51" s="1078"/>
      <c r="AH51" s="1078"/>
      <c r="AI51" s="1079"/>
    </row>
    <row r="52" spans="1:36" ht="33" customHeight="1" x14ac:dyDescent="0.2">
      <c r="A52" s="216"/>
      <c r="B52" s="1088" t="s">
        <v>168</v>
      </c>
      <c r="C52" s="1089"/>
      <c r="D52" s="1089"/>
      <c r="E52" s="1088"/>
      <c r="F52" s="1088"/>
      <c r="G52" s="1088"/>
      <c r="H52" s="1088"/>
      <c r="I52" s="1088"/>
      <c r="J52" s="1088"/>
      <c r="K52" s="1088"/>
      <c r="L52" s="1088"/>
      <c r="M52" s="1088"/>
      <c r="N52" s="1088"/>
      <c r="O52" s="1088"/>
      <c r="P52" s="1088"/>
      <c r="Q52" s="1088"/>
      <c r="R52" s="1090" t="s">
        <v>214</v>
      </c>
      <c r="S52" s="1090"/>
      <c r="T52" s="1090"/>
      <c r="U52" s="1090"/>
      <c r="V52" s="1090"/>
      <c r="W52" s="1090"/>
      <c r="X52" s="1090"/>
      <c r="Y52" s="1090"/>
      <c r="Z52" s="220"/>
      <c r="AA52" s="1081"/>
      <c r="AB52" s="1081"/>
      <c r="AC52" s="1081"/>
      <c r="AD52" s="1081"/>
      <c r="AE52" s="1081"/>
      <c r="AF52" s="1081"/>
      <c r="AG52" s="1081"/>
      <c r="AH52" s="1081"/>
      <c r="AI52" s="1082"/>
    </row>
    <row r="53" spans="1:36" ht="15" x14ac:dyDescent="0.25">
      <c r="A53" s="76"/>
      <c r="B53" s="77"/>
      <c r="C53" s="12"/>
      <c r="D53" s="412"/>
      <c r="E53" s="78"/>
      <c r="AA53" s="1077"/>
      <c r="AB53" s="1077"/>
      <c r="AC53" s="1077"/>
      <c r="AD53" s="1077"/>
      <c r="AE53" s="1077"/>
      <c r="AF53" s="1077"/>
      <c r="AG53" s="1077"/>
      <c r="AH53" s="1077"/>
      <c r="AI53" s="1077"/>
      <c r="AJ53" s="79"/>
    </row>
    <row r="54" spans="1:36" x14ac:dyDescent="0.2">
      <c r="A54" s="80"/>
      <c r="B54" s="81"/>
      <c r="C54" s="12"/>
      <c r="D54" s="412"/>
      <c r="AA54" s="1073"/>
      <c r="AB54" s="1073"/>
      <c r="AC54" s="1073"/>
      <c r="AD54" s="1073"/>
      <c r="AE54" s="1073"/>
      <c r="AF54" s="1073"/>
      <c r="AG54" s="1073"/>
      <c r="AH54" s="1073"/>
      <c r="AI54" s="1073"/>
    </row>
    <row r="55" spans="1:36" x14ac:dyDescent="0.2">
      <c r="A55" s="83"/>
      <c r="B55" s="84"/>
      <c r="C55" s="79"/>
      <c r="E55" s="78"/>
      <c r="F55" s="79"/>
      <c r="G55" s="84"/>
      <c r="H55" s="84"/>
      <c r="J55" s="85"/>
      <c r="K55" s="85"/>
      <c r="L55" s="79"/>
      <c r="M55" s="79"/>
      <c r="N55" s="79"/>
      <c r="AA55" s="1073"/>
      <c r="AB55" s="1073"/>
      <c r="AC55" s="1073"/>
      <c r="AD55" s="1073"/>
      <c r="AE55" s="1073"/>
      <c r="AF55" s="1073"/>
      <c r="AG55" s="1073"/>
      <c r="AH55" s="1073"/>
      <c r="AI55" s="1073"/>
    </row>
    <row r="56" spans="1:36" ht="15" x14ac:dyDescent="0.25">
      <c r="A56" s="76"/>
      <c r="B56" s="84"/>
      <c r="C56" s="79"/>
      <c r="E56" s="78"/>
      <c r="F56" s="84"/>
      <c r="G56" s="79"/>
      <c r="H56" s="742"/>
      <c r="J56" s="79"/>
      <c r="K56" s="79"/>
      <c r="L56" s="79"/>
      <c r="M56" s="79"/>
      <c r="N56" s="79"/>
      <c r="AA56" s="1073"/>
      <c r="AB56" s="1073"/>
      <c r="AC56" s="1073"/>
      <c r="AD56" s="1073"/>
      <c r="AE56" s="1073"/>
      <c r="AF56" s="1073"/>
      <c r="AG56" s="1073"/>
      <c r="AH56" s="1073"/>
      <c r="AI56" s="1073"/>
    </row>
    <row r="57" spans="1:36" x14ac:dyDescent="0.2">
      <c r="A57" s="80"/>
      <c r="B57" s="84"/>
      <c r="C57" s="79"/>
      <c r="E57" s="78"/>
      <c r="F57" s="79"/>
      <c r="G57" s="79"/>
      <c r="H57" s="742"/>
      <c r="J57" s="79"/>
      <c r="K57" s="79"/>
      <c r="L57" s="79"/>
      <c r="M57" s="79"/>
      <c r="N57" s="79"/>
      <c r="AA57" s="1073"/>
      <c r="AB57" s="1073"/>
      <c r="AC57" s="1073"/>
      <c r="AD57" s="1073"/>
      <c r="AE57" s="1073"/>
      <c r="AF57" s="1073"/>
      <c r="AG57" s="1073"/>
      <c r="AH57" s="1073"/>
      <c r="AI57" s="1073"/>
    </row>
    <row r="58" spans="1:36" x14ac:dyDescent="0.2">
      <c r="C58" s="79"/>
      <c r="E58" s="78"/>
      <c r="F58" s="79"/>
      <c r="G58" s="79"/>
      <c r="H58" s="742"/>
      <c r="J58" s="79"/>
      <c r="K58" s="79"/>
      <c r="L58" s="79"/>
      <c r="M58" s="79"/>
      <c r="N58" s="79"/>
      <c r="AA58" s="1073"/>
      <c r="AB58" s="1073"/>
      <c r="AC58" s="1073"/>
      <c r="AD58" s="1073"/>
      <c r="AE58" s="1073"/>
      <c r="AF58" s="1073"/>
      <c r="AG58" s="1073"/>
      <c r="AH58" s="1073"/>
      <c r="AI58" s="1073"/>
    </row>
    <row r="59" spans="1:36" x14ac:dyDescent="0.2">
      <c r="C59" s="79"/>
      <c r="E59" s="78"/>
      <c r="F59" s="79"/>
      <c r="G59" s="79"/>
      <c r="H59" s="742"/>
      <c r="J59" s="79"/>
      <c r="K59" s="79"/>
      <c r="L59" s="79"/>
      <c r="M59" s="79"/>
      <c r="N59" s="79"/>
      <c r="AA59" s="1073"/>
      <c r="AB59" s="1073"/>
      <c r="AC59" s="1073"/>
      <c r="AD59" s="1073"/>
      <c r="AE59" s="1073"/>
      <c r="AF59" s="1073"/>
      <c r="AG59" s="1073"/>
      <c r="AH59" s="1073"/>
      <c r="AI59" s="1073"/>
    </row>
    <row r="60" spans="1:36" x14ac:dyDescent="0.2">
      <c r="C60" s="79"/>
      <c r="E60" s="78"/>
      <c r="F60" s="79"/>
      <c r="G60" s="79"/>
      <c r="H60" s="742"/>
      <c r="J60" s="79"/>
      <c r="K60" s="79"/>
      <c r="L60" s="79"/>
      <c r="M60" s="79"/>
      <c r="N60" s="79"/>
      <c r="AA60" s="1073"/>
      <c r="AB60" s="1073"/>
      <c r="AC60" s="1073"/>
      <c r="AD60" s="1073"/>
      <c r="AE60" s="1073"/>
      <c r="AF60" s="1073"/>
      <c r="AG60" s="1073"/>
      <c r="AH60" s="1073"/>
      <c r="AI60" s="1073"/>
    </row>
    <row r="61" spans="1:36" x14ac:dyDescent="0.2">
      <c r="C61" s="79"/>
      <c r="E61" s="78"/>
      <c r="F61" s="79"/>
      <c r="G61" s="79"/>
      <c r="H61" s="742"/>
      <c r="J61" s="79"/>
      <c r="K61" s="79"/>
      <c r="L61" s="79"/>
      <c r="M61" s="79"/>
      <c r="N61" s="79"/>
      <c r="AA61" s="1073"/>
      <c r="AB61" s="1073"/>
      <c r="AC61" s="1073"/>
      <c r="AD61" s="1073"/>
      <c r="AE61" s="1073"/>
      <c r="AF61" s="1073"/>
      <c r="AG61" s="1073"/>
      <c r="AH61" s="1073"/>
      <c r="AI61" s="1073"/>
    </row>
    <row r="62" spans="1:36" x14ac:dyDescent="0.2">
      <c r="C62" s="79"/>
      <c r="E62" s="78"/>
      <c r="F62" s="79"/>
      <c r="G62" s="80"/>
      <c r="H62" s="738"/>
      <c r="J62" s="79"/>
      <c r="K62" s="79"/>
      <c r="L62" s="79"/>
      <c r="M62" s="79"/>
      <c r="N62" s="79"/>
      <c r="AA62" s="1073"/>
      <c r="AB62" s="1073"/>
      <c r="AC62" s="1073"/>
      <c r="AD62" s="1073"/>
      <c r="AE62" s="1073"/>
      <c r="AF62" s="1073"/>
      <c r="AG62" s="1073"/>
      <c r="AH62" s="1073"/>
      <c r="AI62" s="1073"/>
    </row>
    <row r="63" spans="1:36" x14ac:dyDescent="0.2">
      <c r="C63" s="79"/>
      <c r="E63" s="78"/>
      <c r="F63" s="79"/>
      <c r="G63" s="79"/>
      <c r="H63" s="742"/>
      <c r="J63" s="79"/>
      <c r="K63" s="79"/>
      <c r="L63" s="79"/>
      <c r="M63" s="79"/>
      <c r="N63" s="79"/>
    </row>
    <row r="64" spans="1:36" x14ac:dyDescent="0.2">
      <c r="C64" s="79"/>
      <c r="E64" s="78"/>
      <c r="F64" s="79"/>
      <c r="G64" s="79"/>
      <c r="H64" s="742"/>
      <c r="J64" s="79"/>
      <c r="K64" s="79"/>
      <c r="L64" s="79"/>
      <c r="M64" s="79"/>
      <c r="N64" s="79"/>
    </row>
    <row r="65" spans="1:14" ht="14.25" customHeight="1" x14ac:dyDescent="0.2">
      <c r="A65" s="1194" t="s">
        <v>194</v>
      </c>
      <c r="B65" s="1194"/>
      <c r="C65" s="1194"/>
      <c r="D65" s="1194"/>
      <c r="E65" s="1194"/>
      <c r="F65" s="1194"/>
      <c r="G65" s="1194"/>
      <c r="H65" s="1194"/>
      <c r="I65" s="1194"/>
      <c r="J65" s="688"/>
      <c r="K65" s="688"/>
      <c r="L65" s="688"/>
      <c r="M65" s="688"/>
      <c r="N65" s="79"/>
    </row>
    <row r="66" spans="1:14" ht="14.25" customHeight="1" x14ac:dyDescent="0.2">
      <c r="A66" s="1194"/>
      <c r="B66" s="1194"/>
      <c r="C66" s="1194"/>
      <c r="D66" s="1194"/>
      <c r="E66" s="1194"/>
      <c r="F66" s="1194"/>
      <c r="G66" s="1194"/>
      <c r="H66" s="1194"/>
      <c r="I66" s="1194"/>
      <c r="J66" s="688"/>
      <c r="K66" s="688"/>
      <c r="L66" s="688"/>
      <c r="M66" s="688"/>
      <c r="N66" s="79"/>
    </row>
    <row r="67" spans="1:14" ht="14.25" customHeight="1" x14ac:dyDescent="0.2">
      <c r="A67" s="1193" t="s">
        <v>195</v>
      </c>
      <c r="B67" s="1193"/>
      <c r="C67" s="1193"/>
      <c r="D67" s="1193"/>
      <c r="E67" s="1193"/>
      <c r="F67" s="1193"/>
      <c r="G67" s="1193"/>
      <c r="H67" s="1193"/>
      <c r="I67" s="1193"/>
      <c r="J67" s="666"/>
      <c r="K67" s="666"/>
      <c r="L67" s="666"/>
      <c r="M67" s="666"/>
      <c r="N67" s="79"/>
    </row>
    <row r="68" spans="1:14" ht="14.25" customHeight="1" x14ac:dyDescent="0.2">
      <c r="A68" s="1193"/>
      <c r="B68" s="1193"/>
      <c r="C68" s="1193"/>
      <c r="D68" s="1193"/>
      <c r="E68" s="1193"/>
      <c r="F68" s="1193"/>
      <c r="G68" s="1193"/>
      <c r="H68" s="1193"/>
      <c r="I68" s="1193"/>
      <c r="J68" s="666"/>
      <c r="K68" s="666"/>
      <c r="L68" s="666"/>
      <c r="M68" s="666"/>
      <c r="N68" s="79"/>
    </row>
    <row r="69" spans="1:14" ht="15" x14ac:dyDescent="0.25">
      <c r="A69" s="689"/>
      <c r="B69" s="975" t="s">
        <v>184</v>
      </c>
      <c r="C69" s="977" t="s">
        <v>6</v>
      </c>
      <c r="D69" s="823"/>
      <c r="E69" s="690"/>
      <c r="F69" s="979" t="s">
        <v>185</v>
      </c>
      <c r="G69" s="979" t="s">
        <v>6</v>
      </c>
      <c r="H69" s="825"/>
      <c r="I69" s="679"/>
      <c r="J69" s="981"/>
      <c r="K69" s="981"/>
      <c r="L69" s="982"/>
      <c r="M69" s="327"/>
      <c r="N69" s="79"/>
    </row>
    <row r="70" spans="1:14" ht="15" x14ac:dyDescent="0.25">
      <c r="A70" s="689"/>
      <c r="B70" s="976"/>
      <c r="C70" s="978"/>
      <c r="D70" s="824"/>
      <c r="E70" s="690"/>
      <c r="F70" s="980"/>
      <c r="G70" s="979"/>
      <c r="H70" s="825"/>
      <c r="I70" s="679"/>
      <c r="J70" s="982"/>
      <c r="K70" s="982"/>
      <c r="L70" s="982"/>
      <c r="M70" s="327"/>
      <c r="N70" s="79"/>
    </row>
    <row r="71" spans="1:14" x14ac:dyDescent="0.2">
      <c r="A71" s="1080"/>
      <c r="B71" s="669"/>
      <c r="C71" s="786"/>
      <c r="D71" s="759"/>
      <c r="E71" s="1195"/>
      <c r="F71" s="658"/>
      <c r="G71" s="659"/>
      <c r="H71" s="761"/>
      <c r="I71" s="1196"/>
      <c r="J71" s="664"/>
      <c r="K71" s="1065"/>
      <c r="L71" s="1065"/>
      <c r="M71" s="327"/>
      <c r="N71" s="79"/>
    </row>
    <row r="72" spans="1:14" x14ac:dyDescent="0.2">
      <c r="A72" s="1080"/>
      <c r="B72" s="669"/>
      <c r="C72" s="786"/>
      <c r="D72" s="759"/>
      <c r="E72" s="1195"/>
      <c r="F72" s="658"/>
      <c r="G72" s="659"/>
      <c r="H72" s="761"/>
      <c r="I72" s="1196"/>
      <c r="J72" s="664"/>
      <c r="K72" s="1065"/>
      <c r="L72" s="1065"/>
      <c r="M72" s="327"/>
      <c r="N72" s="79"/>
    </row>
    <row r="73" spans="1:14" x14ac:dyDescent="0.2">
      <c r="A73" s="1080"/>
      <c r="B73" s="669"/>
      <c r="C73" s="786"/>
      <c r="D73" s="759"/>
      <c r="E73" s="1195"/>
      <c r="F73" s="658"/>
      <c r="G73" s="659"/>
      <c r="H73" s="761"/>
      <c r="I73" s="1196"/>
      <c r="J73" s="664"/>
      <c r="K73" s="1065"/>
      <c r="L73" s="1065"/>
      <c r="M73" s="327"/>
      <c r="N73" s="79"/>
    </row>
    <row r="74" spans="1:14" s="412" customFormat="1" x14ac:dyDescent="0.2">
      <c r="A74" s="1080"/>
      <c r="B74" s="669"/>
      <c r="C74" s="787"/>
      <c r="D74" s="783"/>
      <c r="E74" s="1195"/>
      <c r="F74" s="658"/>
      <c r="G74" s="659"/>
      <c r="H74" s="761"/>
      <c r="I74" s="1196"/>
      <c r="J74" s="664"/>
      <c r="K74" s="774"/>
      <c r="L74" s="774"/>
      <c r="M74" s="327"/>
      <c r="N74" s="778"/>
    </row>
    <row r="75" spans="1:14" s="412" customFormat="1" x14ac:dyDescent="0.2">
      <c r="A75" s="1080"/>
      <c r="B75" s="669"/>
      <c r="C75" s="788"/>
      <c r="D75" s="783"/>
      <c r="E75" s="1195"/>
      <c r="F75" s="658"/>
      <c r="G75" s="659"/>
      <c r="H75" s="761"/>
      <c r="I75" s="1196"/>
      <c r="J75" s="664"/>
      <c r="K75" s="774"/>
      <c r="L75" s="774"/>
      <c r="M75" s="327"/>
      <c r="N75" s="778"/>
    </row>
    <row r="76" spans="1:14" s="412" customFormat="1" x14ac:dyDescent="0.2">
      <c r="A76" s="1080"/>
      <c r="B76" s="669"/>
      <c r="C76" s="788"/>
      <c r="D76" s="783"/>
      <c r="E76" s="1195"/>
      <c r="F76" s="658"/>
      <c r="G76" s="659"/>
      <c r="H76" s="761"/>
      <c r="I76" s="1196"/>
      <c r="J76" s="664"/>
      <c r="K76" s="774"/>
      <c r="L76" s="774"/>
      <c r="M76" s="327"/>
      <c r="N76" s="778"/>
    </row>
    <row r="77" spans="1:14" s="412" customFormat="1" x14ac:dyDescent="0.2">
      <c r="A77" s="1080"/>
      <c r="B77" s="669"/>
      <c r="C77" s="789"/>
      <c r="D77" s="783"/>
      <c r="E77" s="1195"/>
      <c r="F77" s="658"/>
      <c r="G77" s="659"/>
      <c r="H77" s="761"/>
      <c r="I77" s="1196"/>
      <c r="J77" s="664"/>
      <c r="K77" s="774"/>
      <c r="L77" s="774"/>
      <c r="M77" s="327"/>
      <c r="N77" s="778"/>
    </row>
    <row r="78" spans="1:14" s="412" customFormat="1" x14ac:dyDescent="0.2">
      <c r="A78" s="1080"/>
      <c r="B78" s="669"/>
      <c r="C78" s="789"/>
      <c r="D78" s="783"/>
      <c r="E78" s="1195"/>
      <c r="F78" s="658"/>
      <c r="G78" s="659"/>
      <c r="H78" s="761"/>
      <c r="I78" s="1196"/>
      <c r="J78" s="664"/>
      <c r="K78" s="774"/>
      <c r="L78" s="774"/>
      <c r="M78" s="327"/>
      <c r="N78" s="778"/>
    </row>
    <row r="79" spans="1:14" s="412" customFormat="1" x14ac:dyDescent="0.2">
      <c r="A79" s="1080"/>
      <c r="B79" s="669"/>
      <c r="C79" s="787"/>
      <c r="D79" s="783"/>
      <c r="E79" s="1195"/>
      <c r="F79" s="658"/>
      <c r="G79" s="659"/>
      <c r="H79" s="761"/>
      <c r="I79" s="1196"/>
      <c r="J79" s="664"/>
      <c r="K79" s="774"/>
      <c r="L79" s="774"/>
      <c r="M79" s="327"/>
      <c r="N79" s="778"/>
    </row>
    <row r="80" spans="1:14" x14ac:dyDescent="0.2">
      <c r="A80" s="1080"/>
      <c r="B80" s="669"/>
      <c r="C80" s="786"/>
      <c r="D80" s="759"/>
      <c r="E80" s="1195"/>
      <c r="F80" s="658"/>
      <c r="G80" s="659"/>
      <c r="H80" s="761"/>
      <c r="I80" s="1196"/>
      <c r="J80" s="664"/>
      <c r="K80" s="1065"/>
      <c r="L80" s="1065"/>
      <c r="M80" s="327"/>
      <c r="N80" s="79"/>
    </row>
    <row r="81" spans="1:14" x14ac:dyDescent="0.2">
      <c r="A81" s="1080"/>
      <c r="B81" s="669"/>
      <c r="C81" s="786"/>
      <c r="D81" s="759"/>
      <c r="E81" s="1195"/>
      <c r="F81" s="658"/>
      <c r="G81" s="659"/>
      <c r="H81" s="761"/>
      <c r="I81" s="1196"/>
      <c r="J81" s="664"/>
      <c r="K81" s="1065"/>
      <c r="L81" s="1065"/>
      <c r="M81" s="327"/>
      <c r="N81" s="79"/>
    </row>
    <row r="82" spans="1:14" x14ac:dyDescent="0.2">
      <c r="A82" s="1080"/>
      <c r="B82" s="669"/>
      <c r="C82" s="786"/>
      <c r="D82" s="759"/>
      <c r="E82" s="1195"/>
      <c r="F82" s="658"/>
      <c r="G82" s="659"/>
      <c r="H82" s="761"/>
      <c r="I82" s="1196"/>
      <c r="J82" s="664"/>
      <c r="K82" s="1065"/>
      <c r="L82" s="1065"/>
      <c r="M82" s="327"/>
      <c r="N82" s="79"/>
    </row>
    <row r="83" spans="1:14" x14ac:dyDescent="0.2">
      <c r="A83" s="1080"/>
      <c r="B83" s="669"/>
      <c r="C83" s="786"/>
      <c r="D83" s="759"/>
      <c r="E83" s="1195"/>
      <c r="F83" s="658"/>
      <c r="G83" s="659"/>
      <c r="H83" s="761"/>
      <c r="I83" s="1196"/>
      <c r="J83" s="664"/>
      <c r="K83" s="1065"/>
      <c r="L83" s="1065"/>
      <c r="M83" s="327"/>
      <c r="N83" s="79"/>
    </row>
    <row r="84" spans="1:14" x14ac:dyDescent="0.2">
      <c r="A84" s="1080"/>
      <c r="B84" s="669"/>
      <c r="C84" s="786"/>
      <c r="D84" s="759"/>
      <c r="E84" s="1195"/>
      <c r="F84" s="658"/>
      <c r="G84" s="659"/>
      <c r="H84" s="761"/>
      <c r="I84" s="1196"/>
      <c r="J84" s="664"/>
      <c r="K84" s="1065"/>
      <c r="L84" s="1065"/>
      <c r="M84" s="327"/>
      <c r="N84" s="79"/>
    </row>
    <row r="85" spans="1:14" x14ac:dyDescent="0.2">
      <c r="A85" s="1080"/>
      <c r="B85" s="669"/>
      <c r="C85" s="786"/>
      <c r="D85" s="759"/>
      <c r="E85" s="1195"/>
      <c r="F85" s="658"/>
      <c r="G85" s="659"/>
      <c r="H85" s="761"/>
      <c r="I85" s="1196"/>
      <c r="J85" s="664"/>
      <c r="K85" s="1065"/>
      <c r="L85" s="1065"/>
      <c r="M85" s="327"/>
      <c r="N85" s="79"/>
    </row>
    <row r="86" spans="1:14" x14ac:dyDescent="0.2">
      <c r="A86" s="1080"/>
      <c r="B86" s="669"/>
      <c r="C86" s="786"/>
      <c r="D86" s="759"/>
      <c r="E86" s="1195"/>
      <c r="F86" s="658"/>
      <c r="G86" s="659"/>
      <c r="H86" s="761"/>
      <c r="I86" s="1196"/>
      <c r="J86" s="664"/>
      <c r="K86" s="1065"/>
      <c r="L86" s="1065"/>
      <c r="M86" s="327"/>
      <c r="N86" s="79"/>
    </row>
    <row r="87" spans="1:14" x14ac:dyDescent="0.2">
      <c r="A87" s="1080"/>
      <c r="B87" s="670"/>
      <c r="C87" s="790"/>
      <c r="D87" s="760"/>
      <c r="E87" s="1195"/>
      <c r="F87" s="658"/>
      <c r="G87" s="659"/>
      <c r="H87" s="761"/>
      <c r="I87" s="1196"/>
      <c r="J87" s="664"/>
      <c r="K87" s="1065"/>
      <c r="L87" s="1065"/>
      <c r="M87" s="327"/>
      <c r="N87" s="79"/>
    </row>
    <row r="88" spans="1:14" ht="14.25" customHeight="1" x14ac:dyDescent="0.2">
      <c r="A88" s="689"/>
      <c r="B88" s="691" t="s">
        <v>187</v>
      </c>
      <c r="C88" s="692">
        <f>SUM(C71:C87)</f>
        <v>0</v>
      </c>
      <c r="D88" s="791"/>
      <c r="E88" s="1195"/>
      <c r="F88" s="658"/>
      <c r="G88" s="659"/>
      <c r="H88" s="761"/>
      <c r="I88" s="1196"/>
      <c r="J88" s="664"/>
      <c r="K88" s="1065"/>
      <c r="L88" s="1065"/>
      <c r="M88" s="327"/>
      <c r="N88" s="79"/>
    </row>
    <row r="89" spans="1:14" ht="15.75" customHeight="1" x14ac:dyDescent="0.2">
      <c r="A89" s="689"/>
      <c r="B89" s="1212" t="s">
        <v>193</v>
      </c>
      <c r="C89" s="1214">
        <f>SUM(C39+C88)</f>
        <v>0</v>
      </c>
      <c r="D89" s="732"/>
      <c r="E89" s="1195"/>
      <c r="F89" s="658"/>
      <c r="G89" s="659"/>
      <c r="H89" s="761"/>
      <c r="I89" s="1196"/>
      <c r="J89" s="664"/>
      <c r="K89" s="1065"/>
      <c r="L89" s="1065"/>
      <c r="M89" s="327"/>
      <c r="N89" s="79"/>
    </row>
    <row r="90" spans="1:14" ht="15" customHeight="1" x14ac:dyDescent="0.2">
      <c r="A90" s="689"/>
      <c r="B90" s="1213"/>
      <c r="C90" s="1215"/>
      <c r="D90" s="732"/>
      <c r="E90" s="1195"/>
      <c r="F90" s="658"/>
      <c r="G90" s="659"/>
      <c r="H90" s="761"/>
      <c r="I90" s="1196"/>
      <c r="J90" s="664"/>
      <c r="K90" s="1065"/>
      <c r="L90" s="1065"/>
      <c r="M90" s="327"/>
      <c r="N90" s="79"/>
    </row>
    <row r="91" spans="1:14" x14ac:dyDescent="0.2">
      <c r="A91" s="689"/>
      <c r="B91" s="1209" t="s">
        <v>212</v>
      </c>
      <c r="C91" s="1210">
        <f>SUM(C89)</f>
        <v>0</v>
      </c>
      <c r="D91" s="826"/>
      <c r="E91" s="1195"/>
      <c r="F91" s="658"/>
      <c r="G91" s="659"/>
      <c r="H91" s="761"/>
      <c r="I91" s="1196"/>
      <c r="J91" s="664"/>
      <c r="K91" s="1065"/>
      <c r="L91" s="1065"/>
      <c r="M91" s="327"/>
      <c r="N91" s="79"/>
    </row>
    <row r="92" spans="1:14" ht="15" thickBot="1" x14ac:dyDescent="0.25">
      <c r="A92" s="689"/>
      <c r="B92" s="1209"/>
      <c r="C92" s="1211"/>
      <c r="D92" s="826"/>
      <c r="E92" s="1195"/>
      <c r="F92" s="658"/>
      <c r="G92" s="659"/>
      <c r="H92" s="761"/>
      <c r="I92" s="1196"/>
      <c r="J92" s="664"/>
      <c r="K92" s="1065"/>
      <c r="L92" s="1065"/>
      <c r="M92" s="327"/>
      <c r="N92" s="79"/>
    </row>
    <row r="93" spans="1:14" x14ac:dyDescent="0.2">
      <c r="A93" s="327"/>
      <c r="B93" s="667"/>
      <c r="C93" s="668"/>
      <c r="D93" s="668"/>
      <c r="E93" s="1195"/>
      <c r="F93" s="658"/>
      <c r="G93" s="659"/>
      <c r="H93" s="761"/>
      <c r="I93" s="1196"/>
      <c r="J93" s="664"/>
      <c r="K93" s="1065"/>
      <c r="L93" s="1065"/>
      <c r="M93" s="327"/>
      <c r="N93" s="79"/>
    </row>
    <row r="94" spans="1:14" x14ac:dyDescent="0.2">
      <c r="A94" s="327"/>
      <c r="B94" s="667"/>
      <c r="C94" s="668"/>
      <c r="D94" s="668"/>
      <c r="E94" s="1195"/>
      <c r="F94" s="658"/>
      <c r="G94" s="659"/>
      <c r="H94" s="761"/>
      <c r="I94" s="1196"/>
      <c r="J94" s="664"/>
      <c r="K94" s="1065"/>
      <c r="L94" s="1065"/>
      <c r="M94" s="327"/>
      <c r="N94" s="79"/>
    </row>
    <row r="95" spans="1:14" x14ac:dyDescent="0.2">
      <c r="A95" s="327"/>
      <c r="B95" s="667"/>
      <c r="C95" s="668"/>
      <c r="D95" s="668"/>
      <c r="E95" s="1195"/>
      <c r="F95" s="658"/>
      <c r="G95" s="659"/>
      <c r="H95" s="761"/>
      <c r="I95" s="1196"/>
      <c r="J95" s="664"/>
      <c r="K95" s="1065"/>
      <c r="L95" s="1065"/>
      <c r="M95" s="327"/>
      <c r="N95" s="79"/>
    </row>
    <row r="96" spans="1:14" x14ac:dyDescent="0.2">
      <c r="A96" s="327"/>
      <c r="B96" s="667"/>
      <c r="C96" s="668"/>
      <c r="D96" s="668"/>
      <c r="E96" s="1195"/>
      <c r="F96" s="658"/>
      <c r="G96" s="659"/>
      <c r="H96" s="761"/>
      <c r="I96" s="1196"/>
      <c r="J96" s="664"/>
      <c r="K96" s="1065"/>
      <c r="L96" s="1065"/>
      <c r="M96" s="327"/>
      <c r="N96" s="79"/>
    </row>
    <row r="97" spans="1:14" x14ac:dyDescent="0.2">
      <c r="A97" s="327"/>
      <c r="B97" s="667"/>
      <c r="C97" s="668"/>
      <c r="D97" s="668"/>
      <c r="E97" s="1195"/>
      <c r="F97" s="658"/>
      <c r="G97" s="659"/>
      <c r="H97" s="761"/>
      <c r="I97" s="1196"/>
      <c r="J97" s="664"/>
      <c r="K97" s="1065"/>
      <c r="L97" s="1065"/>
      <c r="M97" s="327"/>
    </row>
    <row r="98" spans="1:14" ht="14.45" customHeight="1" x14ac:dyDescent="0.2">
      <c r="A98" s="327"/>
      <c r="B98" s="1066" t="s">
        <v>230</v>
      </c>
      <c r="C98" s="1066"/>
      <c r="D98" s="1066"/>
      <c r="E98" s="1195"/>
      <c r="F98" s="658"/>
      <c r="G98" s="659"/>
      <c r="H98" s="761"/>
      <c r="I98" s="1196"/>
      <c r="J98" s="664"/>
      <c r="K98" s="1065"/>
      <c r="L98" s="1065"/>
      <c r="M98" s="327"/>
    </row>
    <row r="99" spans="1:14" ht="14.25" customHeight="1" x14ac:dyDescent="0.2">
      <c r="A99" s="327"/>
      <c r="B99" s="1066"/>
      <c r="C99" s="1066"/>
      <c r="D99" s="1066"/>
      <c r="E99" s="1195"/>
      <c r="F99" s="658"/>
      <c r="G99" s="659"/>
      <c r="H99" s="761"/>
      <c r="I99" s="1196"/>
      <c r="J99" s="664"/>
      <c r="K99" s="1065"/>
      <c r="L99" s="1065"/>
      <c r="M99" s="327"/>
    </row>
    <row r="100" spans="1:14" ht="14.25" customHeight="1" x14ac:dyDescent="0.2">
      <c r="A100" s="327"/>
      <c r="B100" s="1066"/>
      <c r="C100" s="1066"/>
      <c r="D100" s="1066"/>
      <c r="E100" s="1195"/>
      <c r="F100" s="658"/>
      <c r="G100" s="659"/>
      <c r="H100" s="761"/>
      <c r="I100" s="1196"/>
      <c r="J100" s="664"/>
      <c r="K100" s="1065"/>
      <c r="L100" s="1065"/>
      <c r="M100" s="327"/>
    </row>
    <row r="101" spans="1:14" x14ac:dyDescent="0.2">
      <c r="A101" s="327"/>
      <c r="B101" s="1066"/>
      <c r="C101" s="1066"/>
      <c r="D101" s="1066"/>
      <c r="E101" s="1195"/>
      <c r="F101" s="658"/>
      <c r="G101" s="659"/>
      <c r="H101" s="761"/>
      <c r="I101" s="1196"/>
      <c r="J101" s="664"/>
      <c r="K101" s="1065"/>
      <c r="L101" s="1065"/>
      <c r="M101" s="327"/>
    </row>
    <row r="102" spans="1:14" x14ac:dyDescent="0.2">
      <c r="A102" s="327"/>
      <c r="B102" s="667"/>
      <c r="C102" s="668"/>
      <c r="D102" s="668"/>
      <c r="E102" s="1195"/>
      <c r="F102" s="658"/>
      <c r="G102" s="659"/>
      <c r="H102" s="761"/>
      <c r="I102" s="1196"/>
      <c r="J102" s="664"/>
      <c r="K102" s="1065"/>
      <c r="L102" s="1065"/>
      <c r="M102" s="327"/>
    </row>
    <row r="103" spans="1:14" ht="14.45" customHeight="1" x14ac:dyDescent="0.2">
      <c r="A103" s="327"/>
      <c r="B103" s="667"/>
      <c r="C103" s="668"/>
      <c r="D103" s="668"/>
      <c r="E103" s="1195"/>
      <c r="F103" s="658"/>
      <c r="G103" s="659"/>
      <c r="H103" s="761"/>
      <c r="I103" s="1196"/>
      <c r="J103" s="664"/>
      <c r="K103" s="1065"/>
      <c r="L103" s="1065"/>
      <c r="M103" s="327"/>
    </row>
    <row r="104" spans="1:14" ht="14.45" customHeight="1" x14ac:dyDescent="0.2">
      <c r="A104" s="327"/>
      <c r="C104" s="660"/>
      <c r="E104" s="690"/>
      <c r="F104" s="693" t="s">
        <v>186</v>
      </c>
      <c r="G104" s="694">
        <f>SUM(G71:G103)</f>
        <v>0</v>
      </c>
      <c r="H104" s="762"/>
      <c r="I104" s="679"/>
      <c r="J104" s="665"/>
      <c r="K104" s="1067"/>
      <c r="L104" s="1068"/>
      <c r="M104" s="327"/>
    </row>
    <row r="105" spans="1:14" ht="14.45" customHeight="1" x14ac:dyDescent="0.2">
      <c r="A105" s="327"/>
      <c r="C105" s="660"/>
      <c r="E105" s="690"/>
      <c r="F105" s="1197" t="s">
        <v>188</v>
      </c>
      <c r="G105" s="1198">
        <f>SUM(G104+G39)</f>
        <v>0</v>
      </c>
      <c r="H105" s="736"/>
      <c r="I105" s="679"/>
      <c r="J105" s="1218"/>
      <c r="K105" s="1219"/>
      <c r="L105" s="1219"/>
      <c r="M105" s="327"/>
    </row>
    <row r="106" spans="1:14" ht="14.45" customHeight="1" x14ac:dyDescent="0.2">
      <c r="A106" s="327"/>
      <c r="C106" s="660"/>
      <c r="E106" s="690"/>
      <c r="F106" s="1197"/>
      <c r="G106" s="1198"/>
      <c r="H106" s="736"/>
      <c r="I106" s="679"/>
      <c r="J106" s="1218"/>
      <c r="K106" s="1219"/>
      <c r="L106" s="1219"/>
      <c r="M106" s="327"/>
    </row>
    <row r="107" spans="1:14" ht="14.45" customHeight="1" x14ac:dyDescent="0.2">
      <c r="A107" s="327"/>
      <c r="C107" s="660"/>
      <c r="E107" s="690"/>
      <c r="F107" s="1206" t="s">
        <v>211</v>
      </c>
      <c r="G107" s="1207">
        <f>SUM(G105)</f>
        <v>0</v>
      </c>
      <c r="H107" s="737"/>
      <c r="I107" s="679"/>
      <c r="J107" s="1220"/>
      <c r="K107" s="1220"/>
      <c r="L107" s="1220"/>
      <c r="M107" s="327"/>
    </row>
    <row r="108" spans="1:14" ht="14.25" customHeight="1" thickBot="1" x14ac:dyDescent="0.25">
      <c r="A108" s="327"/>
      <c r="C108" s="660"/>
      <c r="E108" s="690"/>
      <c r="F108" s="1206"/>
      <c r="G108" s="1208"/>
      <c r="H108" s="737"/>
      <c r="I108" s="679"/>
      <c r="J108" s="1220"/>
      <c r="K108" s="1220"/>
      <c r="L108" s="1220"/>
      <c r="M108" s="327"/>
    </row>
    <row r="109" spans="1:14" ht="14.25" customHeight="1" x14ac:dyDescent="0.4">
      <c r="A109" s="657"/>
      <c r="C109" s="79"/>
      <c r="E109" s="656"/>
      <c r="F109" s="655"/>
      <c r="G109" s="655"/>
      <c r="H109" s="655"/>
      <c r="I109" s="654"/>
      <c r="J109" s="655"/>
      <c r="K109" s="655"/>
      <c r="L109" s="655"/>
      <c r="M109" s="655"/>
      <c r="N109" s="655"/>
    </row>
    <row r="110" spans="1:14" ht="14.25" customHeight="1" x14ac:dyDescent="0.4">
      <c r="A110" s="80"/>
      <c r="C110" s="388"/>
      <c r="F110" s="387"/>
      <c r="G110" s="387"/>
      <c r="H110" s="735"/>
      <c r="I110" s="387"/>
      <c r="J110" s="387"/>
      <c r="K110" s="387"/>
      <c r="L110" s="387"/>
      <c r="M110" s="387"/>
      <c r="N110" s="387"/>
    </row>
    <row r="111" spans="1:14" ht="14.25" customHeight="1" x14ac:dyDescent="0.4">
      <c r="A111" s="80"/>
      <c r="C111" s="388"/>
      <c r="F111" s="387"/>
      <c r="G111" s="387"/>
      <c r="H111" s="735"/>
      <c r="I111" s="387"/>
      <c r="J111" s="387"/>
      <c r="K111" s="387"/>
      <c r="L111" s="387"/>
      <c r="M111" s="387"/>
      <c r="N111" s="387"/>
    </row>
    <row r="112" spans="1:14" ht="14.25" customHeight="1" x14ac:dyDescent="0.4">
      <c r="A112" s="80"/>
      <c r="C112" s="388"/>
      <c r="F112" s="387"/>
      <c r="G112" s="387"/>
      <c r="H112" s="735"/>
      <c r="I112" s="387"/>
      <c r="J112" s="387"/>
      <c r="K112" s="387"/>
      <c r="L112" s="387"/>
      <c r="M112" s="387"/>
      <c r="N112" s="387"/>
    </row>
    <row r="113" spans="1:14" ht="14.25" customHeight="1" x14ac:dyDescent="0.4">
      <c r="A113" s="80"/>
      <c r="C113" s="388"/>
      <c r="F113" s="387"/>
      <c r="G113" s="387"/>
      <c r="H113" s="735"/>
      <c r="I113" s="387"/>
      <c r="J113" s="387"/>
      <c r="K113" s="387"/>
      <c r="L113" s="387"/>
      <c r="M113" s="387"/>
      <c r="N113" s="387"/>
    </row>
    <row r="114" spans="1:14" ht="14.25" customHeight="1" x14ac:dyDescent="0.4">
      <c r="A114" s="80"/>
      <c r="C114" s="388"/>
      <c r="F114" s="387"/>
      <c r="G114" s="387"/>
      <c r="H114" s="735"/>
      <c r="I114" s="387"/>
      <c r="J114" s="387"/>
      <c r="K114" s="387"/>
      <c r="L114" s="387"/>
      <c r="M114" s="387"/>
      <c r="N114" s="387"/>
    </row>
    <row r="115" spans="1:14" ht="14.25" customHeight="1" x14ac:dyDescent="0.4">
      <c r="A115" s="80"/>
      <c r="C115" s="388"/>
      <c r="F115" s="387"/>
      <c r="G115" s="387"/>
      <c r="H115" s="735"/>
      <c r="I115" s="387"/>
      <c r="J115" s="387"/>
      <c r="K115" s="387"/>
      <c r="L115" s="387"/>
      <c r="M115" s="387"/>
      <c r="N115" s="387"/>
    </row>
    <row r="116" spans="1:14" ht="14.25" customHeight="1" x14ac:dyDescent="0.4">
      <c r="A116" s="80"/>
      <c r="C116" s="388"/>
      <c r="F116" s="387"/>
      <c r="G116" s="387"/>
      <c r="H116" s="735"/>
      <c r="I116" s="387"/>
      <c r="J116" s="387"/>
      <c r="K116" s="387"/>
      <c r="L116" s="387"/>
      <c r="M116" s="387"/>
      <c r="N116" s="387"/>
    </row>
    <row r="117" spans="1:14" ht="14.25" customHeight="1" x14ac:dyDescent="0.4">
      <c r="A117" s="80"/>
      <c r="C117" s="388"/>
      <c r="F117" s="387"/>
      <c r="G117" s="387"/>
      <c r="H117" s="735"/>
      <c r="I117" s="387"/>
      <c r="J117" s="387"/>
      <c r="K117" s="387"/>
      <c r="L117" s="387"/>
      <c r="M117" s="387"/>
      <c r="N117" s="387"/>
    </row>
    <row r="118" spans="1:14" ht="14.25" customHeight="1" x14ac:dyDescent="0.4">
      <c r="A118" s="80"/>
      <c r="C118" s="388"/>
      <c r="F118" s="387"/>
      <c r="G118" s="387"/>
      <c r="H118" s="735"/>
      <c r="I118" s="387"/>
      <c r="J118" s="387"/>
      <c r="K118" s="387"/>
      <c r="L118" s="387"/>
      <c r="M118" s="387"/>
      <c r="N118" s="387"/>
    </row>
    <row r="119" spans="1:14" ht="14.25" customHeight="1" x14ac:dyDescent="0.4">
      <c r="A119" s="80"/>
      <c r="C119" s="388"/>
      <c r="F119" s="387"/>
      <c r="G119" s="387"/>
      <c r="H119" s="735"/>
      <c r="I119" s="387"/>
      <c r="J119" s="387"/>
      <c r="K119" s="387"/>
      <c r="L119" s="387"/>
      <c r="M119" s="387"/>
      <c r="N119" s="387"/>
    </row>
    <row r="120" spans="1:14" ht="14.25" customHeight="1" x14ac:dyDescent="0.4">
      <c r="A120" s="80"/>
      <c r="C120" s="388"/>
      <c r="F120" s="387"/>
      <c r="G120" s="387"/>
      <c r="H120" s="735"/>
      <c r="I120" s="387"/>
      <c r="J120" s="387"/>
      <c r="K120" s="387"/>
      <c r="L120" s="387"/>
      <c r="M120" s="387"/>
      <c r="N120" s="387"/>
    </row>
    <row r="121" spans="1:14" ht="14.25" customHeight="1" x14ac:dyDescent="0.4">
      <c r="A121" s="80"/>
      <c r="C121" s="388"/>
      <c r="F121" s="387"/>
      <c r="G121" s="387"/>
      <c r="H121" s="735"/>
      <c r="I121" s="387"/>
      <c r="J121" s="387"/>
      <c r="K121" s="387"/>
      <c r="L121" s="387"/>
      <c r="M121" s="387"/>
      <c r="N121" s="387"/>
    </row>
    <row r="122" spans="1:14" ht="14.25" customHeight="1" x14ac:dyDescent="0.4">
      <c r="A122" s="80"/>
      <c r="C122" s="388"/>
      <c r="F122" s="387"/>
      <c r="G122" s="387"/>
      <c r="H122" s="735"/>
      <c r="I122" s="387"/>
      <c r="J122" s="387"/>
      <c r="K122" s="387"/>
      <c r="L122" s="387"/>
      <c r="M122" s="387"/>
      <c r="N122" s="387"/>
    </row>
    <row r="123" spans="1:14" ht="14.25" customHeight="1" x14ac:dyDescent="0.4">
      <c r="A123" s="80"/>
      <c r="C123" s="388"/>
      <c r="F123" s="387"/>
      <c r="G123" s="387"/>
      <c r="H123" s="735"/>
      <c r="I123" s="387"/>
      <c r="J123" s="387"/>
      <c r="K123" s="387"/>
      <c r="L123" s="387"/>
      <c r="M123" s="387"/>
      <c r="N123" s="387"/>
    </row>
    <row r="124" spans="1:14" ht="14.25" customHeight="1" x14ac:dyDescent="0.4">
      <c r="A124" s="80"/>
      <c r="C124" s="388"/>
      <c r="F124" s="387"/>
      <c r="G124" s="387"/>
      <c r="H124" s="735"/>
      <c r="I124" s="387"/>
      <c r="J124" s="387"/>
      <c r="K124" s="387"/>
      <c r="L124" s="387"/>
      <c r="M124" s="387"/>
      <c r="N124" s="387"/>
    </row>
    <row r="125" spans="1:14" ht="14.25" customHeight="1" x14ac:dyDescent="0.4">
      <c r="A125" s="80"/>
      <c r="C125" s="388"/>
      <c r="F125" s="387"/>
      <c r="G125" s="387"/>
      <c r="H125" s="735"/>
      <c r="I125" s="387"/>
      <c r="J125" s="387"/>
      <c r="K125" s="387"/>
      <c r="L125" s="387"/>
      <c r="M125" s="387"/>
      <c r="N125" s="387"/>
    </row>
    <row r="126" spans="1:14" ht="14.25" customHeight="1" x14ac:dyDescent="0.4">
      <c r="A126" s="80"/>
      <c r="C126" s="388"/>
      <c r="F126" s="387"/>
      <c r="G126" s="387"/>
      <c r="H126" s="735"/>
      <c r="I126" s="387"/>
      <c r="J126" s="387"/>
      <c r="K126" s="387"/>
      <c r="L126" s="387"/>
      <c r="M126" s="387"/>
      <c r="N126" s="387"/>
    </row>
    <row r="127" spans="1:14" ht="14.25" customHeight="1" x14ac:dyDescent="0.4">
      <c r="A127" s="80"/>
      <c r="C127" s="388"/>
      <c r="F127" s="387"/>
      <c r="G127" s="387"/>
      <c r="H127" s="735"/>
      <c r="I127" s="387"/>
      <c r="J127" s="387"/>
      <c r="K127" s="387"/>
      <c r="L127" s="387"/>
      <c r="M127" s="387"/>
      <c r="N127" s="387"/>
    </row>
    <row r="128" spans="1:14" ht="14.25" customHeight="1" x14ac:dyDescent="0.4">
      <c r="A128" s="80"/>
      <c r="C128" s="388"/>
      <c r="F128" s="387"/>
      <c r="G128" s="387"/>
      <c r="H128" s="735"/>
      <c r="I128" s="387"/>
      <c r="J128" s="387"/>
      <c r="K128" s="387"/>
      <c r="L128" s="387"/>
      <c r="M128" s="387"/>
      <c r="N128" s="387"/>
    </row>
    <row r="129" spans="1:14" ht="14.25" customHeight="1" x14ac:dyDescent="0.4">
      <c r="A129" s="80"/>
      <c r="C129" s="388"/>
      <c r="F129" s="387"/>
      <c r="G129" s="387"/>
      <c r="H129" s="735"/>
      <c r="I129" s="387"/>
      <c r="J129" s="387"/>
      <c r="K129" s="387"/>
      <c r="L129" s="387"/>
      <c r="M129" s="387"/>
      <c r="N129" s="387"/>
    </row>
    <row r="130" spans="1:14" ht="14.25" customHeight="1" x14ac:dyDescent="0.4">
      <c r="A130" s="80"/>
      <c r="C130" s="388"/>
      <c r="F130" s="387"/>
      <c r="G130" s="387"/>
      <c r="H130" s="735"/>
      <c r="I130" s="387"/>
      <c r="J130" s="387"/>
      <c r="K130" s="387"/>
      <c r="L130" s="387"/>
      <c r="M130" s="387"/>
      <c r="N130" s="387"/>
    </row>
    <row r="131" spans="1:14" ht="14.25" customHeight="1" x14ac:dyDescent="0.4">
      <c r="A131" s="80"/>
      <c r="C131" s="388"/>
      <c r="F131" s="387"/>
      <c r="G131" s="387"/>
      <c r="H131" s="735"/>
      <c r="I131" s="387"/>
      <c r="J131" s="387"/>
      <c r="K131" s="387"/>
      <c r="L131" s="387"/>
      <c r="M131" s="387"/>
      <c r="N131" s="387"/>
    </row>
    <row r="132" spans="1:14" ht="14.25" customHeight="1" x14ac:dyDescent="0.4">
      <c r="A132" s="80"/>
      <c r="C132" s="388"/>
      <c r="F132" s="387"/>
      <c r="G132" s="387"/>
      <c r="H132" s="735"/>
      <c r="I132" s="387"/>
      <c r="J132" s="387"/>
      <c r="K132" s="387"/>
      <c r="L132" s="387"/>
      <c r="M132" s="387"/>
      <c r="N132" s="387"/>
    </row>
    <row r="133" spans="1:14" ht="14.25" customHeight="1" x14ac:dyDescent="0.4">
      <c r="A133" s="80"/>
      <c r="C133" s="388"/>
      <c r="F133" s="387"/>
      <c r="G133" s="387"/>
      <c r="H133" s="735"/>
      <c r="I133" s="387"/>
      <c r="J133" s="387"/>
      <c r="K133" s="387"/>
      <c r="L133" s="387"/>
      <c r="M133" s="387"/>
      <c r="N133" s="387"/>
    </row>
    <row r="134" spans="1:14" ht="14.25" customHeight="1" x14ac:dyDescent="0.4">
      <c r="A134" s="80"/>
      <c r="C134" s="388"/>
      <c r="F134" s="387"/>
      <c r="G134" s="387"/>
      <c r="H134" s="735"/>
      <c r="I134" s="387"/>
      <c r="J134" s="387"/>
      <c r="K134" s="387"/>
      <c r="L134" s="387"/>
      <c r="M134" s="387"/>
      <c r="N134" s="387"/>
    </row>
    <row r="135" spans="1:14" ht="14.25" customHeight="1" x14ac:dyDescent="0.4">
      <c r="A135" s="80"/>
      <c r="C135" s="388"/>
      <c r="F135" s="387"/>
      <c r="G135" s="387"/>
      <c r="H135" s="735"/>
      <c r="I135" s="387"/>
      <c r="J135" s="387"/>
      <c r="K135" s="387"/>
      <c r="L135" s="387"/>
      <c r="M135" s="387"/>
      <c r="N135" s="387"/>
    </row>
    <row r="136" spans="1:14" ht="14.25" customHeight="1" x14ac:dyDescent="0.4">
      <c r="A136" s="80"/>
      <c r="C136" s="388"/>
      <c r="F136" s="387"/>
      <c r="G136" s="387"/>
      <c r="H136" s="735"/>
      <c r="I136" s="387"/>
      <c r="J136" s="387"/>
      <c r="K136" s="387"/>
      <c r="L136" s="387"/>
      <c r="M136" s="387"/>
      <c r="N136" s="387"/>
    </row>
    <row r="137" spans="1:14" ht="14.25" customHeight="1" x14ac:dyDescent="0.4">
      <c r="A137" s="80"/>
      <c r="C137" s="388"/>
      <c r="F137" s="387"/>
      <c r="G137" s="387"/>
      <c r="H137" s="735"/>
      <c r="I137" s="387"/>
      <c r="J137" s="387"/>
      <c r="K137" s="387"/>
      <c r="L137" s="387"/>
      <c r="M137" s="387"/>
      <c r="N137" s="387"/>
    </row>
    <row r="138" spans="1:14" ht="14.25" customHeight="1" x14ac:dyDescent="0.4">
      <c r="A138" s="80"/>
      <c r="C138" s="388"/>
      <c r="F138" s="387"/>
      <c r="G138" s="387"/>
      <c r="H138" s="735"/>
      <c r="I138" s="387"/>
      <c r="J138" s="387"/>
      <c r="K138" s="387"/>
      <c r="L138" s="387"/>
      <c r="M138" s="387"/>
      <c r="N138" s="387"/>
    </row>
    <row r="139" spans="1:14" ht="14.25" customHeight="1" x14ac:dyDescent="0.4">
      <c r="A139" s="80"/>
      <c r="C139" s="388"/>
      <c r="F139" s="387"/>
      <c r="G139" s="387"/>
      <c r="H139" s="735"/>
      <c r="I139" s="387"/>
      <c r="J139" s="387"/>
      <c r="K139" s="387"/>
      <c r="L139" s="387"/>
      <c r="M139" s="387"/>
      <c r="N139" s="387"/>
    </row>
    <row r="140" spans="1:14" ht="14.25" customHeight="1" x14ac:dyDescent="0.4">
      <c r="A140" s="80"/>
      <c r="C140" s="388"/>
      <c r="F140" s="387"/>
      <c r="G140" s="387"/>
      <c r="H140" s="735"/>
      <c r="I140" s="387"/>
      <c r="J140" s="387"/>
      <c r="K140" s="387"/>
      <c r="L140" s="387"/>
      <c r="M140" s="387"/>
      <c r="N140" s="387"/>
    </row>
    <row r="141" spans="1:14" ht="14.25" customHeight="1" x14ac:dyDescent="0.4">
      <c r="A141" s="80"/>
      <c r="C141" s="388"/>
      <c r="F141" s="387"/>
      <c r="G141" s="387"/>
      <c r="H141" s="735"/>
      <c r="I141" s="387"/>
      <c r="J141" s="387"/>
      <c r="K141" s="387"/>
      <c r="L141" s="387"/>
      <c r="M141" s="387"/>
      <c r="N141" s="387"/>
    </row>
    <row r="142" spans="1:14" ht="14.25" customHeight="1" x14ac:dyDescent="0.4">
      <c r="A142" s="80"/>
      <c r="C142" s="388"/>
      <c r="F142" s="387"/>
      <c r="G142" s="387"/>
      <c r="H142" s="735"/>
      <c r="I142" s="387"/>
      <c r="J142" s="387"/>
      <c r="K142" s="387"/>
      <c r="L142" s="387"/>
      <c r="M142" s="387"/>
      <c r="N142" s="387"/>
    </row>
    <row r="143" spans="1:14" ht="14.25" customHeight="1" x14ac:dyDescent="0.4">
      <c r="A143" s="80"/>
      <c r="C143" s="388"/>
      <c r="F143" s="387"/>
      <c r="G143" s="387"/>
      <c r="H143" s="735"/>
      <c r="I143" s="387"/>
      <c r="J143" s="387"/>
      <c r="K143" s="387"/>
      <c r="L143" s="387"/>
      <c r="M143" s="387"/>
      <c r="N143" s="387"/>
    </row>
    <row r="144" spans="1:14" ht="14.25" customHeight="1" x14ac:dyDescent="0.4">
      <c r="A144" s="80"/>
      <c r="B144" s="12"/>
      <c r="C144" s="79"/>
      <c r="E144" s="12"/>
      <c r="F144" s="1074"/>
      <c r="G144" s="1074"/>
      <c r="H144" s="1074"/>
      <c r="I144" s="1074"/>
      <c r="J144" s="1074"/>
      <c r="K144" s="1074"/>
      <c r="L144" s="1074"/>
      <c r="M144" s="1074"/>
      <c r="N144" s="1074"/>
    </row>
    <row r="145" spans="1:20" ht="11.25" customHeight="1" x14ac:dyDescent="0.2">
      <c r="A145" s="80"/>
      <c r="C145" s="1076" t="s">
        <v>238</v>
      </c>
      <c r="D145" s="1076"/>
      <c r="E145" s="1076"/>
      <c r="F145" s="1076"/>
      <c r="G145" s="1076"/>
      <c r="H145" s="1076"/>
      <c r="I145" s="1076"/>
      <c r="J145" s="1076"/>
      <c r="K145" s="1076"/>
      <c r="L145" s="1076"/>
      <c r="M145" s="1076"/>
      <c r="N145" s="1076"/>
      <c r="O145" s="1076"/>
    </row>
    <row r="146" spans="1:20" ht="36" customHeight="1" x14ac:dyDescent="0.2">
      <c r="A146" s="80"/>
      <c r="B146" s="12"/>
      <c r="C146" s="1076"/>
      <c r="D146" s="1076"/>
      <c r="E146" s="1076"/>
      <c r="F146" s="1076"/>
      <c r="G146" s="1076"/>
      <c r="H146" s="1076"/>
      <c r="I146" s="1076"/>
      <c r="J146" s="1076"/>
      <c r="K146" s="1076"/>
      <c r="L146" s="1076"/>
      <c r="M146" s="1076"/>
      <c r="N146" s="1076"/>
      <c r="O146" s="1076"/>
      <c r="P146" s="389"/>
    </row>
    <row r="147" spans="1:20" ht="15.6" customHeight="1" x14ac:dyDescent="0.4">
      <c r="A147" s="80"/>
      <c r="C147" s="79"/>
      <c r="F147" s="1216"/>
      <c r="G147" s="1216"/>
      <c r="H147" s="1216"/>
      <c r="I147" s="1216"/>
      <c r="J147" s="1216"/>
      <c r="K147" s="1216"/>
      <c r="L147" s="1216"/>
      <c r="M147" s="1216"/>
      <c r="N147" s="1216"/>
      <c r="R147" s="386" t="s">
        <v>114</v>
      </c>
      <c r="S147" s="1075" t="s">
        <v>125</v>
      </c>
      <c r="T147" s="1075"/>
    </row>
    <row r="148" spans="1:20" x14ac:dyDescent="0.2">
      <c r="A148" s="80"/>
      <c r="C148" s="79"/>
      <c r="J148" s="1217"/>
      <c r="K148" s="1217"/>
      <c r="L148" s="1217"/>
      <c r="M148" s="1217"/>
    </row>
    <row r="149" spans="1:20" x14ac:dyDescent="0.2">
      <c r="A149" s="80"/>
      <c r="C149" s="79"/>
    </row>
    <row r="150" spans="1:20" ht="13.15" customHeight="1" x14ac:dyDescent="0.2">
      <c r="S150" s="267"/>
    </row>
    <row r="151" spans="1:20" ht="22.15" customHeight="1" x14ac:dyDescent="0.2">
      <c r="B151" s="268"/>
      <c r="C151" s="80"/>
      <c r="D151" s="738"/>
      <c r="E151" s="91"/>
      <c r="F151" s="86"/>
      <c r="G151" s="86"/>
      <c r="H151" s="86"/>
      <c r="I151" s="86"/>
      <c r="J151" s="86"/>
      <c r="K151" s="86"/>
      <c r="L151" s="86"/>
      <c r="M151" s="86"/>
      <c r="N151" s="86"/>
      <c r="O151" s="1227"/>
      <c r="P151" s="1227"/>
      <c r="Q151" s="1227"/>
      <c r="R151" s="92"/>
    </row>
    <row r="152" spans="1:20" ht="19.899999999999999" customHeight="1" thickBot="1" x14ac:dyDescent="0.25">
      <c r="B152" s="268"/>
      <c r="C152" s="93"/>
      <c r="D152" s="738"/>
      <c r="E152" s="91"/>
      <c r="F152" s="86"/>
      <c r="G152" s="86"/>
      <c r="H152" s="86"/>
      <c r="I152" s="86"/>
      <c r="J152" s="86"/>
      <c r="K152" s="86"/>
      <c r="L152" s="86"/>
      <c r="M152" s="86"/>
      <c r="N152" s="86"/>
      <c r="O152" s="86"/>
      <c r="P152" s="86"/>
      <c r="Q152" s="86"/>
      <c r="R152" s="86"/>
    </row>
    <row r="153" spans="1:20" ht="15" thickTop="1" x14ac:dyDescent="0.2">
      <c r="B153" s="1228" t="s">
        <v>242</v>
      </c>
      <c r="C153" s="1229"/>
      <c r="D153" s="1229"/>
      <c r="E153" s="1229"/>
      <c r="F153" s="1229"/>
      <c r="G153" s="1229"/>
      <c r="H153" s="1229"/>
      <c r="I153" s="1229"/>
      <c r="J153" s="1229"/>
      <c r="K153" s="1229"/>
      <c r="L153" s="1229"/>
      <c r="M153" s="1229"/>
      <c r="N153" s="1229"/>
      <c r="O153" s="1229"/>
      <c r="P153" s="1229"/>
      <c r="Q153" s="1229"/>
      <c r="R153" s="1230"/>
    </row>
    <row r="154" spans="1:20" x14ac:dyDescent="0.2">
      <c r="B154" s="1231"/>
      <c r="C154" s="1232"/>
      <c r="D154" s="1232"/>
      <c r="E154" s="1232"/>
      <c r="F154" s="1232"/>
      <c r="G154" s="1232"/>
      <c r="H154" s="1232"/>
      <c r="I154" s="1232"/>
      <c r="J154" s="1232"/>
      <c r="K154" s="1232"/>
      <c r="L154" s="1232"/>
      <c r="M154" s="1232"/>
      <c r="N154" s="1232"/>
      <c r="O154" s="1232"/>
      <c r="P154" s="1232"/>
      <c r="Q154" s="1232"/>
      <c r="R154" s="1233"/>
    </row>
    <row r="155" spans="1:20" ht="15" thickBot="1" x14ac:dyDescent="0.25">
      <c r="B155" s="1234"/>
      <c r="C155" s="1235"/>
      <c r="D155" s="1235"/>
      <c r="E155" s="1235"/>
      <c r="F155" s="1235"/>
      <c r="G155" s="1235"/>
      <c r="H155" s="1235"/>
      <c r="I155" s="1235"/>
      <c r="J155" s="1235"/>
      <c r="K155" s="1235"/>
      <c r="L155" s="1235"/>
      <c r="M155" s="1235"/>
      <c r="N155" s="1235"/>
      <c r="O155" s="1235"/>
      <c r="P155" s="1235"/>
      <c r="Q155" s="1235"/>
      <c r="R155" s="1236"/>
    </row>
    <row r="156" spans="1:20" ht="22.5" customHeight="1" thickTop="1" x14ac:dyDescent="0.2">
      <c r="A156" s="94"/>
      <c r="B156" s="1237" t="s">
        <v>260</v>
      </c>
      <c r="C156" s="1238"/>
      <c r="D156" s="1238"/>
      <c r="E156" s="1238"/>
      <c r="F156" s="1239"/>
      <c r="G156" s="1240" t="s">
        <v>271</v>
      </c>
      <c r="H156" s="1241"/>
      <c r="I156" s="1242"/>
      <c r="J156" s="1242"/>
      <c r="K156" s="1242"/>
      <c r="L156" s="1242"/>
      <c r="M156" s="1243"/>
      <c r="N156" s="1244" t="s">
        <v>272</v>
      </c>
      <c r="O156" s="1245"/>
      <c r="P156" s="1245"/>
      <c r="Q156" s="1245"/>
      <c r="R156" s="1246"/>
    </row>
    <row r="157" spans="1:20" ht="20.25" customHeight="1" thickBot="1" x14ac:dyDescent="0.3">
      <c r="B157" s="1251" t="s">
        <v>23</v>
      </c>
      <c r="C157" s="1252"/>
      <c r="D157" s="1253"/>
      <c r="E157" s="1253"/>
      <c r="F157" s="895" t="s">
        <v>53</v>
      </c>
      <c r="G157" s="1247" t="s">
        <v>24</v>
      </c>
      <c r="H157" s="1248"/>
      <c r="I157" s="1249"/>
      <c r="J157" s="1250"/>
      <c r="K157" s="1254" t="s">
        <v>53</v>
      </c>
      <c r="L157" s="1222"/>
      <c r="M157" s="1255"/>
      <c r="N157" s="1221" t="s">
        <v>81</v>
      </c>
      <c r="O157" s="1222"/>
      <c r="P157" s="1222"/>
      <c r="Q157" s="1223"/>
      <c r="R157" s="896" t="s">
        <v>53</v>
      </c>
    </row>
    <row r="158" spans="1:20" s="917" customFormat="1" ht="16.899999999999999" hidden="1" customHeight="1" thickTop="1" x14ac:dyDescent="0.2">
      <c r="A158" s="86"/>
      <c r="B158" s="776"/>
      <c r="C158" s="920"/>
      <c r="D158" s="920"/>
      <c r="E158" s="82"/>
      <c r="G158" s="920"/>
      <c r="H158" s="920"/>
      <c r="I158" s="920"/>
      <c r="S158" s="920"/>
      <c r="T158" s="920"/>
    </row>
    <row r="159" spans="1:20" ht="15" thickTop="1" x14ac:dyDescent="0.2">
      <c r="A159" s="94"/>
      <c r="B159" s="1035"/>
      <c r="C159" s="1036"/>
      <c r="D159" s="1036"/>
      <c r="E159" s="1037"/>
      <c r="F159" s="396"/>
      <c r="G159" s="1038"/>
      <c r="H159" s="1039"/>
      <c r="I159" s="1039"/>
      <c r="J159" s="1040"/>
      <c r="K159" s="1041"/>
      <c r="L159" s="1041"/>
      <c r="M159" s="1042"/>
      <c r="N159" s="1043"/>
      <c r="O159" s="1044"/>
      <c r="P159" s="1044"/>
      <c r="Q159" s="1044"/>
      <c r="R159" s="394"/>
      <c r="S159" s="79"/>
      <c r="T159" s="79"/>
    </row>
    <row r="160" spans="1:20" s="412" customFormat="1" x14ac:dyDescent="0.2">
      <c r="A160" s="94"/>
      <c r="B160" s="1061"/>
      <c r="C160" s="1062"/>
      <c r="D160" s="1062"/>
      <c r="E160" s="1063"/>
      <c r="F160" s="396"/>
      <c r="G160" s="1224"/>
      <c r="H160" s="1225"/>
      <c r="I160" s="1225"/>
      <c r="J160" s="1226"/>
      <c r="K160" s="949"/>
      <c r="L160" s="950"/>
      <c r="M160" s="951"/>
      <c r="N160" s="952"/>
      <c r="O160" s="953"/>
      <c r="P160" s="953"/>
      <c r="Q160" s="954"/>
      <c r="R160" s="394"/>
      <c r="S160" s="778"/>
      <c r="T160" s="778"/>
    </row>
    <row r="161" spans="1:25" s="412" customFormat="1" x14ac:dyDescent="0.2">
      <c r="A161" s="94"/>
      <c r="B161" s="1061"/>
      <c r="C161" s="1062"/>
      <c r="D161" s="1062"/>
      <c r="E161" s="1063"/>
      <c r="F161" s="396"/>
      <c r="G161" s="1224"/>
      <c r="H161" s="1225"/>
      <c r="I161" s="1225"/>
      <c r="J161" s="1226"/>
      <c r="K161" s="949"/>
      <c r="L161" s="950"/>
      <c r="M161" s="951"/>
      <c r="N161" s="952"/>
      <c r="O161" s="953"/>
      <c r="P161" s="953"/>
      <c r="Q161" s="954"/>
      <c r="R161" s="394"/>
      <c r="S161" s="797"/>
      <c r="T161" s="887"/>
    </row>
    <row r="162" spans="1:25" s="412" customFormat="1" x14ac:dyDescent="0.2">
      <c r="A162" s="94"/>
      <c r="B162" s="1061"/>
      <c r="C162" s="1062"/>
      <c r="D162" s="1062"/>
      <c r="E162" s="1063"/>
      <c r="F162" s="396"/>
      <c r="G162" s="1224"/>
      <c r="H162" s="1225"/>
      <c r="I162" s="1225"/>
      <c r="J162" s="1226"/>
      <c r="K162" s="949"/>
      <c r="L162" s="950"/>
      <c r="M162" s="951"/>
      <c r="N162" s="952"/>
      <c r="O162" s="953"/>
      <c r="P162" s="953"/>
      <c r="Q162" s="954"/>
      <c r="R162" s="394"/>
      <c r="S162" s="797"/>
      <c r="T162" s="887"/>
    </row>
    <row r="163" spans="1:25" s="412" customFormat="1" x14ac:dyDescent="0.2">
      <c r="A163" s="94"/>
      <c r="B163" s="1061"/>
      <c r="C163" s="1062"/>
      <c r="D163" s="1062"/>
      <c r="E163" s="1063"/>
      <c r="F163" s="396"/>
      <c r="G163" s="1224"/>
      <c r="H163" s="1225"/>
      <c r="I163" s="1225"/>
      <c r="J163" s="1226"/>
      <c r="K163" s="949"/>
      <c r="L163" s="950"/>
      <c r="M163" s="951"/>
      <c r="N163" s="952"/>
      <c r="O163" s="953"/>
      <c r="P163" s="953"/>
      <c r="Q163" s="954"/>
      <c r="R163" s="394"/>
      <c r="S163" s="887"/>
      <c r="T163" s="887"/>
    </row>
    <row r="164" spans="1:25" s="412" customFormat="1" x14ac:dyDescent="0.2">
      <c r="A164" s="94"/>
      <c r="B164" s="1061"/>
      <c r="C164" s="1062"/>
      <c r="D164" s="1062"/>
      <c r="E164" s="1063"/>
      <c r="F164" s="396"/>
      <c r="G164" s="1224"/>
      <c r="H164" s="1225"/>
      <c r="I164" s="1225"/>
      <c r="J164" s="1226"/>
      <c r="K164" s="949"/>
      <c r="L164" s="950"/>
      <c r="M164" s="951"/>
      <c r="N164" s="952"/>
      <c r="O164" s="953"/>
      <c r="P164" s="953"/>
      <c r="Q164" s="954"/>
      <c r="R164" s="394"/>
      <c r="S164" s="887"/>
      <c r="T164" s="887"/>
    </row>
    <row r="165" spans="1:25" s="945" customFormat="1" x14ac:dyDescent="0.2">
      <c r="A165" s="94"/>
      <c r="B165" s="1061"/>
      <c r="C165" s="1062"/>
      <c r="D165" s="1062"/>
      <c r="E165" s="1063"/>
      <c r="F165" s="396"/>
      <c r="G165" s="1224"/>
      <c r="H165" s="1225"/>
      <c r="I165" s="1225"/>
      <c r="J165" s="1226"/>
      <c r="K165" s="949"/>
      <c r="L165" s="950"/>
      <c r="M165" s="951"/>
      <c r="N165" s="952"/>
      <c r="O165" s="953"/>
      <c r="P165" s="953"/>
      <c r="Q165" s="954"/>
      <c r="R165" s="394"/>
      <c r="S165" s="946"/>
      <c r="T165" s="946"/>
    </row>
    <row r="166" spans="1:25" s="412" customFormat="1" x14ac:dyDescent="0.2">
      <c r="A166" s="94"/>
      <c r="B166" s="1061"/>
      <c r="C166" s="1062"/>
      <c r="D166" s="1062"/>
      <c r="E166" s="1063"/>
      <c r="F166" s="396"/>
      <c r="G166" s="1224"/>
      <c r="H166" s="1225"/>
      <c r="I166" s="1225"/>
      <c r="J166" s="1226"/>
      <c r="K166" s="949"/>
      <c r="L166" s="950"/>
      <c r="M166" s="951"/>
      <c r="N166" s="952"/>
      <c r="O166" s="953"/>
      <c r="P166" s="953"/>
      <c r="Q166" s="954"/>
      <c r="R166" s="394"/>
      <c r="S166" s="778"/>
      <c r="T166" s="778"/>
    </row>
    <row r="167" spans="1:25" s="412" customFormat="1" x14ac:dyDescent="0.2">
      <c r="A167" s="94"/>
      <c r="B167" s="1061"/>
      <c r="C167" s="1062"/>
      <c r="D167" s="1062"/>
      <c r="E167" s="1063"/>
      <c r="F167" s="396"/>
      <c r="G167" s="1224"/>
      <c r="H167" s="1225"/>
      <c r="I167" s="1225"/>
      <c r="J167" s="1226"/>
      <c r="K167" s="949"/>
      <c r="L167" s="950"/>
      <c r="M167" s="951"/>
      <c r="N167" s="952"/>
      <c r="O167" s="953"/>
      <c r="P167" s="953"/>
      <c r="Q167" s="954"/>
      <c r="R167" s="394"/>
      <c r="S167" s="778"/>
      <c r="T167" s="778"/>
    </row>
    <row r="168" spans="1:25" s="412" customFormat="1" x14ac:dyDescent="0.2">
      <c r="A168" s="94"/>
      <c r="B168" s="1061"/>
      <c r="C168" s="1062"/>
      <c r="D168" s="1062"/>
      <c r="E168" s="1063"/>
      <c r="F168" s="396"/>
      <c r="G168" s="1224"/>
      <c r="H168" s="1225"/>
      <c r="I168" s="1225"/>
      <c r="J168" s="1226"/>
      <c r="K168" s="949"/>
      <c r="L168" s="950"/>
      <c r="M168" s="951"/>
      <c r="N168" s="952"/>
      <c r="O168" s="953"/>
      <c r="P168" s="953"/>
      <c r="Q168" s="954"/>
      <c r="R168" s="394"/>
      <c r="S168" s="778"/>
      <c r="T168" s="778"/>
    </row>
    <row r="169" spans="1:25" s="412" customFormat="1" x14ac:dyDescent="0.2">
      <c r="A169" s="94"/>
      <c r="B169" s="1061"/>
      <c r="C169" s="1062"/>
      <c r="D169" s="1062"/>
      <c r="E169" s="1063"/>
      <c r="F169" s="396"/>
      <c r="G169" s="1224"/>
      <c r="H169" s="1225"/>
      <c r="I169" s="1225"/>
      <c r="J169" s="1226"/>
      <c r="K169" s="949"/>
      <c r="L169" s="950"/>
      <c r="M169" s="951"/>
      <c r="N169" s="952"/>
      <c r="O169" s="953"/>
      <c r="P169" s="953"/>
      <c r="Q169" s="954"/>
      <c r="R169" s="394"/>
      <c r="S169" s="778"/>
      <c r="T169" s="778"/>
    </row>
    <row r="170" spans="1:25" s="412" customFormat="1" x14ac:dyDescent="0.2">
      <c r="A170" s="94"/>
      <c r="B170" s="1061"/>
      <c r="C170" s="1062"/>
      <c r="D170" s="1062"/>
      <c r="E170" s="1063"/>
      <c r="F170" s="396"/>
      <c r="G170" s="1224"/>
      <c r="H170" s="1225"/>
      <c r="I170" s="1225"/>
      <c r="J170" s="1226"/>
      <c r="K170" s="949"/>
      <c r="L170" s="950"/>
      <c r="M170" s="951"/>
      <c r="N170" s="952"/>
      <c r="O170" s="953"/>
      <c r="P170" s="953"/>
      <c r="Q170" s="954"/>
      <c r="R170" s="394"/>
      <c r="S170" s="778"/>
      <c r="T170" s="778"/>
    </row>
    <row r="171" spans="1:25" x14ac:dyDescent="0.2">
      <c r="A171" s="94"/>
      <c r="B171" s="1045"/>
      <c r="C171" s="1046"/>
      <c r="D171" s="1046"/>
      <c r="E171" s="1047"/>
      <c r="F171" s="102"/>
      <c r="G171" s="1048"/>
      <c r="H171" s="1049"/>
      <c r="I171" s="1049"/>
      <c r="J171" s="1050"/>
      <c r="K171" s="1051"/>
      <c r="L171" s="1051"/>
      <c r="M171" s="1052"/>
      <c r="N171" s="1053"/>
      <c r="O171" s="1054"/>
      <c r="P171" s="1054"/>
      <c r="Q171" s="1054"/>
      <c r="R171" s="104"/>
    </row>
    <row r="172" spans="1:25" x14ac:dyDescent="0.2">
      <c r="A172" s="94"/>
      <c r="B172" s="1058"/>
      <c r="C172" s="1059"/>
      <c r="D172" s="1059"/>
      <c r="E172" s="1060"/>
      <c r="F172" s="102"/>
      <c r="G172" s="1058"/>
      <c r="H172" s="1059"/>
      <c r="I172" s="1059"/>
      <c r="J172" s="1060"/>
      <c r="K172" s="1051"/>
      <c r="L172" s="1051"/>
      <c r="M172" s="1052"/>
      <c r="N172" s="954"/>
      <c r="O172" s="1259"/>
      <c r="P172" s="1259"/>
      <c r="Q172" s="1259"/>
      <c r="R172" s="104"/>
    </row>
    <row r="173" spans="1:25" ht="14.45" customHeight="1" x14ac:dyDescent="0.25">
      <c r="A173" s="94"/>
      <c r="B173" s="1260"/>
      <c r="C173" s="1261"/>
      <c r="D173" s="1261"/>
      <c r="E173" s="1262"/>
      <c r="F173" s="102"/>
      <c r="G173" s="1263"/>
      <c r="H173" s="1264"/>
      <c r="I173" s="1264"/>
      <c r="J173" s="1265"/>
      <c r="K173" s="1051"/>
      <c r="L173" s="1051"/>
      <c r="M173" s="1052"/>
      <c r="N173" s="954"/>
      <c r="O173" s="1259"/>
      <c r="P173" s="1259"/>
      <c r="Q173" s="1259"/>
      <c r="R173" s="104"/>
    </row>
    <row r="174" spans="1:25" ht="15.75" customHeight="1" thickBot="1" x14ac:dyDescent="0.3">
      <c r="A174" s="94"/>
      <c r="B174" s="1033" t="s">
        <v>82</v>
      </c>
      <c r="C174" s="1034"/>
      <c r="D174" s="1034"/>
      <c r="E174" s="1034"/>
      <c r="F174" s="224">
        <f>SUM(F159:F173)</f>
        <v>0</v>
      </c>
      <c r="G174" s="1055" t="s">
        <v>83</v>
      </c>
      <c r="H174" s="1056"/>
      <c r="I174" s="1057"/>
      <c r="J174" s="1057"/>
      <c r="K174" s="1030">
        <f>SUM(K159:M173)</f>
        <v>0</v>
      </c>
      <c r="L174" s="1031"/>
      <c r="M174" s="1032"/>
      <c r="N174" s="1033" t="s">
        <v>82</v>
      </c>
      <c r="O174" s="1034"/>
      <c r="P174" s="1034"/>
      <c r="Q174" s="1034"/>
      <c r="R174" s="225">
        <f>SUM(R159:R173)</f>
        <v>0</v>
      </c>
    </row>
    <row r="175" spans="1:25" ht="23.25" hidden="1" customHeight="1" thickTop="1" x14ac:dyDescent="0.25">
      <c r="B175" s="964" t="s">
        <v>255</v>
      </c>
      <c r="C175" s="964"/>
      <c r="D175" s="964"/>
      <c r="E175" s="964"/>
      <c r="F175" s="936">
        <f>SUM(O177-R178)</f>
        <v>0</v>
      </c>
      <c r="G175" s="968" t="s">
        <v>257</v>
      </c>
      <c r="H175" s="968"/>
      <c r="I175" s="968"/>
      <c r="J175" s="968"/>
      <c r="K175" s="968"/>
      <c r="L175" s="968"/>
      <c r="M175" s="965">
        <f>((F174+K174)/10)+R174</f>
        <v>0</v>
      </c>
      <c r="N175" s="965"/>
      <c r="O175" s="963" t="s">
        <v>249</v>
      </c>
      <c r="P175" s="963"/>
      <c r="Q175" s="963"/>
      <c r="R175" s="938">
        <f>IF(F175&gt;0,F175,)</f>
        <v>0</v>
      </c>
      <c r="T175" s="1258"/>
      <c r="U175" s="1258"/>
      <c r="V175" s="1258"/>
      <c r="W175" s="1258"/>
      <c r="X175" s="1258"/>
      <c r="Y175" s="105"/>
    </row>
    <row r="176" spans="1:25" s="412" customFormat="1" ht="78.75" customHeight="1" thickTop="1" x14ac:dyDescent="0.25">
      <c r="A176" s="86"/>
      <c r="B176" s="918"/>
      <c r="C176" s="918"/>
      <c r="D176" s="918"/>
      <c r="E176" s="918"/>
      <c r="F176" s="816"/>
      <c r="G176" s="821"/>
      <c r="H176" s="821"/>
      <c r="I176" s="821"/>
      <c r="J176" s="821"/>
      <c r="K176" s="821"/>
      <c r="L176" s="821"/>
      <c r="M176" s="820"/>
      <c r="N176" s="820"/>
      <c r="O176" s="918"/>
      <c r="P176" s="918"/>
      <c r="Q176" s="918"/>
      <c r="R176" s="832"/>
      <c r="T176" s="815"/>
      <c r="U176" s="815"/>
      <c r="V176" s="815"/>
      <c r="W176" s="815"/>
      <c r="X176" s="815"/>
      <c r="Y176" s="105"/>
    </row>
    <row r="177" spans="1:26" ht="27" hidden="1" customHeight="1" x14ac:dyDescent="0.25">
      <c r="B177" s="939"/>
      <c r="C177" s="888"/>
      <c r="D177" s="970" t="s">
        <v>248</v>
      </c>
      <c r="E177" s="970"/>
      <c r="F177" s="970"/>
      <c r="G177" s="889"/>
      <c r="H177" s="971" t="s">
        <v>250</v>
      </c>
      <c r="I177" s="971"/>
      <c r="J177" s="971"/>
      <c r="K177" s="971"/>
      <c r="L177" s="971"/>
      <c r="M177" s="971"/>
      <c r="N177" s="971"/>
      <c r="O177" s="891">
        <f>SUM(K178+G177)</f>
        <v>0</v>
      </c>
      <c r="P177" s="956" t="s">
        <v>251</v>
      </c>
      <c r="Q177" s="956"/>
      <c r="R177" s="956"/>
      <c r="Z177" s="106"/>
    </row>
    <row r="178" spans="1:26" ht="30" hidden="1" customHeight="1" x14ac:dyDescent="0.25">
      <c r="B178" s="934" t="s">
        <v>247</v>
      </c>
      <c r="C178" s="906">
        <f>SUM((G42+F174)/5)-N39</f>
        <v>0</v>
      </c>
      <c r="D178" s="235"/>
      <c r="E178" s="236"/>
      <c r="F178" s="935" t="s">
        <v>207</v>
      </c>
      <c r="G178" s="907">
        <f>SUM(C178/2)</f>
        <v>0</v>
      </c>
      <c r="H178" s="238"/>
      <c r="I178" s="966" t="s">
        <v>228</v>
      </c>
      <c r="J178" s="966"/>
      <c r="K178" s="967">
        <f>SUM(C178/2)</f>
        <v>0</v>
      </c>
      <c r="L178" s="967"/>
      <c r="M178" s="969" t="s">
        <v>256</v>
      </c>
      <c r="N178" s="969"/>
      <c r="O178" s="969"/>
      <c r="P178" s="969"/>
      <c r="Q178" s="969"/>
      <c r="R178" s="922">
        <f>M175</f>
        <v>0</v>
      </c>
      <c r="W178" s="1027"/>
      <c r="X178" s="1027"/>
      <c r="Y178" s="105"/>
    </row>
    <row r="179" spans="1:26" s="901" customFormat="1" ht="30" hidden="1" customHeight="1" x14ac:dyDescent="0.25">
      <c r="A179" s="86"/>
      <c r="B179" s="937" t="s">
        <v>254</v>
      </c>
      <c r="C179" s="906">
        <f>G178</f>
        <v>0</v>
      </c>
      <c r="D179" s="235"/>
      <c r="E179" s="236"/>
      <c r="F179" s="940"/>
      <c r="G179" s="907"/>
      <c r="H179" s="238"/>
      <c r="I179" s="234"/>
      <c r="J179" s="1256"/>
      <c r="K179" s="1256"/>
      <c r="L179" s="1256"/>
      <c r="M179" s="910"/>
      <c r="N179" s="955"/>
      <c r="O179" s="955"/>
      <c r="P179" s="955"/>
      <c r="Q179" s="955"/>
      <c r="R179" s="894"/>
      <c r="W179" s="900"/>
      <c r="X179" s="900"/>
      <c r="Y179" s="105"/>
    </row>
    <row r="180" spans="1:26" ht="33.75" customHeight="1" x14ac:dyDescent="0.2">
      <c r="B180" s="973" t="s">
        <v>253</v>
      </c>
      <c r="C180" s="973"/>
      <c r="D180" s="973"/>
      <c r="E180" s="973"/>
      <c r="F180" s="973"/>
      <c r="G180" s="974"/>
      <c r="H180" s="974"/>
      <c r="I180" s="974"/>
      <c r="J180" s="1266" t="s">
        <v>245</v>
      </c>
      <c r="K180" s="1266"/>
      <c r="L180" s="1266"/>
      <c r="M180" s="1266"/>
      <c r="N180" s="1266"/>
      <c r="O180" s="1266"/>
      <c r="P180" s="1266"/>
      <c r="Q180" s="947">
        <f>SUM(R175+C179)</f>
        <v>0</v>
      </c>
      <c r="R180" s="948"/>
      <c r="S180" s="941" t="str">
        <f>IF(Q180&gt;0,,"זכות")</f>
        <v>זכות</v>
      </c>
      <c r="T180" s="107"/>
      <c r="U180" s="107"/>
      <c r="V180" s="107"/>
      <c r="W180" s="107"/>
      <c r="X180" s="107"/>
    </row>
    <row r="181" spans="1:26" ht="24" customHeight="1" x14ac:dyDescent="0.2">
      <c r="B181" s="961" t="s">
        <v>252</v>
      </c>
      <c r="C181" s="961"/>
      <c r="D181" s="961"/>
      <c r="E181" s="961"/>
      <c r="F181" s="961"/>
      <c r="G181" s="962"/>
      <c r="H181" s="962"/>
      <c r="I181" s="962"/>
      <c r="J181" s="1028" t="s">
        <v>227</v>
      </c>
      <c r="K181" s="1028"/>
      <c r="L181" s="1028"/>
      <c r="M181" s="1028"/>
      <c r="N181" s="1028"/>
      <c r="O181" s="1028"/>
      <c r="P181" s="1028"/>
      <c r="Q181" s="1029">
        <f>IF(F175&lt;0,F175,)</f>
        <v>0</v>
      </c>
      <c r="R181" s="1029"/>
      <c r="S181" s="1257" t="s">
        <v>243</v>
      </c>
      <c r="T181" s="1257"/>
      <c r="U181" s="1257"/>
      <c r="V181" s="391"/>
    </row>
    <row r="182" spans="1:26" ht="15" hidden="1" x14ac:dyDescent="0.25">
      <c r="C182" s="108"/>
      <c r="D182" s="108"/>
      <c r="E182" s="108"/>
      <c r="F182" s="108"/>
      <c r="G182" s="108"/>
      <c r="H182" s="108"/>
      <c r="I182" s="108"/>
      <c r="J182" s="108"/>
      <c r="K182" s="108"/>
      <c r="L182" s="108"/>
      <c r="M182" s="108"/>
      <c r="N182" s="108"/>
      <c r="O182" s="108"/>
      <c r="P182" s="108"/>
      <c r="Q182" s="108"/>
      <c r="R182" s="108"/>
      <c r="S182" s="108"/>
    </row>
    <row r="183" spans="1:26" hidden="1" x14ac:dyDescent="0.2">
      <c r="C183" s="1026"/>
      <c r="D183" s="1026"/>
      <c r="E183" s="1026"/>
      <c r="F183" s="1026"/>
      <c r="G183" s="1026"/>
      <c r="H183" s="1026"/>
      <c r="I183" s="1026"/>
      <c r="J183" s="1026"/>
      <c r="K183" s="1026"/>
      <c r="L183" s="79"/>
      <c r="M183" s="79"/>
      <c r="N183" s="79"/>
    </row>
    <row r="184" spans="1:26" hidden="1" x14ac:dyDescent="0.2">
      <c r="C184" s="79"/>
      <c r="E184" s="78"/>
      <c r="F184" s="79"/>
      <c r="G184" s="79"/>
      <c r="H184" s="742"/>
      <c r="J184" s="79"/>
      <c r="K184" s="79"/>
      <c r="L184" s="79"/>
      <c r="M184" s="79"/>
      <c r="N184" s="79"/>
    </row>
    <row r="185" spans="1:26" hidden="1" x14ac:dyDescent="0.2">
      <c r="C185" s="79"/>
      <c r="E185" s="78"/>
      <c r="F185" s="79"/>
      <c r="G185" s="79"/>
      <c r="H185" s="742"/>
      <c r="J185" s="79"/>
      <c r="K185" s="79"/>
      <c r="L185" s="79"/>
      <c r="M185" s="79"/>
      <c r="N185" s="79"/>
    </row>
    <row r="186" spans="1:26" hidden="1" x14ac:dyDescent="0.2">
      <c r="C186" s="79"/>
      <c r="E186" s="78"/>
      <c r="F186" s="79"/>
      <c r="G186" s="79"/>
      <c r="H186" s="742"/>
      <c r="J186" s="79"/>
      <c r="K186" s="79"/>
      <c r="L186" s="79"/>
      <c r="M186" s="79"/>
      <c r="N186" s="79"/>
    </row>
    <row r="187" spans="1:26" hidden="1" x14ac:dyDescent="0.2">
      <c r="C187" s="79"/>
      <c r="E187" s="78"/>
      <c r="F187" s="79"/>
      <c r="G187" s="79"/>
      <c r="H187" s="742"/>
      <c r="J187" s="79"/>
      <c r="K187" s="79"/>
      <c r="L187" s="79"/>
      <c r="M187" s="79"/>
      <c r="N187" s="79"/>
    </row>
    <row r="188" spans="1:26" hidden="1" x14ac:dyDescent="0.2">
      <c r="C188" s="79"/>
      <c r="E188" s="78"/>
      <c r="F188" s="79"/>
      <c r="G188" s="79"/>
      <c r="H188" s="742"/>
      <c r="J188" s="79"/>
      <c r="K188" s="79"/>
      <c r="L188" s="79"/>
      <c r="M188" s="79"/>
      <c r="N188" s="79"/>
    </row>
    <row r="189" spans="1:26" hidden="1" x14ac:dyDescent="0.2">
      <c r="C189" s="79"/>
      <c r="E189" s="78"/>
      <c r="F189" s="79"/>
      <c r="G189" s="79"/>
      <c r="H189" s="742"/>
      <c r="J189" s="79"/>
      <c r="K189" s="79"/>
      <c r="L189" s="79"/>
      <c r="M189" s="79"/>
      <c r="N189" s="79"/>
    </row>
    <row r="190" spans="1:26" hidden="1" x14ac:dyDescent="0.2">
      <c r="C190" s="79"/>
      <c r="E190" s="78"/>
      <c r="F190" s="79"/>
      <c r="G190" s="79"/>
      <c r="H190" s="742"/>
      <c r="J190" s="79"/>
      <c r="K190" s="79"/>
      <c r="L190" s="79"/>
      <c r="M190" s="79"/>
      <c r="N190" s="79"/>
    </row>
    <row r="191" spans="1:26" hidden="1" x14ac:dyDescent="0.2">
      <c r="C191" s="79"/>
      <c r="E191" s="78"/>
      <c r="F191" s="79"/>
      <c r="G191" s="79"/>
      <c r="H191" s="742"/>
      <c r="J191" s="79"/>
      <c r="K191" s="79"/>
      <c r="L191" s="79"/>
      <c r="M191" s="79"/>
      <c r="N191" s="79"/>
    </row>
    <row r="192" spans="1:26" hidden="1" x14ac:dyDescent="0.2">
      <c r="C192" s="79"/>
      <c r="E192" s="78"/>
      <c r="F192" s="79"/>
      <c r="G192" s="79"/>
      <c r="H192" s="742"/>
      <c r="J192" s="79"/>
      <c r="K192" s="79"/>
      <c r="L192" s="79"/>
      <c r="M192" s="79"/>
      <c r="N192" s="79"/>
    </row>
    <row r="193" spans="3:14" hidden="1" x14ac:dyDescent="0.2">
      <c r="C193" s="79"/>
      <c r="E193" s="78"/>
      <c r="F193" s="79"/>
      <c r="G193" s="79"/>
      <c r="H193" s="742"/>
      <c r="J193" s="79"/>
      <c r="K193" s="79"/>
      <c r="L193" s="79"/>
      <c r="M193" s="79"/>
      <c r="N193" s="79"/>
    </row>
    <row r="194" spans="3:14" hidden="1" x14ac:dyDescent="0.2">
      <c r="C194" s="79"/>
      <c r="E194" s="78"/>
      <c r="F194" s="79"/>
      <c r="G194" s="79"/>
      <c r="H194" s="742"/>
      <c r="J194" s="79"/>
      <c r="K194" s="79"/>
      <c r="L194" s="79"/>
      <c r="M194" s="79"/>
      <c r="N194" s="79"/>
    </row>
    <row r="195" spans="3:14" hidden="1" x14ac:dyDescent="0.2">
      <c r="C195" s="79"/>
      <c r="E195" s="78"/>
      <c r="F195" s="79"/>
      <c r="G195" s="79"/>
      <c r="H195" s="742"/>
      <c r="J195" s="79"/>
      <c r="K195" s="79"/>
      <c r="L195" s="79"/>
      <c r="M195" s="79"/>
      <c r="N195" s="79"/>
    </row>
    <row r="196" spans="3:14" hidden="1" x14ac:dyDescent="0.2">
      <c r="C196" s="79"/>
      <c r="E196" s="78"/>
      <c r="F196" s="79"/>
      <c r="G196" s="79"/>
      <c r="H196" s="742"/>
      <c r="J196" s="79"/>
      <c r="K196" s="79"/>
      <c r="L196" s="79"/>
      <c r="M196" s="79"/>
      <c r="N196" s="79"/>
    </row>
    <row r="197" spans="3:14" hidden="1" x14ac:dyDescent="0.2">
      <c r="C197" s="79"/>
      <c r="E197" s="78"/>
      <c r="F197" s="79"/>
      <c r="G197" s="79"/>
      <c r="H197" s="742"/>
      <c r="J197" s="79"/>
      <c r="K197" s="79"/>
      <c r="L197" s="79"/>
      <c r="M197" s="79"/>
      <c r="N197" s="79"/>
    </row>
    <row r="198" spans="3:14" hidden="1" x14ac:dyDescent="0.2">
      <c r="C198" s="79"/>
      <c r="E198" s="78"/>
      <c r="F198" s="79"/>
      <c r="G198" s="79"/>
      <c r="H198" s="742"/>
      <c r="J198" s="79"/>
      <c r="K198" s="79"/>
      <c r="L198" s="79"/>
      <c r="M198" s="79"/>
      <c r="N198" s="79"/>
    </row>
    <row r="199" spans="3:14" hidden="1" x14ac:dyDescent="0.2">
      <c r="C199" s="79"/>
      <c r="E199" s="78"/>
      <c r="F199" s="79"/>
      <c r="G199" s="79"/>
      <c r="H199" s="742"/>
      <c r="J199" s="79"/>
      <c r="K199" s="79"/>
      <c r="L199" s="79"/>
      <c r="M199" s="79"/>
      <c r="N199" s="79"/>
    </row>
    <row r="200" spans="3:14" hidden="1" x14ac:dyDescent="0.2">
      <c r="C200" s="79"/>
      <c r="E200" s="78"/>
      <c r="F200" s="79"/>
      <c r="G200" s="79"/>
      <c r="H200" s="742"/>
      <c r="J200" s="79"/>
      <c r="K200" s="79"/>
      <c r="L200" s="79"/>
      <c r="M200" s="79"/>
      <c r="N200" s="79"/>
    </row>
    <row r="201" spans="3:14" hidden="1" x14ac:dyDescent="0.2">
      <c r="C201" s="79"/>
      <c r="E201" s="78"/>
      <c r="F201" s="79"/>
      <c r="G201" s="79"/>
      <c r="H201" s="742"/>
      <c r="J201" s="79"/>
      <c r="K201" s="79"/>
      <c r="L201" s="79"/>
      <c r="M201" s="79"/>
      <c r="N201" s="79"/>
    </row>
    <row r="202" spans="3:14" hidden="1" x14ac:dyDescent="0.2">
      <c r="C202" s="79"/>
      <c r="E202" s="78"/>
      <c r="F202" s="79"/>
      <c r="G202" s="79"/>
      <c r="H202" s="742"/>
      <c r="J202" s="79"/>
      <c r="K202" s="79"/>
      <c r="L202" s="79"/>
      <c r="M202" s="79"/>
      <c r="N202" s="79"/>
    </row>
    <row r="203" spans="3:14" hidden="1" x14ac:dyDescent="0.2">
      <c r="C203" s="79"/>
      <c r="E203" s="78"/>
      <c r="F203" s="79"/>
      <c r="G203" s="79"/>
      <c r="H203" s="742"/>
      <c r="J203" s="79"/>
      <c r="K203" s="79"/>
      <c r="L203" s="79"/>
      <c r="M203" s="79"/>
      <c r="N203" s="79"/>
    </row>
    <row r="204" spans="3:14" hidden="1" x14ac:dyDescent="0.2">
      <c r="C204" s="79"/>
      <c r="E204" s="78"/>
      <c r="F204" s="79"/>
      <c r="G204" s="79"/>
      <c r="H204" s="742"/>
      <c r="J204" s="79"/>
      <c r="K204" s="79"/>
      <c r="L204" s="79"/>
      <c r="M204" s="79"/>
      <c r="N204" s="79"/>
    </row>
    <row r="205" spans="3:14" hidden="1" x14ac:dyDescent="0.2">
      <c r="C205" s="79"/>
      <c r="E205" s="78"/>
      <c r="F205" s="79"/>
      <c r="G205" s="79"/>
      <c r="H205" s="742"/>
      <c r="J205" s="79"/>
      <c r="K205" s="79"/>
      <c r="L205" s="79"/>
      <c r="M205" s="79"/>
      <c r="N205" s="79"/>
    </row>
    <row r="206" spans="3:14" hidden="1" x14ac:dyDescent="0.2">
      <c r="C206" s="79"/>
      <c r="E206" s="78"/>
      <c r="F206" s="79"/>
      <c r="G206" s="79"/>
      <c r="H206" s="742"/>
      <c r="J206" s="79"/>
      <c r="K206" s="79"/>
      <c r="L206" s="79"/>
      <c r="M206" s="79"/>
      <c r="N206" s="79"/>
    </row>
    <row r="207" spans="3:14" hidden="1" x14ac:dyDescent="0.2">
      <c r="C207" s="79"/>
      <c r="E207" s="78"/>
      <c r="F207" s="79"/>
      <c r="G207" s="79"/>
      <c r="H207" s="742"/>
      <c r="J207" s="79"/>
      <c r="K207" s="79"/>
      <c r="L207" s="79"/>
      <c r="M207" s="79"/>
      <c r="N207" s="79"/>
    </row>
    <row r="208" spans="3:14" hidden="1" x14ac:dyDescent="0.2">
      <c r="C208" s="79"/>
      <c r="E208" s="78"/>
      <c r="F208" s="79"/>
      <c r="G208" s="79"/>
      <c r="H208" s="742"/>
      <c r="J208" s="79"/>
      <c r="K208" s="79"/>
      <c r="L208" s="79"/>
      <c r="M208" s="79"/>
      <c r="N208" s="79"/>
    </row>
    <row r="209" spans="3:16" hidden="1" x14ac:dyDescent="0.2">
      <c r="C209" s="79"/>
      <c r="E209" s="78"/>
      <c r="F209" s="79"/>
      <c r="G209" s="79"/>
      <c r="H209" s="742"/>
      <c r="J209" s="79"/>
      <c r="K209" s="79"/>
      <c r="L209" s="79"/>
      <c r="M209" s="79"/>
      <c r="N209" s="79"/>
    </row>
    <row r="210" spans="3:16" hidden="1" x14ac:dyDescent="0.2">
      <c r="C210" s="79"/>
      <c r="E210" s="78"/>
      <c r="F210" s="79"/>
      <c r="G210" s="79"/>
      <c r="H210" s="742"/>
      <c r="J210" s="79"/>
      <c r="K210" s="79"/>
      <c r="L210" s="79"/>
      <c r="M210" s="79"/>
      <c r="N210" s="79"/>
    </row>
    <row r="211" spans="3:16" hidden="1" x14ac:dyDescent="0.2">
      <c r="C211" s="79"/>
      <c r="E211" s="78"/>
      <c r="F211" s="79"/>
      <c r="G211" s="79"/>
      <c r="H211" s="742"/>
      <c r="J211" s="79"/>
      <c r="K211" s="79"/>
      <c r="L211" s="79"/>
      <c r="M211" s="79"/>
      <c r="N211" s="79"/>
    </row>
    <row r="212" spans="3:16" hidden="1" x14ac:dyDescent="0.2">
      <c r="C212" s="79"/>
      <c r="E212" s="78"/>
      <c r="F212" s="79"/>
      <c r="G212" s="79"/>
      <c r="H212" s="742"/>
      <c r="J212" s="79"/>
      <c r="K212" s="79"/>
      <c r="L212" s="79"/>
      <c r="M212" s="79"/>
      <c r="N212" s="79"/>
    </row>
    <row r="213" spans="3:16" hidden="1" x14ac:dyDescent="0.2">
      <c r="C213" s="79"/>
      <c r="E213" s="78"/>
      <c r="F213" s="79"/>
      <c r="G213" s="79"/>
      <c r="H213" s="742"/>
      <c r="J213" s="79"/>
      <c r="K213" s="79"/>
      <c r="L213" s="79"/>
      <c r="M213" s="79"/>
      <c r="N213" s="79"/>
    </row>
    <row r="214" spans="3:16" hidden="1" x14ac:dyDescent="0.2">
      <c r="C214" s="79"/>
      <c r="E214" s="78"/>
      <c r="F214" s="79"/>
      <c r="G214" s="79"/>
      <c r="H214" s="742"/>
      <c r="J214" s="79"/>
      <c r="K214" s="79"/>
      <c r="L214" s="79"/>
      <c r="M214" s="79"/>
      <c r="N214" s="79"/>
    </row>
    <row r="215" spans="3:16" hidden="1" x14ac:dyDescent="0.2">
      <c r="C215" s="79"/>
      <c r="E215" s="78"/>
      <c r="F215" s="79"/>
      <c r="G215" s="79"/>
      <c r="H215" s="742"/>
      <c r="J215" s="79"/>
      <c r="K215" s="79"/>
      <c r="L215" s="79"/>
      <c r="M215" s="79"/>
      <c r="N215" s="79"/>
    </row>
    <row r="216" spans="3:16" hidden="1" x14ac:dyDescent="0.2">
      <c r="C216" s="79"/>
      <c r="E216" s="78"/>
      <c r="F216" s="79"/>
      <c r="G216" s="79"/>
      <c r="H216" s="742"/>
      <c r="J216" s="79"/>
      <c r="K216" s="79"/>
      <c r="L216" s="79"/>
      <c r="M216" s="79"/>
      <c r="N216" s="79"/>
    </row>
    <row r="217" spans="3:16" hidden="1" x14ac:dyDescent="0.2">
      <c r="C217" s="79"/>
      <c r="E217" s="78"/>
      <c r="F217" s="79"/>
      <c r="G217" s="79"/>
      <c r="H217" s="742"/>
      <c r="J217" s="79"/>
      <c r="K217" s="79"/>
      <c r="L217" s="79"/>
      <c r="M217" s="79"/>
      <c r="N217" s="79"/>
      <c r="O217" s="79"/>
      <c r="P217" s="79"/>
    </row>
    <row r="218" spans="3:16" hidden="1" x14ac:dyDescent="0.2">
      <c r="C218" s="79"/>
      <c r="E218" s="78"/>
      <c r="F218" s="79"/>
      <c r="G218" s="79"/>
      <c r="H218" s="742"/>
      <c r="J218" s="79"/>
      <c r="K218" s="79"/>
      <c r="L218" s="79"/>
      <c r="M218" s="79"/>
      <c r="N218" s="79"/>
      <c r="O218" s="79"/>
      <c r="P218" s="79"/>
    </row>
    <row r="219" spans="3:16" hidden="1" x14ac:dyDescent="0.2">
      <c r="C219" s="79"/>
      <c r="E219" s="78"/>
      <c r="F219" s="79"/>
      <c r="G219" s="79"/>
      <c r="H219" s="742"/>
      <c r="J219" s="79"/>
      <c r="K219" s="79"/>
      <c r="L219" s="79"/>
      <c r="M219" s="79"/>
      <c r="N219" s="79"/>
      <c r="O219" s="79"/>
      <c r="P219" s="79"/>
    </row>
    <row r="220" spans="3:16" hidden="1" x14ac:dyDescent="0.2">
      <c r="C220" s="79"/>
      <c r="E220" s="78"/>
      <c r="F220" s="79"/>
      <c r="G220" s="79"/>
      <c r="H220" s="742"/>
      <c r="J220" s="79"/>
      <c r="K220" s="79"/>
      <c r="L220" s="79"/>
      <c r="M220" s="79"/>
      <c r="N220" s="79"/>
      <c r="O220" s="79"/>
      <c r="P220" s="79"/>
    </row>
    <row r="221" spans="3:16" hidden="1" x14ac:dyDescent="0.2">
      <c r="C221" s="79"/>
      <c r="E221" s="78"/>
      <c r="F221" s="79"/>
      <c r="G221" s="79"/>
      <c r="H221" s="742"/>
      <c r="J221" s="79"/>
      <c r="K221" s="79"/>
      <c r="L221" s="79"/>
      <c r="M221" s="79"/>
      <c r="N221" s="79"/>
      <c r="O221" s="79"/>
      <c r="P221" s="79"/>
    </row>
    <row r="222" spans="3:16" hidden="1" x14ac:dyDescent="0.2">
      <c r="C222" s="79"/>
      <c r="E222" s="78"/>
      <c r="F222" s="79"/>
      <c r="G222" s="79"/>
      <c r="H222" s="742"/>
      <c r="J222" s="79"/>
      <c r="K222" s="79"/>
      <c r="L222" s="79"/>
      <c r="M222" s="79"/>
      <c r="N222" s="79"/>
      <c r="O222" s="79"/>
      <c r="P222" s="79"/>
    </row>
    <row r="223" spans="3:16" hidden="1" x14ac:dyDescent="0.2">
      <c r="C223" s="79"/>
      <c r="E223" s="78"/>
      <c r="F223" s="79"/>
      <c r="G223" s="79"/>
      <c r="H223" s="742"/>
      <c r="J223" s="79"/>
      <c r="K223" s="79"/>
      <c r="L223" s="79"/>
      <c r="M223" s="79"/>
      <c r="N223" s="79"/>
      <c r="O223" s="79"/>
      <c r="P223" s="79"/>
    </row>
    <row r="224" spans="3:16" hidden="1" x14ac:dyDescent="0.2">
      <c r="C224" s="79"/>
      <c r="E224" s="78"/>
      <c r="F224" s="79"/>
      <c r="G224" s="79"/>
      <c r="H224" s="742"/>
      <c r="J224" s="79"/>
      <c r="K224" s="79"/>
      <c r="L224" s="79"/>
      <c r="M224" s="79"/>
      <c r="N224" s="79"/>
      <c r="O224" s="79"/>
      <c r="P224" s="79"/>
    </row>
    <row r="225" spans="3:16" hidden="1" x14ac:dyDescent="0.2">
      <c r="C225" s="79"/>
      <c r="E225" s="78"/>
      <c r="F225" s="79"/>
      <c r="G225" s="79"/>
      <c r="H225" s="742"/>
      <c r="J225" s="79"/>
      <c r="K225" s="79"/>
      <c r="L225" s="79"/>
      <c r="M225" s="79"/>
      <c r="N225" s="79"/>
      <c r="O225" s="79"/>
      <c r="P225" s="79"/>
    </row>
    <row r="226" spans="3:16" hidden="1" x14ac:dyDescent="0.2">
      <c r="C226" s="79"/>
      <c r="E226" s="78"/>
      <c r="F226" s="79"/>
      <c r="G226" s="79"/>
      <c r="H226" s="742"/>
      <c r="J226" s="79"/>
      <c r="K226" s="79"/>
      <c r="L226" s="79"/>
      <c r="M226" s="79"/>
      <c r="N226" s="79"/>
      <c r="O226" s="79"/>
      <c r="P226" s="79"/>
    </row>
    <row r="227" spans="3:16" hidden="1" x14ac:dyDescent="0.2">
      <c r="C227" s="79"/>
      <c r="E227" s="78"/>
      <c r="F227" s="79"/>
      <c r="G227" s="79"/>
      <c r="H227" s="742"/>
      <c r="J227" s="79"/>
      <c r="K227" s="79"/>
      <c r="L227" s="79"/>
      <c r="M227" s="79"/>
      <c r="N227" s="79"/>
      <c r="O227" s="79"/>
      <c r="P227" s="79"/>
    </row>
    <row r="228" spans="3:16" hidden="1" x14ac:dyDescent="0.2">
      <c r="C228" s="79"/>
      <c r="E228" s="78"/>
      <c r="F228" s="79"/>
      <c r="G228" s="79"/>
      <c r="H228" s="742"/>
      <c r="J228" s="79"/>
      <c r="K228" s="79"/>
      <c r="L228" s="79"/>
      <c r="M228" s="79"/>
      <c r="N228" s="79"/>
      <c r="O228" s="79"/>
      <c r="P228" s="79"/>
    </row>
    <row r="229" spans="3:16" hidden="1" x14ac:dyDescent="0.2">
      <c r="C229" s="79"/>
      <c r="E229" s="78"/>
      <c r="F229" s="79"/>
      <c r="G229" s="79"/>
      <c r="H229" s="742"/>
      <c r="J229" s="79"/>
      <c r="K229" s="79"/>
      <c r="L229" s="79"/>
      <c r="M229" s="79"/>
      <c r="N229" s="79"/>
      <c r="O229" s="79"/>
      <c r="P229" s="79"/>
    </row>
    <row r="230" spans="3:16" hidden="1" x14ac:dyDescent="0.2">
      <c r="C230" s="79"/>
      <c r="E230" s="78"/>
      <c r="F230" s="79"/>
      <c r="G230" s="79"/>
      <c r="H230" s="742"/>
      <c r="J230" s="79"/>
      <c r="K230" s="79"/>
      <c r="L230" s="79"/>
      <c r="M230" s="79"/>
      <c r="N230" s="79"/>
      <c r="O230" s="79"/>
      <c r="P230" s="79"/>
    </row>
    <row r="231" spans="3:16" hidden="1" x14ac:dyDescent="0.2">
      <c r="C231" s="79"/>
      <c r="E231" s="78"/>
      <c r="F231" s="79"/>
      <c r="G231" s="79"/>
      <c r="H231" s="742"/>
      <c r="J231" s="79"/>
      <c r="K231" s="79"/>
      <c r="L231" s="79"/>
      <c r="M231" s="79"/>
      <c r="N231" s="79"/>
      <c r="O231" s="79"/>
      <c r="P231" s="79"/>
    </row>
    <row r="232" spans="3:16" hidden="1" x14ac:dyDescent="0.2">
      <c r="C232" s="79"/>
      <c r="E232" s="78"/>
      <c r="F232" s="79"/>
      <c r="G232" s="79"/>
      <c r="H232" s="742"/>
      <c r="J232" s="79"/>
      <c r="K232" s="79"/>
      <c r="L232" s="79"/>
      <c r="M232" s="79"/>
      <c r="N232" s="79"/>
      <c r="O232" s="79"/>
      <c r="P232" s="79"/>
    </row>
    <row r="233" spans="3:16" hidden="1" x14ac:dyDescent="0.2">
      <c r="C233" s="79"/>
      <c r="E233" s="78"/>
      <c r="F233" s="79"/>
      <c r="G233" s="79"/>
      <c r="H233" s="742"/>
      <c r="J233" s="79"/>
      <c r="K233" s="79"/>
      <c r="L233" s="79"/>
      <c r="M233" s="79"/>
      <c r="N233" s="79"/>
      <c r="O233" s="79"/>
      <c r="P233" s="79"/>
    </row>
    <row r="234" spans="3:16" hidden="1" x14ac:dyDescent="0.2">
      <c r="C234" s="79"/>
      <c r="E234" s="78"/>
      <c r="F234" s="79"/>
      <c r="G234" s="79"/>
      <c r="H234" s="742"/>
      <c r="J234" s="79"/>
      <c r="K234" s="79"/>
      <c r="L234" s="79"/>
      <c r="M234" s="79"/>
      <c r="N234" s="79"/>
      <c r="O234" s="79"/>
      <c r="P234" s="79"/>
    </row>
    <row r="235" spans="3:16" hidden="1" x14ac:dyDescent="0.2">
      <c r="C235" s="79"/>
      <c r="E235" s="78"/>
      <c r="F235" s="79"/>
      <c r="G235" s="79"/>
      <c r="H235" s="742"/>
      <c r="J235" s="79"/>
      <c r="K235" s="79"/>
      <c r="L235" s="79"/>
      <c r="M235" s="79"/>
      <c r="N235" s="79"/>
      <c r="O235" s="79"/>
      <c r="P235" s="79"/>
    </row>
    <row r="236" spans="3:16" hidden="1" x14ac:dyDescent="0.2">
      <c r="C236" s="79"/>
      <c r="E236" s="78"/>
      <c r="F236" s="79"/>
      <c r="G236" s="79"/>
      <c r="H236" s="742"/>
      <c r="J236" s="79"/>
      <c r="K236" s="79"/>
      <c r="L236" s="79"/>
      <c r="M236" s="79"/>
      <c r="N236" s="79"/>
      <c r="O236" s="79"/>
      <c r="P236" s="79"/>
    </row>
    <row r="237" spans="3:16" hidden="1" x14ac:dyDescent="0.2">
      <c r="C237" s="79"/>
      <c r="E237" s="78"/>
      <c r="F237" s="79"/>
      <c r="G237" s="79"/>
      <c r="H237" s="742"/>
      <c r="J237" s="79"/>
      <c r="K237" s="79"/>
      <c r="L237" s="79"/>
      <c r="M237" s="79"/>
      <c r="N237" s="79"/>
      <c r="O237" s="79"/>
      <c r="P237" s="79"/>
    </row>
    <row r="238" spans="3:16" hidden="1" x14ac:dyDescent="0.2">
      <c r="C238" s="79"/>
      <c r="E238" s="78"/>
      <c r="F238" s="79"/>
      <c r="G238" s="79"/>
      <c r="H238" s="742"/>
      <c r="J238" s="79"/>
      <c r="K238" s="79"/>
      <c r="L238" s="79"/>
      <c r="M238" s="79"/>
      <c r="N238" s="79"/>
      <c r="O238" s="79"/>
      <c r="P238" s="79"/>
    </row>
    <row r="239" spans="3:16" hidden="1" x14ac:dyDescent="0.2">
      <c r="C239" s="79"/>
      <c r="E239" s="78"/>
      <c r="F239" s="79"/>
      <c r="G239" s="79"/>
      <c r="H239" s="742"/>
      <c r="J239" s="79"/>
      <c r="K239" s="79"/>
      <c r="L239" s="79"/>
      <c r="M239" s="79"/>
      <c r="N239" s="79"/>
      <c r="O239" s="79"/>
      <c r="P239" s="79"/>
    </row>
    <row r="240" spans="3:16" hidden="1" x14ac:dyDescent="0.2">
      <c r="C240" s="79"/>
      <c r="E240" s="78"/>
      <c r="F240" s="79"/>
      <c r="G240" s="79"/>
      <c r="H240" s="742"/>
      <c r="J240" s="79"/>
      <c r="K240" s="79"/>
      <c r="L240" s="79"/>
      <c r="M240" s="79"/>
      <c r="N240" s="79"/>
      <c r="O240" s="79"/>
      <c r="P240" s="79"/>
    </row>
    <row r="241" spans="3:16" hidden="1" x14ac:dyDescent="0.2">
      <c r="C241" s="79"/>
      <c r="E241" s="78"/>
      <c r="F241" s="79"/>
      <c r="G241" s="79"/>
      <c r="H241" s="742"/>
      <c r="J241" s="79"/>
      <c r="K241" s="79"/>
      <c r="L241" s="79"/>
      <c r="M241" s="79"/>
      <c r="N241" s="79"/>
      <c r="O241" s="79"/>
      <c r="P241" s="79"/>
    </row>
    <row r="242" spans="3:16" hidden="1" x14ac:dyDescent="0.2">
      <c r="C242" s="79"/>
      <c r="E242" s="78"/>
      <c r="F242" s="79"/>
      <c r="G242" s="79"/>
      <c r="H242" s="742"/>
      <c r="J242" s="79"/>
      <c r="K242" s="79"/>
      <c r="L242" s="79"/>
      <c r="M242" s="79"/>
      <c r="N242" s="79"/>
      <c r="O242" s="79"/>
      <c r="P242" s="79"/>
    </row>
    <row r="243" spans="3:16" hidden="1" x14ac:dyDescent="0.2">
      <c r="C243" s="79"/>
      <c r="E243" s="78"/>
      <c r="F243" s="79"/>
      <c r="G243" s="79"/>
      <c r="H243" s="742"/>
      <c r="J243" s="79"/>
      <c r="K243" s="79"/>
      <c r="L243" s="79"/>
      <c r="M243" s="79"/>
      <c r="N243" s="79"/>
      <c r="O243" s="79"/>
      <c r="P243" s="79"/>
    </row>
    <row r="244" spans="3:16" hidden="1" x14ac:dyDescent="0.2">
      <c r="C244" s="79"/>
      <c r="E244" s="78"/>
      <c r="F244" s="79"/>
      <c r="G244" s="79"/>
      <c r="H244" s="742"/>
      <c r="J244" s="79"/>
      <c r="K244" s="79"/>
      <c r="L244" s="79"/>
      <c r="M244" s="79"/>
      <c r="N244" s="79"/>
      <c r="O244" s="79"/>
      <c r="P244" s="79"/>
    </row>
    <row r="245" spans="3:16" hidden="1" x14ac:dyDescent="0.2">
      <c r="C245" s="79"/>
      <c r="E245" s="78"/>
      <c r="F245" s="79"/>
      <c r="G245" s="79"/>
      <c r="H245" s="742"/>
      <c r="J245" s="79"/>
      <c r="K245" s="79"/>
      <c r="L245" s="79"/>
      <c r="M245" s="79"/>
      <c r="N245" s="79"/>
      <c r="O245" s="79"/>
      <c r="P245" s="79"/>
    </row>
    <row r="246" spans="3:16" hidden="1" x14ac:dyDescent="0.2">
      <c r="C246" s="79"/>
      <c r="E246" s="78"/>
      <c r="F246" s="79"/>
      <c r="G246" s="79"/>
      <c r="H246" s="742"/>
      <c r="J246" s="79"/>
      <c r="K246" s="79"/>
      <c r="L246" s="79"/>
      <c r="M246" s="79"/>
      <c r="N246" s="79"/>
      <c r="O246" s="79"/>
      <c r="P246" s="79"/>
    </row>
    <row r="247" spans="3:16" hidden="1" x14ac:dyDescent="0.2">
      <c r="C247" s="79"/>
      <c r="E247" s="78"/>
      <c r="F247" s="79"/>
      <c r="G247" s="79"/>
      <c r="H247" s="742"/>
      <c r="J247" s="79"/>
      <c r="K247" s="79"/>
      <c r="L247" s="79"/>
      <c r="M247" s="79"/>
      <c r="N247" s="79"/>
      <c r="O247" s="79"/>
      <c r="P247" s="79"/>
    </row>
    <row r="248" spans="3:16" hidden="1" x14ac:dyDescent="0.2">
      <c r="C248" s="79"/>
      <c r="E248" s="78"/>
      <c r="F248" s="79"/>
      <c r="G248" s="79"/>
      <c r="H248" s="742"/>
      <c r="J248" s="79"/>
      <c r="K248" s="79"/>
      <c r="L248" s="79"/>
      <c r="M248" s="79"/>
      <c r="N248" s="79"/>
      <c r="O248" s="79"/>
      <c r="P248" s="79"/>
    </row>
    <row r="249" spans="3:16" hidden="1" x14ac:dyDescent="0.2">
      <c r="C249" s="79"/>
      <c r="E249" s="78"/>
      <c r="F249" s="79"/>
      <c r="G249" s="79"/>
      <c r="H249" s="742"/>
      <c r="J249" s="79"/>
      <c r="K249" s="79"/>
      <c r="L249" s="79"/>
      <c r="M249" s="79"/>
      <c r="N249" s="79"/>
      <c r="O249" s="79"/>
      <c r="P249" s="79"/>
    </row>
    <row r="250" spans="3:16" hidden="1" x14ac:dyDescent="0.2">
      <c r="C250" s="79"/>
      <c r="E250" s="78"/>
      <c r="F250" s="79"/>
      <c r="G250" s="79"/>
      <c r="H250" s="742"/>
      <c r="J250" s="79"/>
      <c r="K250" s="79"/>
      <c r="L250" s="79"/>
      <c r="M250" s="79"/>
      <c r="N250" s="79"/>
      <c r="O250" s="79"/>
      <c r="P250" s="79"/>
    </row>
    <row r="251" spans="3:16" hidden="1" x14ac:dyDescent="0.2">
      <c r="C251" s="79"/>
      <c r="E251" s="78"/>
      <c r="F251" s="79"/>
      <c r="G251" s="79"/>
      <c r="H251" s="742"/>
      <c r="J251" s="79"/>
      <c r="K251" s="79"/>
      <c r="L251" s="79"/>
      <c r="M251" s="79"/>
      <c r="N251" s="79"/>
      <c r="O251" s="79"/>
      <c r="P251" s="79"/>
    </row>
    <row r="252" spans="3:16" hidden="1" x14ac:dyDescent="0.2">
      <c r="C252" s="79"/>
      <c r="E252" s="78"/>
      <c r="F252" s="79"/>
      <c r="G252" s="79"/>
      <c r="H252" s="742"/>
      <c r="J252" s="79"/>
      <c r="K252" s="79"/>
      <c r="L252" s="79"/>
      <c r="M252" s="79"/>
      <c r="N252" s="79"/>
      <c r="O252" s="79"/>
      <c r="P252" s="79"/>
    </row>
    <row r="253" spans="3:16" hidden="1" x14ac:dyDescent="0.2">
      <c r="C253" s="79"/>
      <c r="E253" s="78"/>
      <c r="F253" s="79"/>
      <c r="G253" s="79"/>
      <c r="H253" s="742"/>
      <c r="J253" s="79"/>
      <c r="K253" s="79"/>
      <c r="L253" s="79"/>
      <c r="M253" s="79"/>
      <c r="N253" s="79"/>
      <c r="O253" s="79"/>
      <c r="P253" s="79"/>
    </row>
    <row r="254" spans="3:16" hidden="1" x14ac:dyDescent="0.2">
      <c r="C254" s="79"/>
      <c r="E254" s="78"/>
      <c r="F254" s="79"/>
      <c r="G254" s="79"/>
      <c r="H254" s="742"/>
      <c r="J254" s="79"/>
      <c r="K254" s="79"/>
      <c r="L254" s="79"/>
      <c r="M254" s="79"/>
      <c r="N254" s="79"/>
      <c r="O254" s="79"/>
      <c r="P254" s="79"/>
    </row>
    <row r="255" spans="3:16" hidden="1" x14ac:dyDescent="0.2">
      <c r="C255" s="79"/>
      <c r="E255" s="78"/>
      <c r="F255" s="79"/>
      <c r="G255" s="79"/>
      <c r="H255" s="742"/>
      <c r="J255" s="79"/>
      <c r="K255" s="79"/>
      <c r="L255" s="79"/>
      <c r="M255" s="79"/>
      <c r="N255" s="79"/>
      <c r="O255" s="79"/>
      <c r="P255" s="79"/>
    </row>
    <row r="256" spans="3:16" hidden="1" x14ac:dyDescent="0.2">
      <c r="C256" s="79"/>
      <c r="E256" s="78"/>
      <c r="F256" s="79"/>
      <c r="G256" s="79"/>
      <c r="H256" s="742"/>
      <c r="J256" s="79"/>
      <c r="K256" s="79"/>
      <c r="L256" s="79"/>
      <c r="M256" s="79"/>
      <c r="N256" s="79"/>
      <c r="O256" s="79"/>
      <c r="P256" s="79"/>
    </row>
    <row r="257" spans="3:16" hidden="1" x14ac:dyDescent="0.2">
      <c r="C257" s="79"/>
      <c r="E257" s="78"/>
      <c r="F257" s="79"/>
      <c r="G257" s="79"/>
      <c r="H257" s="742"/>
      <c r="J257" s="79"/>
      <c r="K257" s="79"/>
      <c r="L257" s="79"/>
      <c r="M257" s="79"/>
      <c r="N257" s="79"/>
      <c r="O257" s="79"/>
      <c r="P257" s="79"/>
    </row>
    <row r="258" spans="3:16" hidden="1" x14ac:dyDescent="0.2">
      <c r="C258" s="79"/>
      <c r="E258" s="78"/>
      <c r="F258" s="79"/>
      <c r="G258" s="79"/>
      <c r="H258" s="742"/>
      <c r="J258" s="79"/>
      <c r="K258" s="79"/>
      <c r="L258" s="79"/>
      <c r="M258" s="79"/>
      <c r="N258" s="79"/>
      <c r="O258" s="79"/>
      <c r="P258" s="79"/>
    </row>
    <row r="259" spans="3:16" hidden="1" x14ac:dyDescent="0.2">
      <c r="C259" s="79"/>
      <c r="E259" s="78"/>
      <c r="F259" s="79"/>
      <c r="G259" s="79"/>
      <c r="H259" s="742"/>
      <c r="J259" s="79"/>
      <c r="K259" s="79"/>
      <c r="L259" s="79"/>
      <c r="M259" s="79"/>
      <c r="N259" s="79"/>
      <c r="O259" s="79"/>
      <c r="P259" s="79"/>
    </row>
    <row r="260" spans="3:16" hidden="1" x14ac:dyDescent="0.2">
      <c r="C260" s="79"/>
      <c r="E260" s="78"/>
      <c r="F260" s="79"/>
      <c r="G260" s="79"/>
      <c r="H260" s="742"/>
      <c r="J260" s="79"/>
      <c r="K260" s="79"/>
      <c r="L260" s="79"/>
      <c r="M260" s="79"/>
      <c r="N260" s="79"/>
      <c r="O260" s="79"/>
      <c r="P260" s="79"/>
    </row>
    <row r="261" spans="3:16" hidden="1" x14ac:dyDescent="0.2">
      <c r="C261" s="79"/>
      <c r="E261" s="78"/>
      <c r="F261" s="79"/>
      <c r="G261" s="79"/>
      <c r="H261" s="742"/>
      <c r="J261" s="79"/>
      <c r="K261" s="79"/>
      <c r="L261" s="79"/>
      <c r="M261" s="79"/>
      <c r="N261" s="79"/>
      <c r="O261" s="79"/>
      <c r="P261" s="79"/>
    </row>
    <row r="262" spans="3:16" hidden="1" x14ac:dyDescent="0.2">
      <c r="C262" s="79"/>
      <c r="E262" s="78"/>
      <c r="F262" s="79"/>
      <c r="G262" s="79"/>
      <c r="H262" s="742"/>
      <c r="J262" s="79"/>
      <c r="K262" s="79"/>
      <c r="L262" s="79"/>
      <c r="M262" s="79"/>
      <c r="N262" s="79"/>
      <c r="O262" s="79"/>
      <c r="P262" s="79"/>
    </row>
    <row r="263" spans="3:16" hidden="1" x14ac:dyDescent="0.2">
      <c r="C263" s="79"/>
      <c r="E263" s="78"/>
      <c r="F263" s="79"/>
      <c r="G263" s="79"/>
      <c r="H263" s="742"/>
      <c r="J263" s="79"/>
      <c r="K263" s="79"/>
      <c r="L263" s="79"/>
      <c r="M263" s="79"/>
      <c r="N263" s="79"/>
      <c r="O263" s="79"/>
      <c r="P263" s="79"/>
    </row>
    <row r="264" spans="3:16" hidden="1" x14ac:dyDescent="0.2">
      <c r="C264" s="79"/>
      <c r="E264" s="78"/>
      <c r="F264" s="79"/>
      <c r="G264" s="79"/>
      <c r="H264" s="742"/>
      <c r="J264" s="79"/>
      <c r="K264" s="79"/>
      <c r="L264" s="79"/>
      <c r="M264" s="79"/>
      <c r="N264" s="79"/>
      <c r="O264" s="79"/>
      <c r="P264" s="79"/>
    </row>
    <row r="265" spans="3:16" hidden="1" x14ac:dyDescent="0.2">
      <c r="C265" s="79"/>
      <c r="E265" s="78"/>
      <c r="F265" s="79"/>
      <c r="G265" s="79"/>
      <c r="H265" s="742"/>
      <c r="J265" s="79"/>
      <c r="K265" s="79"/>
      <c r="L265" s="79"/>
      <c r="M265" s="79"/>
      <c r="N265" s="79"/>
      <c r="O265" s="79"/>
      <c r="P265" s="79"/>
    </row>
    <row r="266" spans="3:16" hidden="1" x14ac:dyDescent="0.2">
      <c r="C266" s="79"/>
      <c r="E266" s="78"/>
      <c r="F266" s="79"/>
      <c r="G266" s="79"/>
      <c r="H266" s="742"/>
      <c r="J266" s="79"/>
      <c r="K266" s="79"/>
      <c r="L266" s="79"/>
      <c r="M266" s="79"/>
      <c r="N266" s="79"/>
      <c r="O266" s="79"/>
      <c r="P266" s="79"/>
    </row>
    <row r="267" spans="3:16" hidden="1" x14ac:dyDescent="0.2">
      <c r="C267" s="79"/>
      <c r="E267" s="78"/>
      <c r="F267" s="79"/>
      <c r="G267" s="79"/>
      <c r="H267" s="742"/>
      <c r="J267" s="79"/>
      <c r="K267" s="79"/>
      <c r="L267" s="79"/>
      <c r="M267" s="79"/>
      <c r="N267" s="79"/>
      <c r="O267" s="79"/>
      <c r="P267" s="79"/>
    </row>
    <row r="268" spans="3:16" hidden="1" x14ac:dyDescent="0.2">
      <c r="C268" s="79"/>
      <c r="E268" s="78"/>
      <c r="F268" s="79"/>
      <c r="G268" s="79"/>
      <c r="H268" s="742"/>
      <c r="J268" s="79"/>
      <c r="K268" s="79"/>
      <c r="L268" s="79"/>
      <c r="M268" s="79"/>
      <c r="N268" s="79"/>
      <c r="O268" s="79"/>
      <c r="P268" s="79"/>
    </row>
    <row r="269" spans="3:16" hidden="1" x14ac:dyDescent="0.2">
      <c r="C269" s="79"/>
      <c r="E269" s="78"/>
      <c r="F269" s="79"/>
      <c r="G269" s="79"/>
      <c r="H269" s="742"/>
      <c r="J269" s="79"/>
      <c r="K269" s="79"/>
      <c r="L269" s="79"/>
      <c r="M269" s="79"/>
      <c r="N269" s="79"/>
      <c r="O269" s="79"/>
      <c r="P269" s="79"/>
    </row>
    <row r="270" spans="3:16" hidden="1" x14ac:dyDescent="0.2">
      <c r="C270" s="79"/>
      <c r="E270" s="78"/>
      <c r="F270" s="79"/>
      <c r="G270" s="79"/>
      <c r="H270" s="742"/>
      <c r="J270" s="79"/>
      <c r="K270" s="79"/>
      <c r="L270" s="79"/>
      <c r="M270" s="79"/>
      <c r="N270" s="79"/>
      <c r="O270" s="79"/>
      <c r="P270" s="79"/>
    </row>
    <row r="271" spans="3:16" hidden="1" x14ac:dyDescent="0.2">
      <c r="C271" s="79"/>
      <c r="E271" s="78"/>
      <c r="F271" s="79"/>
      <c r="G271" s="79"/>
      <c r="H271" s="742"/>
      <c r="J271" s="79"/>
      <c r="K271" s="79"/>
      <c r="L271" s="79"/>
      <c r="M271" s="79"/>
      <c r="N271" s="79"/>
      <c r="O271" s="79"/>
      <c r="P271" s="79"/>
    </row>
    <row r="272" spans="3:16" hidden="1" x14ac:dyDescent="0.2">
      <c r="C272" s="79"/>
      <c r="E272" s="78"/>
      <c r="F272" s="79"/>
      <c r="G272" s="79"/>
      <c r="H272" s="742"/>
      <c r="J272" s="79"/>
      <c r="K272" s="79"/>
      <c r="L272" s="79"/>
      <c r="M272" s="79"/>
      <c r="N272" s="79"/>
      <c r="O272" s="79"/>
      <c r="P272" s="79"/>
    </row>
    <row r="273" spans="3:16" hidden="1" x14ac:dyDescent="0.2">
      <c r="C273" s="79"/>
      <c r="E273" s="78"/>
      <c r="F273" s="79"/>
      <c r="G273" s="79"/>
      <c r="H273" s="742"/>
      <c r="J273" s="79"/>
      <c r="K273" s="79"/>
      <c r="L273" s="79"/>
      <c r="M273" s="79"/>
      <c r="N273" s="79"/>
      <c r="O273" s="79"/>
      <c r="P273" s="79"/>
    </row>
    <row r="274" spans="3:16" hidden="1" x14ac:dyDescent="0.2">
      <c r="C274" s="79"/>
      <c r="E274" s="78"/>
      <c r="F274" s="79"/>
      <c r="G274" s="79"/>
      <c r="H274" s="742"/>
      <c r="J274" s="79"/>
      <c r="K274" s="79"/>
      <c r="L274" s="79"/>
      <c r="M274" s="79"/>
      <c r="N274" s="79"/>
      <c r="O274" s="79"/>
      <c r="P274" s="79"/>
    </row>
    <row r="275" spans="3:16" hidden="1" x14ac:dyDescent="0.2">
      <c r="C275" s="79"/>
      <c r="E275" s="78"/>
      <c r="F275" s="79"/>
      <c r="G275" s="79"/>
      <c r="H275" s="742"/>
      <c r="J275" s="79"/>
      <c r="K275" s="79"/>
      <c r="L275" s="79"/>
      <c r="M275" s="79"/>
      <c r="N275" s="79"/>
      <c r="O275" s="79"/>
      <c r="P275" s="79"/>
    </row>
    <row r="276" spans="3:16" hidden="1" x14ac:dyDescent="0.2">
      <c r="C276" s="79"/>
      <c r="E276" s="78"/>
      <c r="F276" s="79"/>
      <c r="G276" s="79"/>
      <c r="H276" s="742"/>
      <c r="J276" s="79"/>
      <c r="K276" s="79"/>
      <c r="L276" s="79"/>
      <c r="M276" s="79"/>
      <c r="N276" s="79"/>
      <c r="O276" s="79"/>
      <c r="P276" s="79"/>
    </row>
    <row r="277" spans="3:16" hidden="1" x14ac:dyDescent="0.2">
      <c r="C277" s="79"/>
      <c r="E277" s="78"/>
      <c r="F277" s="79"/>
      <c r="G277" s="79"/>
      <c r="H277" s="742"/>
      <c r="J277" s="79"/>
      <c r="K277" s="79"/>
      <c r="L277" s="79"/>
      <c r="M277" s="79"/>
      <c r="N277" s="79"/>
      <c r="O277" s="79"/>
      <c r="P277" s="79"/>
    </row>
    <row r="278" spans="3:16" hidden="1" x14ac:dyDescent="0.2">
      <c r="C278" s="79"/>
      <c r="E278" s="78"/>
      <c r="F278" s="79"/>
      <c r="G278" s="79"/>
      <c r="H278" s="742"/>
      <c r="J278" s="79"/>
      <c r="K278" s="79"/>
      <c r="L278" s="79"/>
      <c r="M278" s="79"/>
      <c r="N278" s="79"/>
      <c r="O278" s="79"/>
      <c r="P278" s="79"/>
    </row>
    <row r="279" spans="3:16" hidden="1" x14ac:dyDescent="0.2">
      <c r="C279" s="79"/>
      <c r="E279" s="78"/>
      <c r="F279" s="79"/>
      <c r="G279" s="79"/>
      <c r="H279" s="742"/>
      <c r="J279" s="79"/>
      <c r="K279" s="79"/>
      <c r="L279" s="79"/>
      <c r="M279" s="79"/>
      <c r="N279" s="79"/>
      <c r="O279" s="79"/>
      <c r="P279" s="79"/>
    </row>
    <row r="280" spans="3:16" hidden="1" x14ac:dyDescent="0.2">
      <c r="C280" s="79"/>
      <c r="E280" s="78"/>
      <c r="F280" s="79"/>
      <c r="G280" s="79"/>
      <c r="H280" s="742"/>
      <c r="J280" s="79"/>
      <c r="K280" s="79"/>
      <c r="L280" s="79"/>
      <c r="M280" s="79"/>
      <c r="N280" s="79"/>
      <c r="O280" s="79"/>
      <c r="P280" s="79"/>
    </row>
    <row r="281" spans="3:16" hidden="1" x14ac:dyDescent="0.2">
      <c r="C281" s="79"/>
      <c r="E281" s="78"/>
      <c r="F281" s="79"/>
      <c r="G281" s="79"/>
      <c r="H281" s="742"/>
      <c r="J281" s="79"/>
      <c r="K281" s="79"/>
      <c r="L281" s="79"/>
      <c r="M281" s="79"/>
      <c r="N281" s="79"/>
      <c r="O281" s="79"/>
      <c r="P281" s="79"/>
    </row>
    <row r="282" spans="3:16" hidden="1" x14ac:dyDescent="0.2">
      <c r="C282" s="79"/>
      <c r="E282" s="78"/>
      <c r="F282" s="79"/>
      <c r="G282" s="79"/>
      <c r="H282" s="742"/>
      <c r="J282" s="79"/>
      <c r="K282" s="79"/>
      <c r="L282" s="79"/>
      <c r="M282" s="79"/>
      <c r="N282" s="79"/>
      <c r="O282" s="79"/>
      <c r="P282" s="79"/>
    </row>
    <row r="283" spans="3:16" hidden="1" x14ac:dyDescent="0.2">
      <c r="C283" s="79"/>
      <c r="E283" s="78"/>
      <c r="F283" s="79"/>
      <c r="G283" s="79"/>
      <c r="H283" s="742"/>
      <c r="J283" s="79"/>
      <c r="K283" s="79"/>
      <c r="L283" s="79"/>
      <c r="M283" s="79"/>
      <c r="N283" s="79"/>
      <c r="O283" s="79"/>
      <c r="P283" s="79"/>
    </row>
    <row r="284" spans="3:16" hidden="1" x14ac:dyDescent="0.2">
      <c r="C284" s="79"/>
      <c r="E284" s="78"/>
      <c r="F284" s="79"/>
      <c r="G284" s="79"/>
      <c r="H284" s="742"/>
      <c r="J284" s="79"/>
      <c r="K284" s="79"/>
      <c r="L284" s="79"/>
      <c r="M284" s="79"/>
      <c r="N284" s="79"/>
      <c r="O284" s="79"/>
      <c r="P284" s="79"/>
    </row>
    <row r="285" spans="3:16" hidden="1" x14ac:dyDescent="0.2">
      <c r="C285" s="79"/>
      <c r="E285" s="78"/>
      <c r="F285" s="79"/>
      <c r="G285" s="79"/>
      <c r="H285" s="742"/>
      <c r="J285" s="79"/>
      <c r="K285" s="79"/>
      <c r="L285" s="79"/>
      <c r="M285" s="79"/>
      <c r="N285" s="79"/>
      <c r="O285" s="79"/>
      <c r="P285" s="79"/>
    </row>
    <row r="286" spans="3:16" hidden="1" x14ac:dyDescent="0.2">
      <c r="C286" s="79"/>
      <c r="E286" s="78"/>
      <c r="F286" s="79"/>
      <c r="G286" s="79"/>
      <c r="H286" s="742"/>
      <c r="J286" s="79"/>
      <c r="K286" s="79"/>
      <c r="L286" s="79"/>
      <c r="M286" s="79"/>
      <c r="N286" s="79"/>
      <c r="O286" s="79"/>
      <c r="P286" s="79"/>
    </row>
    <row r="287" spans="3:16" hidden="1" x14ac:dyDescent="0.2">
      <c r="C287" s="79"/>
      <c r="E287" s="78"/>
      <c r="F287" s="79"/>
      <c r="G287" s="79"/>
      <c r="H287" s="742"/>
      <c r="J287" s="79"/>
      <c r="K287" s="79"/>
      <c r="L287" s="79"/>
      <c r="M287" s="79"/>
      <c r="N287" s="79"/>
      <c r="O287" s="79"/>
      <c r="P287" s="79"/>
    </row>
    <row r="288" spans="3:16" hidden="1" x14ac:dyDescent="0.2">
      <c r="C288" s="79"/>
      <c r="E288" s="78"/>
      <c r="F288" s="79"/>
      <c r="G288" s="79"/>
      <c r="H288" s="742"/>
      <c r="J288" s="79"/>
      <c r="K288" s="79"/>
      <c r="L288" s="79"/>
      <c r="M288" s="79"/>
      <c r="N288" s="79"/>
      <c r="O288" s="79"/>
      <c r="P288" s="79"/>
    </row>
    <row r="289" spans="3:16" hidden="1" x14ac:dyDescent="0.2">
      <c r="C289" s="79"/>
      <c r="E289" s="78"/>
      <c r="F289" s="79"/>
      <c r="G289" s="79"/>
      <c r="H289" s="742"/>
      <c r="J289" s="79"/>
      <c r="K289" s="79"/>
      <c r="L289" s="79"/>
      <c r="M289" s="79"/>
      <c r="N289" s="79"/>
      <c r="O289" s="79"/>
      <c r="P289" s="79"/>
    </row>
    <row r="290" spans="3:16" hidden="1" x14ac:dyDescent="0.2">
      <c r="C290" s="79"/>
      <c r="E290" s="78"/>
      <c r="F290" s="79"/>
      <c r="G290" s="79"/>
      <c r="H290" s="742"/>
      <c r="J290" s="79"/>
      <c r="K290" s="79"/>
      <c r="L290" s="79"/>
      <c r="M290" s="79"/>
      <c r="N290" s="79"/>
      <c r="O290" s="79"/>
      <c r="P290" s="79"/>
    </row>
    <row r="291" spans="3:16" hidden="1" x14ac:dyDescent="0.2">
      <c r="C291" s="79"/>
      <c r="E291" s="78"/>
      <c r="F291" s="79"/>
      <c r="G291" s="79"/>
      <c r="H291" s="742"/>
      <c r="J291" s="79"/>
      <c r="K291" s="79"/>
      <c r="L291" s="79"/>
      <c r="M291" s="79"/>
      <c r="N291" s="79"/>
      <c r="O291" s="79"/>
      <c r="P291" s="79"/>
    </row>
    <row r="292" spans="3:16" hidden="1" x14ac:dyDescent="0.2">
      <c r="C292" s="79"/>
      <c r="E292" s="78"/>
      <c r="F292" s="79"/>
      <c r="G292" s="79"/>
      <c r="H292" s="742"/>
      <c r="J292" s="79"/>
      <c r="K292" s="79"/>
      <c r="L292" s="79"/>
      <c r="M292" s="79"/>
      <c r="N292" s="79"/>
      <c r="O292" s="79"/>
      <c r="P292" s="79"/>
    </row>
    <row r="293" spans="3:16" hidden="1" x14ac:dyDescent="0.2">
      <c r="C293" s="79"/>
      <c r="E293" s="78"/>
      <c r="F293" s="79"/>
      <c r="G293" s="79"/>
      <c r="H293" s="742"/>
      <c r="J293" s="79"/>
      <c r="K293" s="79"/>
      <c r="L293" s="79"/>
      <c r="M293" s="79"/>
      <c r="N293" s="79"/>
      <c r="O293" s="79"/>
      <c r="P293" s="79"/>
    </row>
    <row r="294" spans="3:16" hidden="1" x14ac:dyDescent="0.2">
      <c r="C294" s="79"/>
      <c r="E294" s="78"/>
      <c r="F294" s="79"/>
      <c r="G294" s="79"/>
      <c r="H294" s="742"/>
      <c r="J294" s="79"/>
      <c r="K294" s="79"/>
      <c r="L294" s="79"/>
      <c r="M294" s="79"/>
      <c r="N294" s="79"/>
      <c r="O294" s="79"/>
      <c r="P294" s="79"/>
    </row>
    <row r="295" spans="3:16" hidden="1" x14ac:dyDescent="0.2">
      <c r="C295" s="79"/>
      <c r="E295" s="78"/>
      <c r="F295" s="79"/>
      <c r="G295" s="79"/>
      <c r="H295" s="742"/>
      <c r="J295" s="79"/>
      <c r="K295" s="79"/>
      <c r="L295" s="79"/>
      <c r="M295" s="79"/>
      <c r="N295" s="79"/>
      <c r="O295" s="79"/>
      <c r="P295" s="79"/>
    </row>
    <row r="296" spans="3:16" hidden="1" x14ac:dyDescent="0.2">
      <c r="C296" s="79"/>
      <c r="E296" s="78"/>
      <c r="F296" s="79"/>
      <c r="G296" s="79"/>
      <c r="H296" s="742"/>
      <c r="J296" s="79"/>
      <c r="K296" s="79"/>
      <c r="L296" s="79"/>
      <c r="M296" s="79"/>
      <c r="N296" s="79"/>
      <c r="O296" s="79"/>
      <c r="P296" s="79"/>
    </row>
    <row r="297" spans="3:16" hidden="1" x14ac:dyDescent="0.2">
      <c r="C297" s="79"/>
      <c r="E297" s="78"/>
      <c r="F297" s="79"/>
      <c r="G297" s="79"/>
      <c r="H297" s="742"/>
      <c r="J297" s="79"/>
      <c r="K297" s="79"/>
      <c r="L297" s="79"/>
      <c r="M297" s="79"/>
      <c r="N297" s="79"/>
      <c r="O297" s="79"/>
      <c r="P297" s="79"/>
    </row>
    <row r="298" spans="3:16" hidden="1" x14ac:dyDescent="0.2">
      <c r="C298" s="79"/>
      <c r="E298" s="78"/>
      <c r="F298" s="79"/>
      <c r="G298" s="79"/>
      <c r="H298" s="742"/>
      <c r="J298" s="79"/>
      <c r="K298" s="79"/>
      <c r="L298" s="79"/>
      <c r="M298" s="79"/>
      <c r="N298" s="79"/>
      <c r="O298" s="79"/>
      <c r="P298" s="79"/>
    </row>
    <row r="299" spans="3:16" hidden="1" x14ac:dyDescent="0.2">
      <c r="C299" s="79"/>
      <c r="E299" s="78"/>
      <c r="F299" s="79"/>
      <c r="G299" s="79"/>
      <c r="H299" s="742"/>
      <c r="J299" s="79"/>
      <c r="K299" s="79"/>
      <c r="L299" s="79"/>
      <c r="M299" s="79"/>
      <c r="N299" s="79"/>
      <c r="O299" s="79"/>
      <c r="P299" s="79"/>
    </row>
    <row r="300" spans="3:16" hidden="1" x14ac:dyDescent="0.2">
      <c r="C300" s="79"/>
      <c r="E300" s="78"/>
      <c r="F300" s="79"/>
      <c r="G300" s="79"/>
      <c r="H300" s="742"/>
      <c r="J300" s="79"/>
      <c r="K300" s="79"/>
      <c r="L300" s="79"/>
      <c r="M300" s="79"/>
      <c r="N300" s="79"/>
      <c r="O300" s="79"/>
      <c r="P300" s="79"/>
    </row>
    <row r="301" spans="3:16" hidden="1" x14ac:dyDescent="0.2">
      <c r="C301" s="79"/>
      <c r="E301" s="78"/>
      <c r="F301" s="79"/>
      <c r="G301" s="79"/>
      <c r="H301" s="742"/>
      <c r="J301" s="79"/>
      <c r="K301" s="79"/>
      <c r="L301" s="79"/>
      <c r="M301" s="79"/>
      <c r="N301" s="79"/>
      <c r="O301" s="79"/>
      <c r="P301" s="79"/>
    </row>
    <row r="302" spans="3:16" hidden="1" x14ac:dyDescent="0.2">
      <c r="C302" s="79"/>
      <c r="E302" s="78"/>
      <c r="F302" s="79"/>
      <c r="G302" s="79"/>
      <c r="H302" s="742"/>
      <c r="J302" s="79"/>
      <c r="K302" s="79"/>
      <c r="L302" s="79"/>
      <c r="M302" s="79"/>
      <c r="N302" s="79"/>
      <c r="O302" s="79"/>
      <c r="P302" s="79"/>
    </row>
    <row r="303" spans="3:16" hidden="1" x14ac:dyDescent="0.2">
      <c r="C303" s="79"/>
      <c r="E303" s="78"/>
      <c r="F303" s="79"/>
      <c r="G303" s="79"/>
      <c r="H303" s="742"/>
      <c r="J303" s="79"/>
      <c r="K303" s="79"/>
      <c r="L303" s="79"/>
      <c r="M303" s="79"/>
      <c r="N303" s="79"/>
      <c r="O303" s="79"/>
      <c r="P303" s="79"/>
    </row>
    <row r="304" spans="3:16" hidden="1" x14ac:dyDescent="0.2">
      <c r="C304" s="79"/>
      <c r="E304" s="78"/>
      <c r="F304" s="79"/>
      <c r="G304" s="79"/>
      <c r="H304" s="742"/>
      <c r="J304" s="79"/>
      <c r="K304" s="79"/>
      <c r="L304" s="79"/>
      <c r="M304" s="79"/>
      <c r="N304" s="79"/>
      <c r="O304" s="79"/>
      <c r="P304" s="79"/>
    </row>
    <row r="305" spans="3:16" hidden="1" x14ac:dyDescent="0.2">
      <c r="C305" s="79"/>
      <c r="E305" s="78"/>
      <c r="F305" s="79"/>
      <c r="G305" s="79"/>
      <c r="H305" s="742"/>
      <c r="J305" s="79"/>
      <c r="K305" s="79"/>
      <c r="L305" s="79"/>
      <c r="M305" s="79"/>
      <c r="N305" s="79"/>
      <c r="O305" s="79"/>
      <c r="P305" s="79"/>
    </row>
    <row r="306" spans="3:16" hidden="1" x14ac:dyDescent="0.2">
      <c r="C306" s="79"/>
      <c r="E306" s="78"/>
      <c r="F306" s="79"/>
      <c r="G306" s="79"/>
      <c r="H306" s="742"/>
      <c r="J306" s="79"/>
      <c r="K306" s="79"/>
      <c r="L306" s="79"/>
      <c r="M306" s="79"/>
      <c r="N306" s="79"/>
      <c r="O306" s="79"/>
      <c r="P306" s="79"/>
    </row>
    <row r="307" spans="3:16" hidden="1" x14ac:dyDescent="0.2">
      <c r="C307" s="79"/>
      <c r="E307" s="78"/>
      <c r="F307" s="79"/>
      <c r="G307" s="79"/>
      <c r="H307" s="742"/>
      <c r="J307" s="79"/>
      <c r="K307" s="79"/>
      <c r="L307" s="79"/>
      <c r="M307" s="79"/>
      <c r="N307" s="79"/>
      <c r="O307" s="79"/>
      <c r="P307" s="79"/>
    </row>
    <row r="308" spans="3:16" hidden="1" x14ac:dyDescent="0.2">
      <c r="C308" s="79"/>
      <c r="E308" s="78"/>
      <c r="F308" s="79"/>
      <c r="G308" s="79"/>
      <c r="H308" s="742"/>
      <c r="J308" s="79"/>
      <c r="K308" s="79"/>
      <c r="L308" s="79"/>
      <c r="M308" s="79"/>
      <c r="N308" s="79"/>
      <c r="O308" s="79"/>
      <c r="P308" s="79"/>
    </row>
    <row r="309" spans="3:16" hidden="1" x14ac:dyDescent="0.2">
      <c r="C309" s="79"/>
      <c r="E309" s="78"/>
      <c r="F309" s="79"/>
      <c r="G309" s="79"/>
      <c r="H309" s="742"/>
      <c r="J309" s="79"/>
      <c r="K309" s="79"/>
      <c r="L309" s="79"/>
      <c r="M309" s="79"/>
      <c r="N309" s="79"/>
      <c r="O309" s="79"/>
      <c r="P309" s="79"/>
    </row>
    <row r="310" spans="3:16" hidden="1" x14ac:dyDescent="0.2">
      <c r="C310" s="79"/>
      <c r="E310" s="78"/>
      <c r="F310" s="79"/>
      <c r="G310" s="79"/>
      <c r="H310" s="742"/>
      <c r="J310" s="79"/>
      <c r="K310" s="79"/>
      <c r="L310" s="79"/>
      <c r="M310" s="79"/>
      <c r="N310" s="79"/>
      <c r="O310" s="79"/>
      <c r="P310" s="79"/>
    </row>
    <row r="311" spans="3:16" hidden="1" x14ac:dyDescent="0.2">
      <c r="C311" s="79"/>
      <c r="E311" s="78"/>
      <c r="F311" s="79"/>
      <c r="G311" s="79"/>
      <c r="H311" s="742"/>
      <c r="J311" s="79"/>
      <c r="K311" s="79"/>
      <c r="L311" s="79"/>
      <c r="M311" s="79"/>
      <c r="N311" s="79"/>
      <c r="O311" s="79"/>
      <c r="P311" s="79"/>
    </row>
    <row r="312" spans="3:16" hidden="1" x14ac:dyDescent="0.2">
      <c r="C312" s="79"/>
      <c r="E312" s="78"/>
      <c r="F312" s="79"/>
      <c r="G312" s="79"/>
      <c r="H312" s="742"/>
      <c r="J312" s="79"/>
      <c r="K312" s="79"/>
      <c r="L312" s="79"/>
      <c r="M312" s="79"/>
      <c r="N312" s="79"/>
      <c r="O312" s="79"/>
      <c r="P312" s="79"/>
    </row>
    <row r="313" spans="3:16" hidden="1" x14ac:dyDescent="0.2">
      <c r="C313" s="79"/>
      <c r="E313" s="78"/>
      <c r="F313" s="79"/>
      <c r="G313" s="79"/>
      <c r="H313" s="742"/>
      <c r="J313" s="79"/>
      <c r="K313" s="79"/>
      <c r="L313" s="79"/>
      <c r="M313" s="79"/>
      <c r="N313" s="79"/>
      <c r="O313" s="79"/>
      <c r="P313" s="79"/>
    </row>
    <row r="314" spans="3:16" hidden="1" x14ac:dyDescent="0.2">
      <c r="C314" s="79"/>
      <c r="E314" s="78"/>
      <c r="F314" s="79"/>
      <c r="G314" s="79"/>
      <c r="H314" s="742"/>
      <c r="J314" s="79"/>
      <c r="K314" s="79"/>
      <c r="L314" s="79"/>
      <c r="M314" s="79"/>
      <c r="N314" s="79"/>
      <c r="O314" s="79"/>
      <c r="P314" s="79"/>
    </row>
    <row r="315" spans="3:16" hidden="1" x14ac:dyDescent="0.2">
      <c r="C315" s="79"/>
      <c r="E315" s="78"/>
      <c r="F315" s="79"/>
      <c r="G315" s="79"/>
      <c r="H315" s="742"/>
      <c r="J315" s="79"/>
      <c r="K315" s="79"/>
      <c r="L315" s="79"/>
      <c r="M315" s="79"/>
      <c r="N315" s="79"/>
      <c r="O315" s="79"/>
      <c r="P315" s="79"/>
    </row>
    <row r="316" spans="3:16" hidden="1" x14ac:dyDescent="0.2">
      <c r="C316" s="79"/>
      <c r="E316" s="78"/>
      <c r="F316" s="79"/>
      <c r="G316" s="79"/>
      <c r="H316" s="742"/>
      <c r="J316" s="79"/>
      <c r="K316" s="79"/>
      <c r="L316" s="79"/>
      <c r="M316" s="79"/>
      <c r="N316" s="79"/>
      <c r="O316" s="79"/>
      <c r="P316" s="79"/>
    </row>
    <row r="317" spans="3:16" hidden="1" x14ac:dyDescent="0.2">
      <c r="C317" s="79"/>
      <c r="E317" s="78"/>
      <c r="F317" s="79"/>
      <c r="G317" s="79"/>
      <c r="H317" s="742"/>
      <c r="J317" s="79"/>
      <c r="K317" s="79"/>
      <c r="L317" s="79"/>
      <c r="M317" s="79"/>
      <c r="N317" s="79"/>
      <c r="O317" s="79"/>
      <c r="P317" s="79"/>
    </row>
    <row r="318" spans="3:16" hidden="1" x14ac:dyDescent="0.2">
      <c r="C318" s="79"/>
      <c r="E318" s="78"/>
      <c r="F318" s="79"/>
      <c r="G318" s="79"/>
      <c r="H318" s="742"/>
      <c r="J318" s="79"/>
      <c r="K318" s="79"/>
      <c r="L318" s="79"/>
      <c r="M318" s="79"/>
      <c r="N318" s="79"/>
      <c r="O318" s="79"/>
      <c r="P318" s="79"/>
    </row>
    <row r="319" spans="3:16" hidden="1" x14ac:dyDescent="0.2">
      <c r="C319" s="79"/>
      <c r="E319" s="78"/>
      <c r="F319" s="79"/>
      <c r="G319" s="79"/>
      <c r="H319" s="742"/>
      <c r="J319" s="79"/>
      <c r="K319" s="79"/>
      <c r="L319" s="79"/>
      <c r="M319" s="79"/>
      <c r="N319" s="79"/>
      <c r="O319" s="79"/>
      <c r="P319" s="79"/>
    </row>
    <row r="320" spans="3:16" hidden="1" x14ac:dyDescent="0.2">
      <c r="C320" s="79"/>
      <c r="E320" s="78"/>
      <c r="F320" s="79"/>
      <c r="G320" s="79"/>
      <c r="H320" s="742"/>
      <c r="J320" s="79"/>
      <c r="K320" s="79"/>
      <c r="L320" s="79"/>
      <c r="M320" s="79"/>
      <c r="N320" s="79"/>
      <c r="O320" s="79"/>
      <c r="P320" s="79"/>
    </row>
    <row r="321" spans="3:16" hidden="1" x14ac:dyDescent="0.2">
      <c r="C321" s="79"/>
      <c r="E321" s="78"/>
      <c r="F321" s="79"/>
      <c r="G321" s="79"/>
      <c r="H321" s="742"/>
      <c r="J321" s="79"/>
      <c r="K321" s="79"/>
      <c r="L321" s="79"/>
      <c r="M321" s="79"/>
      <c r="N321" s="79"/>
      <c r="O321" s="79"/>
      <c r="P321" s="79"/>
    </row>
    <row r="322" spans="3:16" hidden="1" x14ac:dyDescent="0.2">
      <c r="C322" s="79"/>
      <c r="E322" s="78"/>
      <c r="F322" s="79"/>
      <c r="G322" s="79"/>
      <c r="H322" s="742"/>
      <c r="J322" s="79"/>
      <c r="K322" s="79"/>
      <c r="L322" s="79"/>
      <c r="M322" s="79"/>
      <c r="N322" s="79"/>
      <c r="O322" s="79"/>
      <c r="P322" s="79"/>
    </row>
    <row r="323" spans="3:16" hidden="1" x14ac:dyDescent="0.2">
      <c r="C323" s="79"/>
      <c r="E323" s="78"/>
      <c r="F323" s="79"/>
      <c r="G323" s="79"/>
      <c r="H323" s="742"/>
      <c r="J323" s="79"/>
      <c r="K323" s="79"/>
      <c r="L323" s="79"/>
      <c r="M323" s="79"/>
      <c r="N323" s="79"/>
      <c r="O323" s="79"/>
      <c r="P323" s="79"/>
    </row>
    <row r="324" spans="3:16" hidden="1" x14ac:dyDescent="0.2">
      <c r="C324" s="79"/>
      <c r="E324" s="78"/>
      <c r="F324" s="79"/>
      <c r="G324" s="79"/>
      <c r="H324" s="742"/>
      <c r="J324" s="79"/>
      <c r="K324" s="79"/>
      <c r="L324" s="79"/>
      <c r="M324" s="79"/>
      <c r="N324" s="79"/>
      <c r="O324" s="79"/>
      <c r="P324" s="79"/>
    </row>
    <row r="325" spans="3:16" hidden="1" x14ac:dyDescent="0.2">
      <c r="C325" s="79"/>
      <c r="E325" s="78"/>
      <c r="F325" s="79"/>
      <c r="G325" s="79"/>
      <c r="H325" s="742"/>
      <c r="J325" s="79"/>
      <c r="K325" s="79"/>
      <c r="L325" s="79"/>
      <c r="M325" s="79"/>
      <c r="N325" s="79"/>
      <c r="O325" s="79"/>
      <c r="P325" s="79"/>
    </row>
    <row r="326" spans="3:16" hidden="1" x14ac:dyDescent="0.2">
      <c r="C326" s="79"/>
      <c r="E326" s="78"/>
      <c r="F326" s="79"/>
      <c r="G326" s="79"/>
      <c r="H326" s="742"/>
      <c r="J326" s="79"/>
      <c r="K326" s="79"/>
      <c r="L326" s="79"/>
      <c r="M326" s="79"/>
      <c r="N326" s="79"/>
      <c r="O326" s="79"/>
      <c r="P326" s="79"/>
    </row>
    <row r="327" spans="3:16" hidden="1" x14ac:dyDescent="0.2">
      <c r="C327" s="79"/>
      <c r="E327" s="78"/>
      <c r="F327" s="79"/>
      <c r="G327" s="79"/>
      <c r="H327" s="742"/>
      <c r="J327" s="79"/>
      <c r="K327" s="79"/>
      <c r="L327" s="79"/>
      <c r="M327" s="79"/>
      <c r="N327" s="79"/>
      <c r="O327" s="79"/>
      <c r="P327" s="79"/>
    </row>
    <row r="328" spans="3:16" hidden="1" x14ac:dyDescent="0.2">
      <c r="C328" s="79"/>
      <c r="E328" s="78"/>
      <c r="F328" s="79"/>
      <c r="G328" s="79"/>
      <c r="H328" s="742"/>
      <c r="J328" s="79"/>
      <c r="K328" s="79"/>
      <c r="L328" s="79"/>
      <c r="M328" s="79"/>
      <c r="N328" s="79"/>
      <c r="O328" s="79"/>
      <c r="P328" s="79"/>
    </row>
    <row r="329" spans="3:16" hidden="1" x14ac:dyDescent="0.2">
      <c r="C329" s="79"/>
      <c r="E329" s="78"/>
      <c r="F329" s="79"/>
      <c r="G329" s="79"/>
      <c r="H329" s="742"/>
      <c r="J329" s="79"/>
      <c r="K329" s="79"/>
      <c r="L329" s="79"/>
      <c r="M329" s="79"/>
      <c r="N329" s="79"/>
      <c r="O329" s="79"/>
      <c r="P329" s="79"/>
    </row>
    <row r="330" spans="3:16" hidden="1" x14ac:dyDescent="0.2">
      <c r="C330" s="79"/>
      <c r="E330" s="78"/>
      <c r="F330" s="79"/>
      <c r="G330" s="79"/>
      <c r="H330" s="742"/>
      <c r="J330" s="79"/>
      <c r="K330" s="79"/>
      <c r="L330" s="79"/>
      <c r="M330" s="79"/>
      <c r="N330" s="79"/>
      <c r="O330" s="79"/>
      <c r="P330" s="79"/>
    </row>
    <row r="331" spans="3:16" hidden="1" x14ac:dyDescent="0.2">
      <c r="C331" s="79"/>
      <c r="E331" s="78"/>
      <c r="F331" s="79"/>
      <c r="G331" s="79"/>
      <c r="H331" s="742"/>
      <c r="J331" s="79"/>
      <c r="K331" s="79"/>
      <c r="L331" s="79"/>
      <c r="M331" s="79"/>
      <c r="N331" s="79"/>
      <c r="O331" s="79"/>
      <c r="P331" s="79"/>
    </row>
    <row r="332" spans="3:16" hidden="1" x14ac:dyDescent="0.2">
      <c r="C332" s="79"/>
      <c r="E332" s="78"/>
      <c r="F332" s="79"/>
      <c r="G332" s="79"/>
      <c r="H332" s="742"/>
      <c r="J332" s="79"/>
      <c r="K332" s="79"/>
      <c r="L332" s="79"/>
      <c r="M332" s="79"/>
      <c r="N332" s="79"/>
      <c r="O332" s="79"/>
      <c r="P332" s="79"/>
    </row>
    <row r="333" spans="3:16" hidden="1" x14ac:dyDescent="0.2">
      <c r="C333" s="79"/>
      <c r="E333" s="78"/>
      <c r="F333" s="79"/>
      <c r="G333" s="79"/>
      <c r="H333" s="742"/>
      <c r="J333" s="79"/>
      <c r="K333" s="79"/>
      <c r="L333" s="79"/>
      <c r="M333" s="79"/>
      <c r="N333" s="79"/>
      <c r="O333" s="79"/>
      <c r="P333" s="79"/>
    </row>
    <row r="334" spans="3:16" hidden="1" x14ac:dyDescent="0.2">
      <c r="C334" s="79"/>
      <c r="E334" s="78"/>
      <c r="F334" s="79"/>
      <c r="G334" s="79"/>
      <c r="H334" s="742"/>
      <c r="J334" s="79"/>
      <c r="K334" s="79"/>
      <c r="L334" s="79"/>
      <c r="M334" s="79"/>
      <c r="N334" s="79"/>
      <c r="O334" s="79"/>
      <c r="P334" s="79"/>
    </row>
    <row r="335" spans="3:16" hidden="1" x14ac:dyDescent="0.2">
      <c r="C335" s="79"/>
      <c r="E335" s="78"/>
      <c r="F335" s="79"/>
      <c r="G335" s="79"/>
      <c r="H335" s="742"/>
      <c r="J335" s="79"/>
      <c r="K335" s="79"/>
      <c r="L335" s="79"/>
      <c r="M335" s="79"/>
      <c r="N335" s="79"/>
      <c r="O335" s="79"/>
      <c r="P335" s="79"/>
    </row>
    <row r="336" spans="3:16" hidden="1" x14ac:dyDescent="0.2">
      <c r="C336" s="79"/>
      <c r="E336" s="78"/>
      <c r="F336" s="79"/>
      <c r="G336" s="79"/>
      <c r="H336" s="742"/>
      <c r="J336" s="79"/>
      <c r="K336" s="79"/>
      <c r="L336" s="79"/>
      <c r="M336" s="79"/>
      <c r="N336" s="79"/>
      <c r="O336" s="79"/>
      <c r="P336" s="79"/>
    </row>
    <row r="337" spans="3:16" hidden="1" x14ac:dyDescent="0.2">
      <c r="C337" s="79"/>
      <c r="E337" s="78"/>
      <c r="F337" s="79"/>
      <c r="G337" s="79"/>
      <c r="H337" s="742"/>
      <c r="J337" s="79"/>
      <c r="K337" s="79"/>
      <c r="L337" s="79"/>
      <c r="M337" s="79"/>
      <c r="N337" s="79"/>
      <c r="O337" s="79"/>
      <c r="P337" s="79"/>
    </row>
    <row r="338" spans="3:16" hidden="1" x14ac:dyDescent="0.2">
      <c r="C338" s="79"/>
      <c r="E338" s="78"/>
      <c r="F338" s="79"/>
      <c r="G338" s="79"/>
      <c r="H338" s="742"/>
      <c r="J338" s="79"/>
      <c r="K338" s="79"/>
      <c r="L338" s="79"/>
      <c r="M338" s="79"/>
      <c r="N338" s="79"/>
      <c r="O338" s="79"/>
      <c r="P338" s="79"/>
    </row>
    <row r="339" spans="3:16" hidden="1" x14ac:dyDescent="0.2">
      <c r="C339" s="79"/>
      <c r="E339" s="78"/>
      <c r="F339" s="79"/>
      <c r="G339" s="79"/>
      <c r="H339" s="742"/>
      <c r="J339" s="79"/>
      <c r="K339" s="79"/>
      <c r="L339" s="79"/>
      <c r="M339" s="79"/>
      <c r="N339" s="79"/>
      <c r="O339" s="79"/>
      <c r="P339" s="79"/>
    </row>
    <row r="340" spans="3:16" hidden="1" x14ac:dyDescent="0.2">
      <c r="C340" s="79"/>
      <c r="E340" s="78"/>
      <c r="F340" s="79"/>
      <c r="G340" s="79"/>
      <c r="H340" s="742"/>
      <c r="J340" s="79"/>
      <c r="K340" s="79"/>
      <c r="L340" s="79"/>
      <c r="M340" s="79"/>
      <c r="N340" s="79"/>
      <c r="O340" s="79"/>
      <c r="P340" s="79"/>
    </row>
    <row r="341" spans="3:16" hidden="1" x14ac:dyDescent="0.2">
      <c r="C341" s="79"/>
      <c r="E341" s="78"/>
      <c r="F341" s="79"/>
      <c r="G341" s="79"/>
      <c r="H341" s="742"/>
      <c r="J341" s="79"/>
      <c r="K341" s="79"/>
      <c r="L341" s="79"/>
      <c r="M341" s="79"/>
      <c r="N341" s="79"/>
      <c r="O341" s="79"/>
      <c r="P341" s="79"/>
    </row>
    <row r="342" spans="3:16" hidden="1" x14ac:dyDescent="0.2">
      <c r="C342" s="79"/>
      <c r="E342" s="78"/>
      <c r="F342" s="79"/>
      <c r="G342" s="79"/>
      <c r="H342" s="742"/>
      <c r="J342" s="79"/>
      <c r="K342" s="79"/>
      <c r="L342" s="79"/>
      <c r="M342" s="79"/>
      <c r="N342" s="79"/>
      <c r="O342" s="79"/>
      <c r="P342" s="79"/>
    </row>
    <row r="343" spans="3:16" hidden="1" x14ac:dyDescent="0.2">
      <c r="C343" s="79"/>
      <c r="E343" s="78"/>
      <c r="F343" s="79"/>
      <c r="G343" s="79"/>
      <c r="H343" s="742"/>
      <c r="J343" s="79"/>
      <c r="K343" s="79"/>
      <c r="L343" s="79"/>
      <c r="M343" s="79"/>
      <c r="N343" s="79"/>
      <c r="O343" s="79"/>
      <c r="P343" s="79"/>
    </row>
    <row r="344" spans="3:16" hidden="1" x14ac:dyDescent="0.2">
      <c r="C344" s="79"/>
      <c r="E344" s="78"/>
      <c r="F344" s="79"/>
      <c r="G344" s="79"/>
      <c r="H344" s="742"/>
      <c r="J344" s="79"/>
      <c r="K344" s="79"/>
      <c r="L344" s="79"/>
      <c r="M344" s="79"/>
      <c r="N344" s="79"/>
      <c r="O344" s="79"/>
      <c r="P344" s="79"/>
    </row>
    <row r="345" spans="3:16" hidden="1" x14ac:dyDescent="0.2">
      <c r="C345" s="79"/>
      <c r="E345" s="78"/>
      <c r="F345" s="79"/>
      <c r="G345" s="79"/>
      <c r="H345" s="742"/>
      <c r="J345" s="79"/>
      <c r="K345" s="79"/>
      <c r="L345" s="79"/>
      <c r="M345" s="79"/>
      <c r="N345" s="79"/>
      <c r="O345" s="79"/>
      <c r="P345" s="79"/>
    </row>
    <row r="346" spans="3:16" hidden="1" x14ac:dyDescent="0.2">
      <c r="C346" s="79"/>
      <c r="E346" s="78"/>
      <c r="F346" s="79"/>
      <c r="G346" s="79"/>
      <c r="H346" s="742"/>
      <c r="J346" s="79"/>
      <c r="K346" s="79"/>
      <c r="L346" s="79"/>
      <c r="M346" s="79"/>
      <c r="N346" s="79"/>
      <c r="O346" s="79"/>
      <c r="P346" s="79"/>
    </row>
    <row r="347" spans="3:16" hidden="1" x14ac:dyDescent="0.2">
      <c r="C347" s="79"/>
      <c r="E347" s="78"/>
      <c r="F347" s="79"/>
      <c r="G347" s="79"/>
      <c r="H347" s="742"/>
      <c r="J347" s="79"/>
      <c r="K347" s="79"/>
      <c r="L347" s="79"/>
      <c r="M347" s="79"/>
      <c r="N347" s="79"/>
      <c r="O347" s="79"/>
      <c r="P347" s="79"/>
    </row>
    <row r="348" spans="3:16" hidden="1" x14ac:dyDescent="0.2">
      <c r="C348" s="79"/>
      <c r="E348" s="78"/>
      <c r="F348" s="79"/>
      <c r="G348" s="79"/>
      <c r="H348" s="742"/>
      <c r="J348" s="79"/>
      <c r="K348" s="79"/>
      <c r="L348" s="79"/>
      <c r="M348" s="79"/>
      <c r="N348" s="79"/>
      <c r="O348" s="79"/>
      <c r="P348" s="79"/>
    </row>
    <row r="349" spans="3:16" hidden="1" x14ac:dyDescent="0.2">
      <c r="C349" s="79"/>
      <c r="E349" s="78"/>
      <c r="F349" s="79"/>
      <c r="G349" s="79"/>
      <c r="H349" s="742"/>
      <c r="J349" s="79"/>
      <c r="K349" s="79"/>
      <c r="L349" s="79"/>
      <c r="M349" s="79"/>
      <c r="N349" s="79"/>
      <c r="O349" s="79"/>
      <c r="P349" s="79"/>
    </row>
    <row r="350" spans="3:16" hidden="1" x14ac:dyDescent="0.2">
      <c r="C350" s="79"/>
      <c r="E350" s="78"/>
      <c r="F350" s="79"/>
      <c r="G350" s="79"/>
      <c r="H350" s="742"/>
      <c r="J350" s="79"/>
      <c r="K350" s="79"/>
      <c r="L350" s="79"/>
      <c r="M350" s="79"/>
      <c r="N350" s="79"/>
      <c r="O350" s="79"/>
      <c r="P350" s="79"/>
    </row>
    <row r="351" spans="3:16" hidden="1" x14ac:dyDescent="0.2">
      <c r="C351" s="79"/>
      <c r="E351" s="78"/>
      <c r="F351" s="79"/>
      <c r="G351" s="79"/>
      <c r="H351" s="742"/>
      <c r="J351" s="79"/>
      <c r="K351" s="79"/>
      <c r="L351" s="79"/>
      <c r="M351" s="79"/>
      <c r="N351" s="79"/>
      <c r="O351" s="79"/>
      <c r="P351" s="79"/>
    </row>
    <row r="352" spans="3:16" hidden="1" x14ac:dyDescent="0.2">
      <c r="C352" s="79"/>
      <c r="E352" s="78"/>
      <c r="F352" s="79"/>
      <c r="G352" s="79"/>
      <c r="H352" s="742"/>
      <c r="J352" s="79"/>
      <c r="K352" s="79"/>
      <c r="L352" s="79"/>
      <c r="M352" s="79"/>
      <c r="N352" s="79"/>
      <c r="O352" s="79"/>
      <c r="P352" s="79"/>
    </row>
    <row r="353" spans="3:16" hidden="1" x14ac:dyDescent="0.2">
      <c r="C353" s="79"/>
      <c r="E353" s="78"/>
      <c r="F353" s="79"/>
      <c r="G353" s="79"/>
      <c r="H353" s="742"/>
      <c r="J353" s="79"/>
      <c r="K353" s="79"/>
      <c r="L353" s="79"/>
      <c r="M353" s="79"/>
      <c r="N353" s="79"/>
      <c r="O353" s="79"/>
      <c r="P353" s="79"/>
    </row>
    <row r="354" spans="3:16" hidden="1" x14ac:dyDescent="0.2">
      <c r="C354" s="79"/>
      <c r="E354" s="78"/>
      <c r="F354" s="79"/>
      <c r="G354" s="79"/>
      <c r="H354" s="742"/>
      <c r="J354" s="79"/>
      <c r="K354" s="79"/>
      <c r="L354" s="79"/>
      <c r="M354" s="79"/>
      <c r="N354" s="79"/>
      <c r="O354" s="79"/>
      <c r="P354" s="79"/>
    </row>
    <row r="355" spans="3:16" hidden="1" x14ac:dyDescent="0.2">
      <c r="C355" s="79"/>
      <c r="E355" s="78"/>
      <c r="F355" s="79"/>
      <c r="G355" s="79"/>
      <c r="H355" s="742"/>
      <c r="J355" s="79"/>
      <c r="K355" s="79"/>
      <c r="L355" s="79"/>
      <c r="M355" s="79"/>
      <c r="N355" s="79"/>
      <c r="O355" s="79"/>
      <c r="P355" s="79"/>
    </row>
    <row r="356" spans="3:16" hidden="1" x14ac:dyDescent="0.2">
      <c r="C356" s="79"/>
      <c r="E356" s="78"/>
      <c r="F356" s="79"/>
      <c r="G356" s="79"/>
      <c r="H356" s="742"/>
      <c r="J356" s="79"/>
      <c r="K356" s="79"/>
      <c r="L356" s="79"/>
      <c r="M356" s="79"/>
      <c r="N356" s="79"/>
      <c r="O356" s="79"/>
      <c r="P356" s="79"/>
    </row>
    <row r="357" spans="3:16" hidden="1" x14ac:dyDescent="0.2">
      <c r="C357" s="79"/>
      <c r="E357" s="78"/>
      <c r="F357" s="79"/>
      <c r="G357" s="79"/>
      <c r="H357" s="742"/>
      <c r="J357" s="79"/>
      <c r="K357" s="79"/>
      <c r="L357" s="79"/>
      <c r="M357" s="79"/>
      <c r="N357" s="79"/>
      <c r="O357" s="79"/>
      <c r="P357" s="79"/>
    </row>
    <row r="358" spans="3:16" hidden="1" x14ac:dyDescent="0.2">
      <c r="C358" s="79"/>
      <c r="E358" s="78"/>
      <c r="F358" s="79"/>
      <c r="G358" s="79"/>
      <c r="H358" s="742"/>
      <c r="J358" s="79"/>
      <c r="K358" s="79"/>
      <c r="L358" s="79"/>
      <c r="M358" s="79"/>
      <c r="N358" s="79"/>
      <c r="O358" s="79"/>
      <c r="P358" s="79"/>
    </row>
    <row r="359" spans="3:16" hidden="1" x14ac:dyDescent="0.2">
      <c r="C359" s="79"/>
      <c r="E359" s="78"/>
      <c r="F359" s="79"/>
      <c r="G359" s="79"/>
      <c r="H359" s="742"/>
      <c r="J359" s="79"/>
      <c r="K359" s="79"/>
      <c r="L359" s="79"/>
      <c r="M359" s="79"/>
      <c r="N359" s="79"/>
      <c r="O359" s="79"/>
      <c r="P359" s="79"/>
    </row>
    <row r="360" spans="3:16" hidden="1" x14ac:dyDescent="0.2">
      <c r="C360" s="79"/>
      <c r="E360" s="78"/>
      <c r="F360" s="79"/>
      <c r="G360" s="79"/>
      <c r="H360" s="742"/>
      <c r="J360" s="79"/>
      <c r="K360" s="79"/>
      <c r="L360" s="79"/>
      <c r="M360" s="79"/>
      <c r="N360" s="79"/>
      <c r="O360" s="79"/>
      <c r="P360" s="79"/>
    </row>
    <row r="361" spans="3:16" hidden="1" x14ac:dyDescent="0.2">
      <c r="C361" s="79"/>
      <c r="E361" s="78"/>
      <c r="F361" s="79"/>
      <c r="G361" s="79"/>
      <c r="H361" s="742"/>
      <c r="J361" s="79"/>
      <c r="K361" s="79"/>
      <c r="L361" s="79"/>
      <c r="M361" s="79"/>
      <c r="N361" s="79"/>
      <c r="O361" s="79"/>
      <c r="P361" s="79"/>
    </row>
    <row r="362" spans="3:16" hidden="1" x14ac:dyDescent="0.2">
      <c r="C362" s="79"/>
      <c r="E362" s="78"/>
      <c r="F362" s="79"/>
      <c r="G362" s="79"/>
      <c r="H362" s="742"/>
      <c r="J362" s="79"/>
      <c r="K362" s="79"/>
      <c r="L362" s="79"/>
      <c r="M362" s="79"/>
      <c r="N362" s="79"/>
      <c r="O362" s="79"/>
      <c r="P362" s="79"/>
    </row>
    <row r="363" spans="3:16" hidden="1" x14ac:dyDescent="0.2">
      <c r="C363" s="79"/>
      <c r="E363" s="78"/>
      <c r="F363" s="79"/>
      <c r="G363" s="79"/>
      <c r="H363" s="742"/>
      <c r="J363" s="79"/>
      <c r="K363" s="79"/>
      <c r="L363" s="79"/>
      <c r="M363" s="79"/>
      <c r="N363" s="79"/>
      <c r="O363" s="79"/>
      <c r="P363" s="79"/>
    </row>
    <row r="364" spans="3:16" hidden="1" x14ac:dyDescent="0.2">
      <c r="C364" s="79"/>
      <c r="E364" s="78"/>
      <c r="F364" s="79"/>
      <c r="G364" s="79"/>
      <c r="H364" s="742"/>
      <c r="J364" s="79"/>
      <c r="K364" s="79"/>
      <c r="L364" s="79"/>
      <c r="M364" s="79"/>
      <c r="N364" s="79"/>
      <c r="O364" s="79"/>
      <c r="P364" s="79"/>
    </row>
    <row r="365" spans="3:16" hidden="1" x14ac:dyDescent="0.2">
      <c r="C365" s="79"/>
      <c r="E365" s="78"/>
      <c r="F365" s="79"/>
      <c r="G365" s="79"/>
      <c r="H365" s="742"/>
      <c r="J365" s="79"/>
      <c r="K365" s="79"/>
      <c r="L365" s="79"/>
      <c r="M365" s="79"/>
      <c r="N365" s="79"/>
      <c r="O365" s="79"/>
      <c r="P365" s="79"/>
    </row>
    <row r="366" spans="3:16" hidden="1" x14ac:dyDescent="0.2">
      <c r="C366" s="79"/>
      <c r="E366" s="78"/>
      <c r="F366" s="79"/>
      <c r="G366" s="79"/>
      <c r="H366" s="742"/>
      <c r="J366" s="79"/>
      <c r="K366" s="79"/>
      <c r="L366" s="79"/>
      <c r="M366" s="79"/>
      <c r="N366" s="79"/>
      <c r="O366" s="79"/>
      <c r="P366" s="79"/>
    </row>
    <row r="367" spans="3:16" hidden="1" x14ac:dyDescent="0.2">
      <c r="C367" s="79"/>
      <c r="E367" s="78"/>
      <c r="F367" s="79"/>
      <c r="G367" s="79"/>
      <c r="H367" s="742"/>
      <c r="J367" s="79"/>
      <c r="K367" s="79"/>
      <c r="L367" s="79"/>
      <c r="M367" s="79"/>
      <c r="N367" s="79"/>
      <c r="O367" s="79"/>
      <c r="P367" s="79"/>
    </row>
    <row r="368" spans="3:16" hidden="1" x14ac:dyDescent="0.2">
      <c r="C368" s="79"/>
      <c r="E368" s="78"/>
      <c r="F368" s="79"/>
      <c r="G368" s="79"/>
      <c r="H368" s="742"/>
      <c r="J368" s="79"/>
      <c r="K368" s="79"/>
      <c r="L368" s="79"/>
      <c r="M368" s="79"/>
      <c r="N368" s="79"/>
      <c r="O368" s="79"/>
      <c r="P368" s="79"/>
    </row>
    <row r="369" spans="3:16" hidden="1" x14ac:dyDescent="0.2">
      <c r="C369" s="79"/>
      <c r="E369" s="78"/>
      <c r="F369" s="79"/>
      <c r="G369" s="79"/>
      <c r="H369" s="742"/>
      <c r="J369" s="79"/>
      <c r="K369" s="79"/>
      <c r="L369" s="79"/>
      <c r="M369" s="79"/>
      <c r="N369" s="79"/>
      <c r="O369" s="79"/>
      <c r="P369" s="79"/>
    </row>
    <row r="370" spans="3:16" hidden="1" x14ac:dyDescent="0.2">
      <c r="C370" s="79"/>
      <c r="E370" s="78"/>
      <c r="F370" s="79"/>
      <c r="G370" s="79"/>
      <c r="H370" s="742"/>
      <c r="J370" s="79"/>
      <c r="K370" s="79"/>
      <c r="L370" s="79"/>
      <c r="M370" s="79"/>
      <c r="N370" s="79"/>
      <c r="O370" s="79"/>
      <c r="P370" s="79"/>
    </row>
    <row r="371" spans="3:16" hidden="1" x14ac:dyDescent="0.2">
      <c r="C371" s="79"/>
      <c r="E371" s="78"/>
      <c r="F371" s="79"/>
      <c r="G371" s="79"/>
      <c r="H371" s="742"/>
      <c r="J371" s="79"/>
      <c r="K371" s="79"/>
      <c r="L371" s="79"/>
      <c r="M371" s="79"/>
      <c r="N371" s="79"/>
      <c r="O371" s="79"/>
      <c r="P371" s="79"/>
    </row>
    <row r="372" spans="3:16" hidden="1" x14ac:dyDescent="0.2">
      <c r="C372" s="79"/>
      <c r="E372" s="78"/>
      <c r="F372" s="79"/>
      <c r="G372" s="79"/>
      <c r="H372" s="742"/>
      <c r="J372" s="79"/>
      <c r="K372" s="79"/>
      <c r="L372" s="79"/>
      <c r="M372" s="79"/>
      <c r="N372" s="79"/>
      <c r="O372" s="79"/>
      <c r="P372" s="79"/>
    </row>
    <row r="373" spans="3:16" hidden="1" x14ac:dyDescent="0.2">
      <c r="C373" s="79"/>
      <c r="E373" s="78"/>
      <c r="F373" s="79"/>
      <c r="G373" s="79"/>
      <c r="H373" s="742"/>
      <c r="J373" s="79"/>
      <c r="K373" s="79"/>
      <c r="L373" s="79"/>
      <c r="M373" s="79"/>
      <c r="N373" s="79"/>
      <c r="O373" s="79"/>
      <c r="P373" s="79"/>
    </row>
    <row r="374" spans="3:16" hidden="1" x14ac:dyDescent="0.2">
      <c r="C374" s="79"/>
      <c r="E374" s="78"/>
      <c r="F374" s="79"/>
      <c r="G374" s="79"/>
      <c r="H374" s="742"/>
      <c r="J374" s="79"/>
      <c r="K374" s="79"/>
      <c r="L374" s="79"/>
      <c r="M374" s="79"/>
      <c r="N374" s="79"/>
      <c r="O374" s="79"/>
      <c r="P374" s="79"/>
    </row>
    <row r="375" spans="3:16" hidden="1" x14ac:dyDescent="0.2">
      <c r="C375" s="79"/>
      <c r="E375" s="78"/>
      <c r="F375" s="79"/>
      <c r="G375" s="79"/>
      <c r="H375" s="742"/>
      <c r="J375" s="79"/>
      <c r="K375" s="79"/>
      <c r="L375" s="79"/>
      <c r="M375" s="79"/>
      <c r="N375" s="79"/>
      <c r="O375" s="79"/>
      <c r="P375" s="79"/>
    </row>
    <row r="376" spans="3:16" hidden="1" x14ac:dyDescent="0.2">
      <c r="C376" s="79"/>
      <c r="E376" s="78"/>
      <c r="F376" s="79"/>
      <c r="G376" s="79"/>
      <c r="H376" s="742"/>
      <c r="J376" s="79"/>
      <c r="K376" s="79"/>
      <c r="L376" s="79"/>
      <c r="M376" s="79"/>
      <c r="N376" s="79"/>
      <c r="O376" s="79"/>
      <c r="P376" s="79"/>
    </row>
    <row r="377" spans="3:16" hidden="1" x14ac:dyDescent="0.2">
      <c r="C377" s="79"/>
      <c r="E377" s="78"/>
      <c r="F377" s="79"/>
      <c r="G377" s="79"/>
      <c r="H377" s="742"/>
      <c r="J377" s="79"/>
      <c r="K377" s="79"/>
      <c r="L377" s="79"/>
      <c r="M377" s="79"/>
      <c r="N377" s="79"/>
      <c r="O377" s="79"/>
      <c r="P377" s="79"/>
    </row>
    <row r="378" spans="3:16" hidden="1" x14ac:dyDescent="0.2">
      <c r="C378" s="79"/>
      <c r="E378" s="78"/>
      <c r="F378" s="79"/>
      <c r="G378" s="79"/>
      <c r="H378" s="742"/>
      <c r="J378" s="79"/>
      <c r="K378" s="79"/>
      <c r="L378" s="79"/>
      <c r="M378" s="79"/>
      <c r="N378" s="79"/>
      <c r="O378" s="79"/>
      <c r="P378" s="79"/>
    </row>
    <row r="379" spans="3:16" hidden="1" x14ac:dyDescent="0.2">
      <c r="C379" s="79"/>
      <c r="E379" s="78"/>
      <c r="F379" s="79"/>
      <c r="G379" s="79"/>
      <c r="H379" s="742"/>
      <c r="J379" s="79"/>
      <c r="K379" s="79"/>
      <c r="L379" s="79"/>
      <c r="M379" s="79"/>
      <c r="N379" s="79"/>
      <c r="O379" s="79"/>
      <c r="P379" s="79"/>
    </row>
    <row r="380" spans="3:16" hidden="1" x14ac:dyDescent="0.2">
      <c r="C380" s="79"/>
      <c r="E380" s="78"/>
      <c r="F380" s="79"/>
      <c r="G380" s="79"/>
      <c r="H380" s="742"/>
      <c r="J380" s="79"/>
      <c r="K380" s="79"/>
      <c r="L380" s="79"/>
      <c r="M380" s="79"/>
      <c r="N380" s="79"/>
      <c r="O380" s="79"/>
      <c r="P380" s="79"/>
    </row>
    <row r="381" spans="3:16" hidden="1" x14ac:dyDescent="0.2">
      <c r="C381" s="79"/>
      <c r="E381" s="78"/>
      <c r="F381" s="79"/>
      <c r="G381" s="79"/>
      <c r="H381" s="742"/>
      <c r="J381" s="79"/>
      <c r="K381" s="79"/>
      <c r="L381" s="79"/>
      <c r="M381" s="79"/>
      <c r="N381" s="79"/>
      <c r="O381" s="79"/>
      <c r="P381" s="79"/>
    </row>
    <row r="382" spans="3:16" hidden="1" x14ac:dyDescent="0.2">
      <c r="C382" s="79"/>
      <c r="E382" s="78"/>
      <c r="F382" s="79"/>
      <c r="G382" s="79"/>
      <c r="H382" s="742"/>
      <c r="J382" s="79"/>
      <c r="K382" s="79"/>
      <c r="L382" s="79"/>
      <c r="M382" s="79"/>
      <c r="N382" s="79"/>
      <c r="O382" s="79"/>
      <c r="P382" s="79"/>
    </row>
    <row r="383" spans="3:16" hidden="1" x14ac:dyDescent="0.2">
      <c r="C383" s="79"/>
      <c r="E383" s="78"/>
      <c r="F383" s="79"/>
      <c r="G383" s="79"/>
      <c r="H383" s="742"/>
      <c r="J383" s="79"/>
      <c r="K383" s="79"/>
      <c r="L383" s="79"/>
      <c r="M383" s="79"/>
      <c r="N383" s="79"/>
      <c r="O383" s="79"/>
      <c r="P383" s="79"/>
    </row>
    <row r="384" spans="3:16" hidden="1" x14ac:dyDescent="0.2">
      <c r="C384" s="79"/>
      <c r="E384" s="78"/>
      <c r="F384" s="79"/>
      <c r="G384" s="79"/>
      <c r="H384" s="742"/>
      <c r="J384" s="79"/>
      <c r="K384" s="79"/>
      <c r="L384" s="79"/>
      <c r="M384" s="79"/>
      <c r="N384" s="79"/>
      <c r="O384" s="79"/>
      <c r="P384" s="79"/>
    </row>
    <row r="385" spans="3:16" hidden="1" x14ac:dyDescent="0.2">
      <c r="C385" s="79"/>
      <c r="E385" s="78"/>
      <c r="F385" s="79"/>
      <c r="G385" s="79"/>
      <c r="H385" s="742"/>
      <c r="J385" s="79"/>
      <c r="K385" s="79"/>
      <c r="L385" s="79"/>
      <c r="M385" s="79"/>
      <c r="N385" s="79"/>
      <c r="O385" s="79"/>
      <c r="P385" s="79"/>
    </row>
    <row r="386" spans="3:16" hidden="1" x14ac:dyDescent="0.2">
      <c r="C386" s="79"/>
      <c r="E386" s="78"/>
      <c r="F386" s="79"/>
      <c r="G386" s="79"/>
      <c r="H386" s="742"/>
      <c r="J386" s="79"/>
      <c r="K386" s="79"/>
      <c r="L386" s="79"/>
      <c r="M386" s="79"/>
      <c r="N386" s="79"/>
      <c r="O386" s="79"/>
      <c r="P386" s="79"/>
    </row>
    <row r="387" spans="3:16" hidden="1" x14ac:dyDescent="0.2">
      <c r="C387" s="79"/>
      <c r="E387" s="78"/>
      <c r="F387" s="79"/>
      <c r="G387" s="79"/>
      <c r="H387" s="742"/>
      <c r="J387" s="79"/>
      <c r="K387" s="79"/>
      <c r="L387" s="79"/>
      <c r="M387" s="79"/>
      <c r="N387" s="79"/>
      <c r="O387" s="79"/>
      <c r="P387" s="79"/>
    </row>
    <row r="388" spans="3:16" hidden="1" x14ac:dyDescent="0.2">
      <c r="C388" s="79"/>
      <c r="E388" s="78"/>
      <c r="F388" s="79"/>
      <c r="G388" s="79"/>
      <c r="H388" s="742"/>
      <c r="J388" s="79"/>
      <c r="K388" s="79"/>
      <c r="L388" s="79"/>
      <c r="M388" s="79"/>
      <c r="N388" s="79"/>
      <c r="O388" s="79"/>
      <c r="P388" s="79"/>
    </row>
    <row r="389" spans="3:16" hidden="1" x14ac:dyDescent="0.2">
      <c r="C389" s="79"/>
      <c r="E389" s="78"/>
      <c r="F389" s="79"/>
      <c r="G389" s="79"/>
      <c r="H389" s="742"/>
      <c r="J389" s="79"/>
      <c r="K389" s="79"/>
      <c r="L389" s="79"/>
      <c r="M389" s="79"/>
      <c r="N389" s="79"/>
      <c r="O389" s="79"/>
      <c r="P389" s="79"/>
    </row>
    <row r="390" spans="3:16" hidden="1" x14ac:dyDescent="0.2">
      <c r="C390" s="79"/>
      <c r="E390" s="78"/>
      <c r="F390" s="79"/>
      <c r="G390" s="79"/>
      <c r="H390" s="742"/>
      <c r="J390" s="79"/>
      <c r="K390" s="79"/>
      <c r="L390" s="79"/>
      <c r="M390" s="79"/>
      <c r="N390" s="79"/>
      <c r="O390" s="79"/>
      <c r="P390" s="79"/>
    </row>
    <row r="391" spans="3:16" hidden="1" x14ac:dyDescent="0.2">
      <c r="C391" s="79"/>
      <c r="E391" s="78"/>
      <c r="F391" s="79"/>
      <c r="G391" s="79"/>
      <c r="H391" s="742"/>
      <c r="J391" s="79"/>
      <c r="K391" s="79"/>
      <c r="L391" s="79"/>
      <c r="M391" s="79"/>
      <c r="N391" s="79"/>
      <c r="O391" s="79"/>
      <c r="P391" s="79"/>
    </row>
    <row r="392" spans="3:16" hidden="1" x14ac:dyDescent="0.2">
      <c r="C392" s="79"/>
      <c r="E392" s="78"/>
      <c r="F392" s="79"/>
      <c r="G392" s="79"/>
      <c r="H392" s="742"/>
      <c r="J392" s="79"/>
      <c r="K392" s="79"/>
      <c r="L392" s="79"/>
      <c r="M392" s="79"/>
      <c r="N392" s="79"/>
      <c r="O392" s="79"/>
      <c r="P392" s="79"/>
    </row>
    <row r="393" spans="3:16" hidden="1" x14ac:dyDescent="0.2">
      <c r="C393" s="79"/>
      <c r="E393" s="78"/>
      <c r="F393" s="79"/>
      <c r="G393" s="79"/>
      <c r="H393" s="742"/>
      <c r="J393" s="79"/>
      <c r="K393" s="79"/>
      <c r="L393" s="79"/>
      <c r="M393" s="79"/>
      <c r="N393" s="79"/>
      <c r="O393" s="79"/>
      <c r="P393" s="79"/>
    </row>
    <row r="394" spans="3:16" hidden="1" x14ac:dyDescent="0.2">
      <c r="C394" s="79"/>
      <c r="E394" s="78"/>
      <c r="F394" s="79"/>
      <c r="G394" s="79"/>
      <c r="H394" s="742"/>
      <c r="J394" s="79"/>
      <c r="K394" s="79"/>
      <c r="L394" s="79"/>
      <c r="M394" s="79"/>
      <c r="N394" s="79"/>
      <c r="O394" s="79"/>
      <c r="P394" s="79"/>
    </row>
    <row r="395" spans="3:16" hidden="1" x14ac:dyDescent="0.2">
      <c r="C395" s="79"/>
      <c r="E395" s="78"/>
      <c r="F395" s="79"/>
      <c r="G395" s="79"/>
      <c r="H395" s="742"/>
      <c r="J395" s="79"/>
      <c r="K395" s="79"/>
      <c r="L395" s="79"/>
      <c r="M395" s="79"/>
      <c r="N395" s="79"/>
      <c r="O395" s="79"/>
      <c r="P395" s="79"/>
    </row>
    <row r="396" spans="3:16" hidden="1" x14ac:dyDescent="0.2">
      <c r="C396" s="79"/>
      <c r="E396" s="78"/>
      <c r="F396" s="79"/>
      <c r="G396" s="79"/>
      <c r="H396" s="742"/>
      <c r="J396" s="79"/>
      <c r="K396" s="79"/>
      <c r="L396" s="79"/>
      <c r="M396" s="79"/>
      <c r="N396" s="79"/>
      <c r="O396" s="79"/>
      <c r="P396" s="79"/>
    </row>
    <row r="397" spans="3:16" hidden="1" x14ac:dyDescent="0.2">
      <c r="C397" s="79"/>
      <c r="E397" s="78"/>
      <c r="F397" s="79"/>
      <c r="G397" s="79"/>
      <c r="H397" s="742"/>
      <c r="J397" s="79"/>
      <c r="K397" s="79"/>
      <c r="L397" s="79"/>
      <c r="M397" s="79"/>
      <c r="N397" s="79"/>
      <c r="O397" s="79"/>
      <c r="P397" s="79"/>
    </row>
    <row r="398" spans="3:16" hidden="1" x14ac:dyDescent="0.2">
      <c r="C398" s="79"/>
      <c r="E398" s="78"/>
      <c r="F398" s="79"/>
      <c r="G398" s="79"/>
      <c r="H398" s="742"/>
      <c r="J398" s="79"/>
      <c r="K398" s="79"/>
      <c r="L398" s="79"/>
      <c r="M398" s="79"/>
      <c r="N398" s="79"/>
      <c r="O398" s="79"/>
      <c r="P398" s="79"/>
    </row>
    <row r="399" spans="3:16" hidden="1" x14ac:dyDescent="0.2">
      <c r="C399" s="79"/>
      <c r="E399" s="78"/>
      <c r="F399" s="79"/>
      <c r="G399" s="79"/>
      <c r="H399" s="742"/>
      <c r="J399" s="79"/>
      <c r="K399" s="79"/>
      <c r="L399" s="79"/>
      <c r="M399" s="79"/>
      <c r="N399" s="79"/>
      <c r="O399" s="79"/>
      <c r="P399" s="79"/>
    </row>
    <row r="400" spans="3:16" hidden="1" x14ac:dyDescent="0.2">
      <c r="C400" s="79"/>
      <c r="E400" s="78"/>
      <c r="F400" s="79"/>
      <c r="G400" s="79"/>
      <c r="H400" s="742"/>
      <c r="J400" s="79"/>
      <c r="K400" s="79"/>
      <c r="L400" s="79"/>
      <c r="M400" s="79"/>
      <c r="N400" s="79"/>
      <c r="O400" s="79"/>
      <c r="P400" s="79"/>
    </row>
    <row r="401" spans="3:16" hidden="1" x14ac:dyDescent="0.2">
      <c r="C401" s="79"/>
      <c r="E401" s="78"/>
      <c r="F401" s="79"/>
      <c r="G401" s="79"/>
      <c r="H401" s="742"/>
      <c r="J401" s="79"/>
      <c r="K401" s="79"/>
      <c r="L401" s="79"/>
      <c r="M401" s="79"/>
      <c r="N401" s="79"/>
      <c r="O401" s="79"/>
      <c r="P401" s="79"/>
    </row>
    <row r="402" spans="3:16" hidden="1" x14ac:dyDescent="0.2">
      <c r="C402" s="79"/>
      <c r="E402" s="78"/>
      <c r="F402" s="79"/>
      <c r="G402" s="79"/>
      <c r="H402" s="742"/>
      <c r="J402" s="79"/>
      <c r="K402" s="79"/>
      <c r="L402" s="79"/>
      <c r="M402" s="79"/>
      <c r="N402" s="79"/>
      <c r="O402" s="79"/>
      <c r="P402" s="79"/>
    </row>
    <row r="403" spans="3:16" hidden="1" x14ac:dyDescent="0.2">
      <c r="C403" s="79"/>
      <c r="E403" s="78"/>
      <c r="F403" s="79"/>
      <c r="G403" s="79"/>
      <c r="H403" s="742"/>
      <c r="J403" s="79"/>
      <c r="K403" s="79"/>
      <c r="L403" s="79"/>
      <c r="M403" s="79"/>
      <c r="N403" s="79"/>
      <c r="O403" s="79"/>
      <c r="P403" s="79"/>
    </row>
    <row r="404" spans="3:16" hidden="1" x14ac:dyDescent="0.2">
      <c r="C404" s="79"/>
      <c r="E404" s="78"/>
      <c r="F404" s="79"/>
      <c r="G404" s="79"/>
      <c r="H404" s="742"/>
      <c r="J404" s="79"/>
      <c r="K404" s="79"/>
      <c r="L404" s="79"/>
      <c r="M404" s="79"/>
      <c r="N404" s="79"/>
      <c r="O404" s="79"/>
      <c r="P404" s="79"/>
    </row>
    <row r="405" spans="3:16" hidden="1" x14ac:dyDescent="0.2">
      <c r="C405" s="79"/>
      <c r="E405" s="78"/>
      <c r="F405" s="79"/>
      <c r="G405" s="79"/>
      <c r="H405" s="742"/>
      <c r="J405" s="79"/>
      <c r="K405" s="79"/>
      <c r="L405" s="79"/>
      <c r="M405" s="79"/>
      <c r="N405" s="79"/>
      <c r="O405" s="79"/>
      <c r="P405" s="79"/>
    </row>
    <row r="406" spans="3:16" hidden="1" x14ac:dyDescent="0.2">
      <c r="C406" s="79"/>
      <c r="E406" s="78"/>
      <c r="F406" s="79"/>
      <c r="G406" s="79"/>
      <c r="H406" s="742"/>
      <c r="J406" s="79"/>
      <c r="K406" s="79"/>
      <c r="L406" s="79"/>
      <c r="M406" s="79"/>
      <c r="N406" s="79"/>
      <c r="O406" s="79"/>
      <c r="P406" s="79"/>
    </row>
    <row r="407" spans="3:16" hidden="1" x14ac:dyDescent="0.2">
      <c r="C407" s="79"/>
      <c r="E407" s="78"/>
      <c r="F407" s="79"/>
      <c r="G407" s="79"/>
      <c r="H407" s="742"/>
      <c r="J407" s="79"/>
      <c r="K407" s="79"/>
      <c r="L407" s="79"/>
      <c r="M407" s="79"/>
      <c r="N407" s="79"/>
      <c r="O407" s="79"/>
      <c r="P407" s="79"/>
    </row>
    <row r="408" spans="3:16" hidden="1" x14ac:dyDescent="0.2">
      <c r="C408" s="79"/>
      <c r="E408" s="78"/>
      <c r="F408" s="79"/>
      <c r="G408" s="79"/>
      <c r="H408" s="742"/>
      <c r="J408" s="79"/>
      <c r="K408" s="79"/>
      <c r="L408" s="79"/>
      <c r="M408" s="79"/>
      <c r="N408" s="79"/>
      <c r="O408" s="79"/>
      <c r="P408" s="79"/>
    </row>
    <row r="409" spans="3:16" hidden="1" x14ac:dyDescent="0.2">
      <c r="C409" s="79"/>
      <c r="E409" s="78"/>
      <c r="F409" s="79"/>
      <c r="G409" s="79"/>
      <c r="H409" s="742"/>
      <c r="J409" s="79"/>
      <c r="K409" s="79"/>
      <c r="L409" s="79"/>
      <c r="M409" s="79"/>
      <c r="N409" s="79"/>
      <c r="O409" s="79"/>
      <c r="P409" s="79"/>
    </row>
    <row r="410" spans="3:16" hidden="1" x14ac:dyDescent="0.2">
      <c r="C410" s="79"/>
      <c r="E410" s="78"/>
      <c r="F410" s="79"/>
      <c r="G410" s="79"/>
      <c r="H410" s="742"/>
      <c r="J410" s="79"/>
      <c r="K410" s="79"/>
      <c r="L410" s="79"/>
      <c r="M410" s="79"/>
      <c r="N410" s="79"/>
      <c r="O410" s="79"/>
      <c r="P410" s="79"/>
    </row>
    <row r="411" spans="3:16" hidden="1" x14ac:dyDescent="0.2">
      <c r="C411" s="79"/>
      <c r="E411" s="78"/>
      <c r="F411" s="79"/>
      <c r="G411" s="79"/>
      <c r="H411" s="742"/>
      <c r="J411" s="79"/>
      <c r="K411" s="79"/>
      <c r="L411" s="79"/>
      <c r="M411" s="79"/>
      <c r="N411" s="79"/>
      <c r="O411" s="79"/>
      <c r="P411" s="79"/>
    </row>
    <row r="412" spans="3:16" hidden="1" x14ac:dyDescent="0.2">
      <c r="C412" s="79"/>
      <c r="E412" s="78"/>
      <c r="F412" s="79"/>
      <c r="G412" s="79"/>
      <c r="H412" s="742"/>
      <c r="J412" s="79"/>
      <c r="K412" s="79"/>
      <c r="L412" s="79"/>
      <c r="M412" s="79"/>
      <c r="N412" s="79"/>
      <c r="O412" s="79"/>
      <c r="P412" s="79"/>
    </row>
    <row r="413" spans="3:16" hidden="1" x14ac:dyDescent="0.2">
      <c r="C413" s="79"/>
      <c r="E413" s="78"/>
      <c r="F413" s="79"/>
      <c r="G413" s="79"/>
      <c r="H413" s="742"/>
      <c r="J413" s="79"/>
      <c r="K413" s="79"/>
      <c r="L413" s="79"/>
      <c r="M413" s="79"/>
      <c r="N413" s="79"/>
      <c r="O413" s="79"/>
      <c r="P413" s="79"/>
    </row>
    <row r="414" spans="3:16" hidden="1" x14ac:dyDescent="0.2">
      <c r="C414" s="79"/>
      <c r="E414" s="78"/>
      <c r="F414" s="79"/>
      <c r="G414" s="79"/>
      <c r="H414" s="742"/>
      <c r="J414" s="79"/>
      <c r="K414" s="79"/>
      <c r="L414" s="79"/>
      <c r="M414" s="79"/>
      <c r="N414" s="79"/>
      <c r="O414" s="79"/>
      <c r="P414" s="79"/>
    </row>
    <row r="415" spans="3:16" hidden="1" x14ac:dyDescent="0.2">
      <c r="C415" s="79"/>
      <c r="E415" s="78"/>
      <c r="F415" s="79"/>
      <c r="G415" s="79"/>
      <c r="H415" s="742"/>
      <c r="J415" s="79"/>
      <c r="K415" s="79"/>
      <c r="L415" s="79"/>
      <c r="M415" s="79"/>
      <c r="N415" s="79"/>
      <c r="O415" s="79"/>
      <c r="P415" s="79"/>
    </row>
    <row r="416" spans="3:16" hidden="1" x14ac:dyDescent="0.2">
      <c r="C416" s="79"/>
      <c r="E416" s="78"/>
      <c r="F416" s="79"/>
      <c r="G416" s="79"/>
      <c r="H416" s="742"/>
      <c r="J416" s="79"/>
      <c r="K416" s="79"/>
      <c r="L416" s="79"/>
      <c r="M416" s="79"/>
      <c r="N416" s="79"/>
      <c r="O416" s="79"/>
      <c r="P416" s="79"/>
    </row>
    <row r="417" spans="3:16" hidden="1" x14ac:dyDescent="0.2">
      <c r="C417" s="79"/>
      <c r="E417" s="78"/>
      <c r="F417" s="79"/>
      <c r="G417" s="79"/>
      <c r="H417" s="742"/>
      <c r="J417" s="79"/>
      <c r="K417" s="79"/>
      <c r="L417" s="79"/>
      <c r="M417" s="79"/>
      <c r="N417" s="79"/>
      <c r="O417" s="79"/>
      <c r="P417" s="79"/>
    </row>
    <row r="418" spans="3:16" hidden="1" x14ac:dyDescent="0.2">
      <c r="C418" s="79"/>
      <c r="E418" s="78"/>
      <c r="F418" s="79"/>
      <c r="G418" s="79"/>
      <c r="H418" s="742"/>
      <c r="J418" s="79"/>
      <c r="K418" s="79"/>
      <c r="L418" s="79"/>
      <c r="M418" s="79"/>
      <c r="N418" s="79"/>
      <c r="O418" s="79"/>
      <c r="P418" s="79"/>
    </row>
    <row r="419" spans="3:16" hidden="1" x14ac:dyDescent="0.2">
      <c r="C419" s="79"/>
      <c r="E419" s="78"/>
      <c r="F419" s="79"/>
      <c r="G419" s="79"/>
      <c r="H419" s="742"/>
      <c r="J419" s="79"/>
      <c r="K419" s="79"/>
      <c r="L419" s="79"/>
      <c r="M419" s="79"/>
      <c r="N419" s="79"/>
      <c r="O419" s="79"/>
      <c r="P419" s="79"/>
    </row>
    <row r="420" spans="3:16" hidden="1" x14ac:dyDescent="0.2">
      <c r="C420" s="79"/>
      <c r="E420" s="78"/>
      <c r="F420" s="79"/>
      <c r="G420" s="79"/>
      <c r="H420" s="742"/>
      <c r="J420" s="79"/>
      <c r="K420" s="79"/>
      <c r="L420" s="79"/>
      <c r="M420" s="79"/>
      <c r="N420" s="79"/>
      <c r="O420" s="79"/>
      <c r="P420" s="79"/>
    </row>
    <row r="421" spans="3:16" hidden="1" x14ac:dyDescent="0.2">
      <c r="C421" s="79"/>
      <c r="E421" s="78"/>
      <c r="F421" s="79"/>
      <c r="G421" s="79"/>
      <c r="H421" s="742"/>
      <c r="J421" s="79"/>
      <c r="K421" s="79"/>
      <c r="L421" s="79"/>
      <c r="M421" s="79"/>
      <c r="N421" s="79"/>
      <c r="O421" s="79"/>
      <c r="P421" s="79"/>
    </row>
    <row r="422" spans="3:16" hidden="1" x14ac:dyDescent="0.2">
      <c r="C422" s="79"/>
      <c r="E422" s="78"/>
      <c r="F422" s="79"/>
      <c r="G422" s="79"/>
      <c r="H422" s="742"/>
      <c r="J422" s="79"/>
      <c r="K422" s="79"/>
      <c r="L422" s="79"/>
      <c r="M422" s="79"/>
      <c r="N422" s="79"/>
      <c r="O422" s="79"/>
      <c r="P422" s="79"/>
    </row>
    <row r="423" spans="3:16" hidden="1" x14ac:dyDescent="0.2">
      <c r="C423" s="79"/>
      <c r="E423" s="78"/>
      <c r="F423" s="79"/>
      <c r="G423" s="79"/>
      <c r="H423" s="742"/>
      <c r="J423" s="79"/>
      <c r="K423" s="79"/>
      <c r="L423" s="79"/>
      <c r="M423" s="79"/>
      <c r="N423" s="79"/>
      <c r="O423" s="79"/>
      <c r="P423" s="79"/>
    </row>
    <row r="424" spans="3:16" hidden="1" x14ac:dyDescent="0.2">
      <c r="C424" s="79"/>
      <c r="E424" s="78"/>
      <c r="F424" s="79"/>
      <c r="G424" s="79"/>
      <c r="H424" s="742"/>
      <c r="J424" s="79"/>
      <c r="K424" s="79"/>
      <c r="L424" s="79"/>
      <c r="M424" s="79"/>
      <c r="N424" s="79"/>
      <c r="O424" s="79"/>
      <c r="P424" s="79"/>
    </row>
    <row r="425" spans="3:16" hidden="1" x14ac:dyDescent="0.2">
      <c r="C425" s="79"/>
      <c r="E425" s="78"/>
      <c r="F425" s="79"/>
      <c r="G425" s="79"/>
      <c r="H425" s="742"/>
      <c r="J425" s="79"/>
      <c r="K425" s="79"/>
      <c r="L425" s="79"/>
      <c r="M425" s="79"/>
      <c r="N425" s="79"/>
      <c r="O425" s="79"/>
      <c r="P425" s="79"/>
    </row>
    <row r="426" spans="3:16" hidden="1" x14ac:dyDescent="0.2">
      <c r="C426" s="79"/>
      <c r="E426" s="78"/>
      <c r="F426" s="79"/>
      <c r="G426" s="79"/>
      <c r="H426" s="742"/>
      <c r="J426" s="79"/>
      <c r="K426" s="79"/>
      <c r="L426" s="79"/>
      <c r="M426" s="79"/>
      <c r="N426" s="79"/>
      <c r="O426" s="79"/>
      <c r="P426" s="79"/>
    </row>
    <row r="427" spans="3:16" hidden="1" x14ac:dyDescent="0.2">
      <c r="C427" s="79"/>
      <c r="E427" s="78"/>
      <c r="F427" s="79"/>
      <c r="G427" s="79"/>
      <c r="H427" s="742"/>
      <c r="J427" s="79"/>
      <c r="K427" s="79"/>
      <c r="L427" s="79"/>
      <c r="M427" s="79"/>
      <c r="N427" s="79"/>
      <c r="O427" s="79"/>
      <c r="P427" s="79"/>
    </row>
    <row r="428" spans="3:16" hidden="1" x14ac:dyDescent="0.2">
      <c r="C428" s="79"/>
      <c r="E428" s="78"/>
      <c r="F428" s="79"/>
      <c r="G428" s="79"/>
      <c r="H428" s="742"/>
      <c r="J428" s="79"/>
      <c r="K428" s="79"/>
      <c r="L428" s="79"/>
      <c r="M428" s="79"/>
      <c r="N428" s="79"/>
      <c r="O428" s="79"/>
      <c r="P428" s="79"/>
    </row>
    <row r="429" spans="3:16" hidden="1" x14ac:dyDescent="0.2">
      <c r="C429" s="79"/>
      <c r="E429" s="78"/>
      <c r="F429" s="79"/>
      <c r="G429" s="79"/>
      <c r="H429" s="742"/>
      <c r="J429" s="79"/>
      <c r="K429" s="79"/>
      <c r="L429" s="79"/>
      <c r="M429" s="79"/>
      <c r="N429" s="79"/>
      <c r="O429" s="79"/>
      <c r="P429" s="79"/>
    </row>
    <row r="430" spans="3:16" hidden="1" x14ac:dyDescent="0.2">
      <c r="C430" s="79"/>
      <c r="E430" s="78"/>
      <c r="F430" s="79"/>
      <c r="G430" s="79"/>
      <c r="H430" s="742"/>
      <c r="J430" s="79"/>
      <c r="K430" s="79"/>
      <c r="L430" s="79"/>
      <c r="M430" s="79"/>
      <c r="N430" s="79"/>
      <c r="O430" s="79"/>
      <c r="P430" s="79"/>
    </row>
    <row r="431" spans="3:16" hidden="1" x14ac:dyDescent="0.2">
      <c r="C431" s="79"/>
      <c r="E431" s="78"/>
      <c r="F431" s="79"/>
      <c r="G431" s="79"/>
      <c r="H431" s="742"/>
      <c r="J431" s="79"/>
      <c r="K431" s="79"/>
      <c r="L431" s="79"/>
      <c r="M431" s="79"/>
      <c r="N431" s="79"/>
      <c r="O431" s="79"/>
      <c r="P431" s="79"/>
    </row>
    <row r="432" spans="3:16" hidden="1" x14ac:dyDescent="0.2">
      <c r="C432" s="79"/>
      <c r="E432" s="78"/>
      <c r="F432" s="79"/>
      <c r="G432" s="79"/>
      <c r="H432" s="742"/>
      <c r="J432" s="79"/>
      <c r="K432" s="79"/>
      <c r="L432" s="79"/>
      <c r="M432" s="79"/>
      <c r="N432" s="79"/>
      <c r="O432" s="79"/>
      <c r="P432" s="79"/>
    </row>
    <row r="433" spans="3:16" hidden="1" x14ac:dyDescent="0.2">
      <c r="C433" s="79"/>
      <c r="E433" s="78"/>
      <c r="F433" s="79"/>
      <c r="G433" s="79"/>
      <c r="H433" s="742"/>
      <c r="J433" s="79"/>
      <c r="K433" s="79"/>
      <c r="L433" s="79"/>
      <c r="M433" s="79"/>
      <c r="N433" s="79"/>
      <c r="O433" s="79"/>
      <c r="P433" s="79"/>
    </row>
    <row r="434" spans="3:16" hidden="1" x14ac:dyDescent="0.2">
      <c r="C434" s="79"/>
      <c r="E434" s="78"/>
      <c r="F434" s="79"/>
      <c r="G434" s="79"/>
      <c r="H434" s="742"/>
      <c r="J434" s="79"/>
      <c r="K434" s="79"/>
      <c r="L434" s="79"/>
      <c r="M434" s="79"/>
      <c r="N434" s="79"/>
      <c r="O434" s="79"/>
      <c r="P434" s="79"/>
    </row>
    <row r="435" spans="3:16" hidden="1" x14ac:dyDescent="0.2">
      <c r="C435" s="79"/>
      <c r="E435" s="78"/>
      <c r="F435" s="79"/>
      <c r="G435" s="79"/>
      <c r="H435" s="742"/>
      <c r="J435" s="79"/>
      <c r="K435" s="79"/>
      <c r="L435" s="79"/>
      <c r="M435" s="79"/>
      <c r="N435" s="79"/>
      <c r="O435" s="79"/>
      <c r="P435" s="79"/>
    </row>
    <row r="436" spans="3:16" hidden="1" x14ac:dyDescent="0.2">
      <c r="C436" s="79"/>
      <c r="E436" s="78"/>
      <c r="F436" s="79"/>
      <c r="G436" s="79"/>
      <c r="H436" s="742"/>
      <c r="J436" s="79"/>
      <c r="K436" s="79"/>
      <c r="L436" s="79"/>
      <c r="M436" s="79"/>
      <c r="N436" s="79"/>
      <c r="O436" s="79"/>
      <c r="P436" s="79"/>
    </row>
    <row r="437" spans="3:16" hidden="1" x14ac:dyDescent="0.2">
      <c r="C437" s="79"/>
      <c r="E437" s="78"/>
      <c r="F437" s="79"/>
      <c r="G437" s="79"/>
      <c r="H437" s="742"/>
      <c r="J437" s="79"/>
      <c r="K437" s="79"/>
      <c r="L437" s="79"/>
      <c r="M437" s="79"/>
      <c r="N437" s="79"/>
      <c r="O437" s="79"/>
      <c r="P437" s="79"/>
    </row>
    <row r="438" spans="3:16" hidden="1" x14ac:dyDescent="0.2">
      <c r="C438" s="79"/>
      <c r="E438" s="78"/>
      <c r="F438" s="79"/>
      <c r="G438" s="79"/>
      <c r="H438" s="742"/>
      <c r="J438" s="79"/>
      <c r="K438" s="79"/>
      <c r="L438" s="79"/>
      <c r="M438" s="79"/>
      <c r="N438" s="79"/>
      <c r="O438" s="79"/>
      <c r="P438" s="79"/>
    </row>
    <row r="439" spans="3:16" hidden="1" x14ac:dyDescent="0.2">
      <c r="C439" s="79"/>
      <c r="E439" s="78"/>
      <c r="F439" s="79"/>
      <c r="G439" s="79"/>
      <c r="H439" s="742"/>
      <c r="J439" s="79"/>
      <c r="K439" s="79"/>
      <c r="L439" s="79"/>
      <c r="M439" s="79"/>
      <c r="N439" s="79"/>
      <c r="O439" s="79"/>
      <c r="P439" s="79"/>
    </row>
    <row r="440" spans="3:16" hidden="1" x14ac:dyDescent="0.2">
      <c r="C440" s="79"/>
      <c r="E440" s="78"/>
      <c r="F440" s="79"/>
      <c r="G440" s="79"/>
      <c r="H440" s="742"/>
      <c r="J440" s="79"/>
      <c r="K440" s="79"/>
      <c r="L440" s="79"/>
      <c r="M440" s="79"/>
      <c r="N440" s="79"/>
      <c r="O440" s="79"/>
      <c r="P440" s="79"/>
    </row>
    <row r="441" spans="3:16" hidden="1" x14ac:dyDescent="0.2">
      <c r="C441" s="79"/>
      <c r="E441" s="78"/>
      <c r="F441" s="79"/>
      <c r="G441" s="79"/>
      <c r="H441" s="742"/>
      <c r="J441" s="79"/>
      <c r="K441" s="79"/>
      <c r="L441" s="79"/>
      <c r="M441" s="79"/>
      <c r="N441" s="79"/>
      <c r="O441" s="79"/>
      <c r="P441" s="79"/>
    </row>
    <row r="442" spans="3:16" hidden="1" x14ac:dyDescent="0.2">
      <c r="C442" s="79"/>
      <c r="E442" s="78"/>
      <c r="F442" s="79"/>
      <c r="G442" s="79"/>
      <c r="H442" s="742"/>
      <c r="J442" s="79"/>
      <c r="K442" s="79"/>
      <c r="L442" s="79"/>
      <c r="M442" s="79"/>
      <c r="N442" s="79"/>
      <c r="O442" s="79"/>
      <c r="P442" s="79"/>
    </row>
    <row r="443" spans="3:16" hidden="1" x14ac:dyDescent="0.2">
      <c r="C443" s="79"/>
      <c r="E443" s="78"/>
      <c r="F443" s="79"/>
      <c r="G443" s="79"/>
      <c r="H443" s="742"/>
      <c r="J443" s="79"/>
      <c r="K443" s="79"/>
      <c r="L443" s="79"/>
      <c r="M443" s="79"/>
      <c r="N443" s="79"/>
      <c r="O443" s="79"/>
      <c r="P443" s="79"/>
    </row>
    <row r="444" spans="3:16" hidden="1" x14ac:dyDescent="0.2">
      <c r="C444" s="79"/>
      <c r="E444" s="78"/>
      <c r="F444" s="79"/>
      <c r="G444" s="79"/>
      <c r="H444" s="742"/>
      <c r="J444" s="79"/>
      <c r="K444" s="79"/>
      <c r="L444" s="79"/>
      <c r="M444" s="79"/>
      <c r="N444" s="79"/>
      <c r="O444" s="79"/>
      <c r="P444" s="79"/>
    </row>
    <row r="445" spans="3:16" hidden="1" x14ac:dyDescent="0.2">
      <c r="C445" s="79"/>
      <c r="E445" s="78"/>
      <c r="F445" s="79"/>
      <c r="G445" s="79"/>
      <c r="H445" s="742"/>
      <c r="J445" s="79"/>
      <c r="K445" s="79"/>
      <c r="L445" s="79"/>
      <c r="M445" s="79"/>
      <c r="N445" s="79"/>
      <c r="O445" s="79"/>
      <c r="P445" s="79"/>
    </row>
    <row r="446" spans="3:16" hidden="1" x14ac:dyDescent="0.2">
      <c r="C446" s="79"/>
      <c r="E446" s="78"/>
      <c r="F446" s="79"/>
      <c r="G446" s="79"/>
      <c r="H446" s="742"/>
      <c r="J446" s="79"/>
      <c r="K446" s="79"/>
      <c r="L446" s="79"/>
      <c r="M446" s="79"/>
      <c r="N446" s="79"/>
      <c r="O446" s="79"/>
      <c r="P446" s="79"/>
    </row>
    <row r="447" spans="3:16" hidden="1" x14ac:dyDescent="0.2">
      <c r="C447" s="79"/>
      <c r="E447" s="78"/>
      <c r="F447" s="79"/>
      <c r="G447" s="79"/>
      <c r="H447" s="742"/>
      <c r="J447" s="79"/>
      <c r="K447" s="79"/>
      <c r="L447" s="79"/>
      <c r="M447" s="79"/>
      <c r="N447" s="79"/>
      <c r="O447" s="79"/>
      <c r="P447" s="79"/>
    </row>
    <row r="448" spans="3:16" hidden="1" x14ac:dyDescent="0.2">
      <c r="C448" s="79"/>
      <c r="E448" s="78"/>
      <c r="F448" s="79"/>
      <c r="G448" s="79"/>
      <c r="H448" s="742"/>
      <c r="J448" s="79"/>
      <c r="K448" s="79"/>
      <c r="L448" s="79"/>
      <c r="M448" s="79"/>
      <c r="N448" s="79"/>
      <c r="O448" s="79"/>
      <c r="P448" s="79"/>
    </row>
    <row r="449" spans="3:16" hidden="1" x14ac:dyDescent="0.2">
      <c r="C449" s="79"/>
      <c r="E449" s="78"/>
      <c r="F449" s="79"/>
      <c r="G449" s="79"/>
      <c r="H449" s="742"/>
      <c r="J449" s="79"/>
      <c r="K449" s="79"/>
      <c r="L449" s="79"/>
      <c r="M449" s="79"/>
      <c r="N449" s="79"/>
      <c r="O449" s="79"/>
      <c r="P449" s="79"/>
    </row>
    <row r="450" spans="3:16" hidden="1" x14ac:dyDescent="0.2">
      <c r="C450" s="79"/>
      <c r="E450" s="78"/>
      <c r="F450" s="79"/>
      <c r="G450" s="79"/>
      <c r="H450" s="742"/>
      <c r="J450" s="79"/>
      <c r="K450" s="79"/>
      <c r="L450" s="79"/>
      <c r="M450" s="79"/>
      <c r="N450" s="79"/>
      <c r="O450" s="79"/>
      <c r="P450" s="79"/>
    </row>
    <row r="451" spans="3:16" hidden="1" x14ac:dyDescent="0.2">
      <c r="C451" s="79"/>
      <c r="E451" s="78"/>
      <c r="F451" s="79"/>
      <c r="G451" s="79"/>
      <c r="H451" s="742"/>
      <c r="J451" s="79"/>
      <c r="K451" s="79"/>
      <c r="L451" s="79"/>
      <c r="M451" s="79"/>
      <c r="N451" s="79"/>
      <c r="O451" s="79"/>
      <c r="P451" s="79"/>
    </row>
    <row r="452" spans="3:16" hidden="1" x14ac:dyDescent="0.2">
      <c r="C452" s="79"/>
      <c r="E452" s="78"/>
      <c r="F452" s="79"/>
      <c r="G452" s="79"/>
      <c r="H452" s="742"/>
      <c r="J452" s="79"/>
      <c r="K452" s="79"/>
      <c r="L452" s="79"/>
      <c r="M452" s="79"/>
      <c r="N452" s="79"/>
      <c r="O452" s="79"/>
      <c r="P452" s="79"/>
    </row>
    <row r="453" spans="3:16" hidden="1" x14ac:dyDescent="0.2">
      <c r="C453" s="79"/>
      <c r="E453" s="78"/>
      <c r="F453" s="79"/>
      <c r="G453" s="79"/>
      <c r="H453" s="742"/>
      <c r="J453" s="79"/>
      <c r="K453" s="79"/>
      <c r="L453" s="79"/>
      <c r="M453" s="79"/>
      <c r="N453" s="79"/>
      <c r="O453" s="79"/>
      <c r="P453" s="79"/>
    </row>
    <row r="454" spans="3:16" hidden="1" x14ac:dyDescent="0.2">
      <c r="C454" s="79"/>
      <c r="E454" s="78"/>
      <c r="F454" s="79"/>
      <c r="G454" s="79"/>
      <c r="H454" s="742"/>
      <c r="J454" s="79"/>
      <c r="K454" s="79"/>
      <c r="L454" s="79"/>
      <c r="M454" s="79"/>
      <c r="N454" s="79"/>
      <c r="O454" s="79"/>
      <c r="P454" s="79"/>
    </row>
    <row r="455" spans="3:16" hidden="1" x14ac:dyDescent="0.2">
      <c r="C455" s="79"/>
      <c r="E455" s="78"/>
      <c r="F455" s="79"/>
      <c r="G455" s="79"/>
      <c r="H455" s="742"/>
      <c r="J455" s="79"/>
      <c r="K455" s="79"/>
      <c r="L455" s="79"/>
      <c r="M455" s="79"/>
      <c r="N455" s="79"/>
      <c r="O455" s="79"/>
      <c r="P455" s="79"/>
    </row>
    <row r="456" spans="3:16" hidden="1" x14ac:dyDescent="0.2">
      <c r="C456" s="79"/>
      <c r="E456" s="78"/>
      <c r="F456" s="79"/>
      <c r="G456" s="79"/>
      <c r="H456" s="742"/>
      <c r="J456" s="79"/>
      <c r="K456" s="79"/>
      <c r="L456" s="79"/>
      <c r="M456" s="79"/>
      <c r="N456" s="79"/>
      <c r="O456" s="79"/>
      <c r="P456" s="79"/>
    </row>
    <row r="457" spans="3:16" hidden="1" x14ac:dyDescent="0.2">
      <c r="C457" s="79"/>
      <c r="E457" s="78"/>
      <c r="F457" s="79"/>
      <c r="G457" s="79"/>
      <c r="H457" s="742"/>
      <c r="J457" s="79"/>
      <c r="K457" s="79"/>
      <c r="L457" s="79"/>
      <c r="M457" s="79"/>
      <c r="N457" s="79"/>
      <c r="O457" s="79"/>
      <c r="P457" s="79"/>
    </row>
    <row r="458" spans="3:16" hidden="1" x14ac:dyDescent="0.2">
      <c r="C458" s="79"/>
      <c r="E458" s="78"/>
      <c r="F458" s="79"/>
      <c r="G458" s="79"/>
      <c r="H458" s="742"/>
      <c r="J458" s="79"/>
      <c r="K458" s="79"/>
      <c r="L458" s="79"/>
      <c r="M458" s="79"/>
      <c r="N458" s="79"/>
      <c r="O458" s="79"/>
      <c r="P458" s="79"/>
    </row>
    <row r="459" spans="3:16" hidden="1" x14ac:dyDescent="0.2">
      <c r="C459" s="79"/>
      <c r="E459" s="78"/>
      <c r="F459" s="79"/>
      <c r="G459" s="79"/>
      <c r="H459" s="742"/>
      <c r="J459" s="79"/>
      <c r="K459" s="79"/>
      <c r="L459" s="79"/>
      <c r="M459" s="79"/>
      <c r="N459" s="79"/>
      <c r="O459" s="79"/>
      <c r="P459" s="79"/>
    </row>
    <row r="460" spans="3:16" hidden="1" x14ac:dyDescent="0.2">
      <c r="C460" s="79"/>
      <c r="E460" s="78"/>
      <c r="F460" s="79"/>
      <c r="G460" s="79"/>
      <c r="H460" s="742"/>
      <c r="J460" s="79"/>
      <c r="K460" s="79"/>
      <c r="L460" s="79"/>
      <c r="M460" s="79"/>
      <c r="N460" s="79"/>
      <c r="O460" s="79"/>
      <c r="P460" s="79"/>
    </row>
    <row r="461" spans="3:16" hidden="1" x14ac:dyDescent="0.2">
      <c r="C461" s="79"/>
      <c r="E461" s="78"/>
      <c r="F461" s="79"/>
      <c r="G461" s="79"/>
      <c r="H461" s="742"/>
      <c r="J461" s="79"/>
      <c r="K461" s="79"/>
      <c r="L461" s="79"/>
      <c r="M461" s="79"/>
      <c r="N461" s="79"/>
      <c r="O461" s="79"/>
      <c r="P461" s="79"/>
    </row>
    <row r="462" spans="3:16" hidden="1" x14ac:dyDescent="0.2">
      <c r="C462" s="79"/>
      <c r="E462" s="78"/>
      <c r="F462" s="79"/>
      <c r="G462" s="79"/>
      <c r="H462" s="742"/>
      <c r="J462" s="79"/>
      <c r="K462" s="79"/>
      <c r="L462" s="79"/>
      <c r="M462" s="79"/>
      <c r="N462" s="79"/>
      <c r="O462" s="79"/>
      <c r="P462" s="79"/>
    </row>
    <row r="463" spans="3:16" hidden="1" x14ac:dyDescent="0.2">
      <c r="C463" s="79"/>
      <c r="E463" s="78"/>
      <c r="F463" s="79"/>
      <c r="G463" s="79"/>
      <c r="H463" s="742"/>
      <c r="J463" s="79"/>
      <c r="K463" s="79"/>
      <c r="L463" s="79"/>
      <c r="M463" s="79"/>
      <c r="N463" s="79"/>
      <c r="O463" s="79"/>
      <c r="P463" s="79"/>
    </row>
    <row r="464" spans="3:16" hidden="1" x14ac:dyDescent="0.2">
      <c r="C464" s="79"/>
      <c r="E464" s="78"/>
      <c r="F464" s="79"/>
      <c r="G464" s="79"/>
      <c r="H464" s="742"/>
      <c r="J464" s="79"/>
      <c r="K464" s="79"/>
      <c r="L464" s="79"/>
      <c r="M464" s="79"/>
      <c r="N464" s="79"/>
      <c r="O464" s="79"/>
      <c r="P464" s="79"/>
    </row>
    <row r="465" spans="3:16" hidden="1" x14ac:dyDescent="0.2">
      <c r="C465" s="79"/>
      <c r="E465" s="78"/>
      <c r="F465" s="79"/>
      <c r="G465" s="79"/>
      <c r="H465" s="742"/>
      <c r="J465" s="79"/>
      <c r="K465" s="79"/>
      <c r="L465" s="79"/>
      <c r="M465" s="79"/>
      <c r="N465" s="79"/>
      <c r="O465" s="79"/>
      <c r="P465" s="79"/>
    </row>
    <row r="466" spans="3:16" hidden="1" x14ac:dyDescent="0.2">
      <c r="C466" s="79"/>
      <c r="E466" s="78"/>
      <c r="F466" s="79"/>
      <c r="G466" s="79"/>
      <c r="H466" s="742"/>
      <c r="J466" s="79"/>
      <c r="K466" s="79"/>
      <c r="L466" s="79"/>
      <c r="M466" s="79"/>
      <c r="N466" s="79"/>
      <c r="O466" s="79"/>
      <c r="P466" s="79"/>
    </row>
    <row r="467" spans="3:16" hidden="1" x14ac:dyDescent="0.2">
      <c r="C467" s="79"/>
      <c r="E467" s="78"/>
      <c r="F467" s="79"/>
      <c r="G467" s="79"/>
      <c r="H467" s="742"/>
      <c r="J467" s="79"/>
      <c r="K467" s="79"/>
      <c r="L467" s="79"/>
      <c r="M467" s="79"/>
      <c r="N467" s="79"/>
      <c r="O467" s="79"/>
      <c r="P467" s="79"/>
    </row>
    <row r="468" spans="3:16" hidden="1" x14ac:dyDescent="0.2">
      <c r="C468" s="79"/>
      <c r="E468" s="78"/>
      <c r="F468" s="79"/>
      <c r="G468" s="79"/>
      <c r="H468" s="742"/>
      <c r="J468" s="79"/>
      <c r="K468" s="79"/>
      <c r="L468" s="79"/>
      <c r="M468" s="79"/>
      <c r="N468" s="79"/>
      <c r="O468" s="79"/>
      <c r="P468" s="79"/>
    </row>
    <row r="469" spans="3:16" hidden="1" x14ac:dyDescent="0.2">
      <c r="C469" s="79"/>
      <c r="E469" s="78"/>
      <c r="F469" s="79"/>
      <c r="G469" s="79"/>
      <c r="H469" s="742"/>
      <c r="J469" s="79"/>
      <c r="K469" s="79"/>
      <c r="L469" s="79"/>
      <c r="M469" s="79"/>
      <c r="N469" s="79"/>
      <c r="O469" s="79"/>
      <c r="P469" s="79"/>
    </row>
    <row r="470" spans="3:16" hidden="1" x14ac:dyDescent="0.2">
      <c r="C470" s="79"/>
      <c r="E470" s="78"/>
      <c r="F470" s="79"/>
      <c r="G470" s="79"/>
      <c r="H470" s="742"/>
      <c r="J470" s="79"/>
      <c r="K470" s="79"/>
      <c r="L470" s="79"/>
      <c r="M470" s="79"/>
      <c r="N470" s="79"/>
      <c r="O470" s="79"/>
      <c r="P470" s="79"/>
    </row>
    <row r="471" spans="3:16" hidden="1" x14ac:dyDescent="0.2">
      <c r="C471" s="79"/>
      <c r="E471" s="78"/>
      <c r="F471" s="79"/>
      <c r="G471" s="79"/>
      <c r="H471" s="742"/>
      <c r="J471" s="79"/>
      <c r="K471" s="79"/>
      <c r="L471" s="79"/>
      <c r="M471" s="79"/>
      <c r="N471" s="79"/>
      <c r="O471" s="79"/>
      <c r="P471" s="79"/>
    </row>
    <row r="472" spans="3:16" hidden="1" x14ac:dyDescent="0.2">
      <c r="C472" s="79"/>
      <c r="E472" s="78"/>
      <c r="F472" s="79"/>
      <c r="G472" s="79"/>
      <c r="H472" s="742"/>
      <c r="J472" s="79"/>
      <c r="K472" s="79"/>
      <c r="L472" s="79"/>
      <c r="M472" s="79"/>
      <c r="N472" s="79"/>
      <c r="O472" s="79"/>
      <c r="P472" s="79"/>
    </row>
    <row r="473" spans="3:16" hidden="1" x14ac:dyDescent="0.2">
      <c r="C473" s="79"/>
      <c r="E473" s="78"/>
      <c r="F473" s="79"/>
      <c r="G473" s="79"/>
      <c r="H473" s="742"/>
      <c r="J473" s="79"/>
      <c r="K473" s="79"/>
      <c r="L473" s="79"/>
      <c r="M473" s="79"/>
      <c r="N473" s="79"/>
      <c r="O473" s="79"/>
      <c r="P473" s="79"/>
    </row>
    <row r="474" spans="3:16" hidden="1" x14ac:dyDescent="0.2">
      <c r="C474" s="79"/>
      <c r="E474" s="78"/>
      <c r="F474" s="79"/>
      <c r="G474" s="79"/>
      <c r="H474" s="742"/>
      <c r="J474" s="79"/>
      <c r="K474" s="79"/>
      <c r="L474" s="79"/>
      <c r="M474" s="79"/>
      <c r="N474" s="79"/>
      <c r="O474" s="79"/>
      <c r="P474" s="79"/>
    </row>
    <row r="475" spans="3:16" hidden="1" x14ac:dyDescent="0.2">
      <c r="C475" s="79"/>
      <c r="E475" s="78"/>
      <c r="F475" s="79"/>
      <c r="G475" s="79"/>
      <c r="H475" s="742"/>
      <c r="J475" s="79"/>
      <c r="K475" s="79"/>
      <c r="L475" s="79"/>
      <c r="M475" s="79"/>
      <c r="N475" s="79"/>
      <c r="O475" s="79"/>
      <c r="P475" s="79"/>
    </row>
    <row r="476" spans="3:16" hidden="1" x14ac:dyDescent="0.2">
      <c r="C476" s="79"/>
      <c r="E476" s="78"/>
      <c r="F476" s="79"/>
      <c r="G476" s="79"/>
      <c r="H476" s="742"/>
      <c r="J476" s="79"/>
      <c r="K476" s="79"/>
      <c r="L476" s="79"/>
      <c r="M476" s="79"/>
      <c r="N476" s="79"/>
      <c r="O476" s="79"/>
      <c r="P476" s="79"/>
    </row>
    <row r="477" spans="3:16" hidden="1" x14ac:dyDescent="0.2">
      <c r="C477" s="79"/>
      <c r="E477" s="78"/>
      <c r="F477" s="79"/>
      <c r="G477" s="79"/>
      <c r="H477" s="742"/>
      <c r="J477" s="79"/>
      <c r="K477" s="79"/>
      <c r="L477" s="79"/>
      <c r="M477" s="79"/>
      <c r="N477" s="79"/>
      <c r="O477" s="79"/>
      <c r="P477" s="79"/>
    </row>
    <row r="478" spans="3:16" hidden="1" x14ac:dyDescent="0.2">
      <c r="C478" s="79"/>
      <c r="E478" s="78"/>
      <c r="F478" s="79"/>
      <c r="G478" s="79"/>
      <c r="H478" s="742"/>
      <c r="J478" s="79"/>
      <c r="K478" s="79"/>
      <c r="L478" s="79"/>
      <c r="M478" s="79"/>
      <c r="N478" s="79"/>
      <c r="O478" s="79"/>
      <c r="P478" s="79"/>
    </row>
    <row r="479" spans="3:16" hidden="1" x14ac:dyDescent="0.2">
      <c r="C479" s="79"/>
      <c r="E479" s="78"/>
      <c r="F479" s="79"/>
      <c r="G479" s="79"/>
      <c r="H479" s="742"/>
      <c r="J479" s="79"/>
      <c r="K479" s="79"/>
      <c r="L479" s="79"/>
      <c r="M479" s="79"/>
      <c r="N479" s="79"/>
      <c r="O479" s="79"/>
      <c r="P479" s="79"/>
    </row>
    <row r="480" spans="3:16" hidden="1" x14ac:dyDescent="0.2">
      <c r="C480" s="79"/>
      <c r="E480" s="78"/>
      <c r="F480" s="79"/>
      <c r="G480" s="79"/>
      <c r="H480" s="742"/>
      <c r="J480" s="79"/>
      <c r="K480" s="79"/>
      <c r="L480" s="79"/>
      <c r="M480" s="79"/>
      <c r="N480" s="79"/>
      <c r="O480" s="79"/>
      <c r="P480" s="79"/>
    </row>
    <row r="481" spans="3:16" hidden="1" x14ac:dyDescent="0.2">
      <c r="C481" s="79"/>
      <c r="E481" s="78"/>
      <c r="F481" s="79"/>
      <c r="G481" s="79"/>
      <c r="H481" s="742"/>
      <c r="J481" s="79"/>
      <c r="K481" s="79"/>
      <c r="L481" s="79"/>
      <c r="M481" s="79"/>
      <c r="N481" s="79"/>
      <c r="O481" s="79"/>
      <c r="P481" s="79"/>
    </row>
    <row r="482" spans="3:16" hidden="1" x14ac:dyDescent="0.2">
      <c r="C482" s="79"/>
      <c r="E482" s="78"/>
      <c r="F482" s="79"/>
      <c r="G482" s="79"/>
      <c r="H482" s="742"/>
      <c r="J482" s="79"/>
      <c r="K482" s="79"/>
      <c r="L482" s="79"/>
      <c r="M482" s="79"/>
      <c r="N482" s="79"/>
      <c r="O482" s="79"/>
      <c r="P482" s="79"/>
    </row>
    <row r="483" spans="3:16" hidden="1" x14ac:dyDescent="0.2">
      <c r="C483" s="79"/>
      <c r="E483" s="78"/>
      <c r="F483" s="79"/>
      <c r="G483" s="79"/>
      <c r="H483" s="742"/>
      <c r="J483" s="79"/>
      <c r="K483" s="79"/>
      <c r="L483" s="79"/>
      <c r="M483" s="79"/>
      <c r="N483" s="79"/>
      <c r="O483" s="79"/>
      <c r="P483" s="79"/>
    </row>
    <row r="484" spans="3:16" hidden="1" x14ac:dyDescent="0.2">
      <c r="C484" s="79"/>
      <c r="E484" s="78"/>
      <c r="F484" s="79"/>
      <c r="G484" s="79"/>
      <c r="H484" s="742"/>
      <c r="J484" s="79"/>
      <c r="K484" s="79"/>
      <c r="L484" s="79"/>
      <c r="M484" s="79"/>
      <c r="N484" s="79"/>
      <c r="O484" s="79"/>
      <c r="P484" s="79"/>
    </row>
    <row r="485" spans="3:16" hidden="1" x14ac:dyDescent="0.2">
      <c r="C485" s="79"/>
      <c r="E485" s="78"/>
      <c r="F485" s="79"/>
      <c r="G485" s="79"/>
      <c r="H485" s="742"/>
      <c r="J485" s="79"/>
      <c r="K485" s="79"/>
      <c r="L485" s="79"/>
      <c r="M485" s="79"/>
      <c r="N485" s="79"/>
      <c r="O485" s="79"/>
      <c r="P485" s="79"/>
    </row>
    <row r="486" spans="3:16" hidden="1" x14ac:dyDescent="0.2">
      <c r="C486" s="79"/>
      <c r="E486" s="78"/>
      <c r="F486" s="79"/>
      <c r="G486" s="79"/>
      <c r="H486" s="742"/>
      <c r="J486" s="79"/>
      <c r="K486" s="79"/>
      <c r="L486" s="79"/>
      <c r="M486" s="79"/>
      <c r="N486" s="79"/>
      <c r="O486" s="79"/>
      <c r="P486" s="79"/>
    </row>
    <row r="487" spans="3:16" hidden="1" x14ac:dyDescent="0.2">
      <c r="C487" s="79"/>
      <c r="E487" s="78"/>
      <c r="F487" s="79"/>
      <c r="G487" s="79"/>
      <c r="H487" s="742"/>
      <c r="J487" s="79"/>
      <c r="K487" s="79"/>
      <c r="L487" s="79"/>
      <c r="M487" s="79"/>
      <c r="N487" s="79"/>
      <c r="O487" s="79"/>
      <c r="P487" s="79"/>
    </row>
    <row r="488" spans="3:16" hidden="1" x14ac:dyDescent="0.2">
      <c r="C488" s="79"/>
      <c r="E488" s="78"/>
      <c r="F488" s="79"/>
      <c r="G488" s="79"/>
      <c r="H488" s="742"/>
      <c r="J488" s="79"/>
      <c r="K488" s="79"/>
      <c r="L488" s="79"/>
      <c r="M488" s="79"/>
      <c r="N488" s="79"/>
      <c r="O488" s="79"/>
      <c r="P488" s="79"/>
    </row>
    <row r="489" spans="3:16" hidden="1" x14ac:dyDescent="0.2">
      <c r="C489" s="79"/>
      <c r="E489" s="78"/>
      <c r="F489" s="79"/>
      <c r="G489" s="79"/>
      <c r="H489" s="742"/>
      <c r="J489" s="79"/>
      <c r="K489" s="79"/>
      <c r="L489" s="79"/>
      <c r="M489" s="79"/>
      <c r="N489" s="79"/>
      <c r="O489" s="79"/>
      <c r="P489" s="79"/>
    </row>
    <row r="490" spans="3:16" hidden="1" x14ac:dyDescent="0.2">
      <c r="C490" s="79"/>
      <c r="E490" s="78"/>
      <c r="F490" s="79"/>
      <c r="G490" s="79"/>
      <c r="H490" s="742"/>
      <c r="J490" s="79"/>
      <c r="K490" s="79"/>
      <c r="L490" s="79"/>
      <c r="M490" s="79"/>
      <c r="N490" s="79"/>
      <c r="O490" s="79"/>
      <c r="P490" s="79"/>
    </row>
    <row r="491" spans="3:16" hidden="1" x14ac:dyDescent="0.2">
      <c r="C491" s="79"/>
      <c r="E491" s="78"/>
      <c r="F491" s="79"/>
      <c r="G491" s="79"/>
      <c r="H491" s="742"/>
      <c r="J491" s="79"/>
      <c r="K491" s="79"/>
      <c r="L491" s="79"/>
      <c r="M491" s="79"/>
      <c r="N491" s="79"/>
      <c r="O491" s="79"/>
      <c r="P491" s="79"/>
    </row>
    <row r="492" spans="3:16" hidden="1" x14ac:dyDescent="0.2">
      <c r="C492" s="79"/>
      <c r="E492" s="78"/>
      <c r="F492" s="79"/>
      <c r="G492" s="79"/>
      <c r="H492" s="742"/>
      <c r="J492" s="79"/>
      <c r="K492" s="79"/>
      <c r="L492" s="79"/>
      <c r="M492" s="79"/>
      <c r="N492" s="79"/>
      <c r="O492" s="79"/>
      <c r="P492" s="79"/>
    </row>
    <row r="493" spans="3:16" hidden="1" x14ac:dyDescent="0.2">
      <c r="C493" s="79"/>
      <c r="E493" s="78"/>
      <c r="F493" s="79"/>
      <c r="G493" s="79"/>
      <c r="H493" s="742"/>
      <c r="J493" s="79"/>
      <c r="K493" s="79"/>
      <c r="L493" s="79"/>
      <c r="M493" s="79"/>
      <c r="N493" s="79"/>
      <c r="O493" s="79"/>
      <c r="P493" s="79"/>
    </row>
    <row r="494" spans="3:16" hidden="1" x14ac:dyDescent="0.2">
      <c r="C494" s="79"/>
      <c r="E494" s="78"/>
      <c r="F494" s="79"/>
      <c r="G494" s="79"/>
      <c r="H494" s="742"/>
      <c r="J494" s="79"/>
      <c r="K494" s="79"/>
      <c r="L494" s="79"/>
      <c r="M494" s="79"/>
      <c r="N494" s="79"/>
      <c r="O494" s="79"/>
      <c r="P494" s="79"/>
    </row>
    <row r="495" spans="3:16" hidden="1" x14ac:dyDescent="0.2">
      <c r="C495" s="79"/>
      <c r="E495" s="78"/>
      <c r="F495" s="79"/>
      <c r="G495" s="79"/>
      <c r="H495" s="742"/>
      <c r="J495" s="79"/>
      <c r="K495" s="79"/>
      <c r="L495" s="79"/>
      <c r="M495" s="79"/>
      <c r="N495" s="79"/>
      <c r="O495" s="79"/>
      <c r="P495" s="79"/>
    </row>
    <row r="496" spans="3:16" hidden="1" x14ac:dyDescent="0.2">
      <c r="C496" s="79"/>
      <c r="E496" s="78"/>
      <c r="F496" s="79"/>
      <c r="G496" s="79"/>
      <c r="H496" s="742"/>
      <c r="J496" s="79"/>
      <c r="K496" s="79"/>
      <c r="L496" s="79"/>
      <c r="M496" s="79"/>
      <c r="N496" s="79"/>
      <c r="O496" s="79"/>
      <c r="P496" s="79"/>
    </row>
    <row r="497" spans="3:16" hidden="1" x14ac:dyDescent="0.2">
      <c r="C497" s="79"/>
      <c r="E497" s="78"/>
      <c r="F497" s="79"/>
      <c r="G497" s="79"/>
      <c r="H497" s="742"/>
      <c r="J497" s="79"/>
      <c r="K497" s="79"/>
      <c r="L497" s="79"/>
      <c r="M497" s="79"/>
      <c r="N497" s="79"/>
      <c r="O497" s="79"/>
      <c r="P497" s="79"/>
    </row>
    <row r="498" spans="3:16" hidden="1" x14ac:dyDescent="0.2">
      <c r="C498" s="79"/>
      <c r="E498" s="78"/>
      <c r="F498" s="79"/>
      <c r="G498" s="79"/>
      <c r="H498" s="742"/>
      <c r="J498" s="79"/>
      <c r="K498" s="79"/>
      <c r="L498" s="79"/>
      <c r="M498" s="79"/>
      <c r="N498" s="79"/>
      <c r="O498" s="79"/>
      <c r="P498" s="79"/>
    </row>
    <row r="499" spans="3:16" hidden="1" x14ac:dyDescent="0.2">
      <c r="C499" s="79"/>
      <c r="E499" s="78"/>
      <c r="F499" s="79"/>
      <c r="G499" s="79"/>
      <c r="H499" s="742"/>
      <c r="J499" s="79"/>
      <c r="K499" s="79"/>
      <c r="L499" s="79"/>
      <c r="M499" s="79"/>
      <c r="N499" s="79"/>
      <c r="O499" s="79"/>
      <c r="P499" s="79"/>
    </row>
    <row r="500" spans="3:16" hidden="1" x14ac:dyDescent="0.2">
      <c r="C500" s="79"/>
      <c r="E500" s="78"/>
      <c r="F500" s="79"/>
      <c r="G500" s="79"/>
      <c r="H500" s="742"/>
      <c r="J500" s="79"/>
      <c r="K500" s="79"/>
      <c r="L500" s="79"/>
      <c r="M500" s="79"/>
      <c r="N500" s="79"/>
      <c r="O500" s="79"/>
      <c r="P500" s="79"/>
    </row>
    <row r="501" spans="3:16" hidden="1" x14ac:dyDescent="0.2">
      <c r="C501" s="79"/>
      <c r="E501" s="78"/>
      <c r="F501" s="79"/>
      <c r="G501" s="79"/>
      <c r="H501" s="742"/>
      <c r="J501" s="79"/>
      <c r="K501" s="79"/>
      <c r="L501" s="79"/>
      <c r="M501" s="79"/>
      <c r="N501" s="79"/>
      <c r="O501" s="79"/>
      <c r="P501" s="79"/>
    </row>
    <row r="502" spans="3:16" hidden="1" x14ac:dyDescent="0.2">
      <c r="C502" s="79"/>
      <c r="E502" s="78"/>
      <c r="F502" s="79"/>
      <c r="G502" s="79"/>
      <c r="H502" s="742"/>
      <c r="J502" s="79"/>
      <c r="K502" s="79"/>
      <c r="L502" s="79"/>
      <c r="M502" s="79"/>
      <c r="N502" s="79"/>
      <c r="O502" s="79"/>
      <c r="P502" s="79"/>
    </row>
    <row r="503" spans="3:16" hidden="1" x14ac:dyDescent="0.2">
      <c r="C503" s="79"/>
      <c r="E503" s="78"/>
      <c r="F503" s="79"/>
      <c r="G503" s="79"/>
      <c r="H503" s="742"/>
      <c r="J503" s="79"/>
      <c r="K503" s="79"/>
      <c r="L503" s="79"/>
      <c r="M503" s="79"/>
      <c r="N503" s="79"/>
      <c r="O503" s="79"/>
      <c r="P503" s="79"/>
    </row>
    <row r="504" spans="3:16" hidden="1" x14ac:dyDescent="0.2">
      <c r="C504" s="79"/>
      <c r="E504" s="78"/>
      <c r="F504" s="79"/>
      <c r="G504" s="79"/>
      <c r="H504" s="742"/>
      <c r="J504" s="79"/>
      <c r="K504" s="79"/>
      <c r="L504" s="79"/>
      <c r="M504" s="79"/>
      <c r="N504" s="79"/>
      <c r="O504" s="79"/>
      <c r="P504" s="79"/>
    </row>
    <row r="505" spans="3:16" hidden="1" x14ac:dyDescent="0.2">
      <c r="C505" s="79"/>
      <c r="E505" s="78"/>
      <c r="F505" s="79"/>
      <c r="G505" s="79"/>
      <c r="H505" s="742"/>
      <c r="J505" s="79"/>
      <c r="K505" s="79"/>
      <c r="L505" s="79"/>
      <c r="M505" s="79"/>
      <c r="N505" s="79"/>
      <c r="O505" s="79"/>
      <c r="P505" s="79"/>
    </row>
    <row r="506" spans="3:16" hidden="1" x14ac:dyDescent="0.2">
      <c r="C506" s="79"/>
      <c r="E506" s="78"/>
      <c r="F506" s="79"/>
      <c r="G506" s="79"/>
      <c r="H506" s="742"/>
      <c r="J506" s="79"/>
      <c r="K506" s="79"/>
      <c r="L506" s="79"/>
      <c r="M506" s="79"/>
      <c r="N506" s="79"/>
      <c r="O506" s="79"/>
      <c r="P506" s="79"/>
    </row>
    <row r="507" spans="3:16" hidden="1" x14ac:dyDescent="0.2">
      <c r="C507" s="79"/>
      <c r="E507" s="78"/>
      <c r="F507" s="79"/>
      <c r="G507" s="79"/>
      <c r="H507" s="742"/>
      <c r="J507" s="79"/>
      <c r="K507" s="79"/>
      <c r="L507" s="79"/>
      <c r="M507" s="79"/>
      <c r="N507" s="79"/>
      <c r="O507" s="79"/>
      <c r="P507" s="79"/>
    </row>
    <row r="508" spans="3:16" hidden="1" x14ac:dyDescent="0.2">
      <c r="C508" s="79"/>
      <c r="E508" s="78"/>
      <c r="F508" s="79"/>
      <c r="G508" s="79"/>
      <c r="H508" s="742"/>
      <c r="J508" s="79"/>
      <c r="K508" s="79"/>
      <c r="L508" s="79"/>
      <c r="M508" s="79"/>
      <c r="N508" s="79"/>
      <c r="O508" s="79"/>
      <c r="P508" s="79"/>
    </row>
    <row r="509" spans="3:16" hidden="1" x14ac:dyDescent="0.2">
      <c r="C509" s="79"/>
      <c r="E509" s="78"/>
      <c r="F509" s="79"/>
      <c r="G509" s="79"/>
      <c r="H509" s="742"/>
      <c r="J509" s="79"/>
      <c r="K509" s="79"/>
      <c r="L509" s="79"/>
      <c r="M509" s="79"/>
      <c r="N509" s="79"/>
      <c r="O509" s="79"/>
      <c r="P509" s="79"/>
    </row>
    <row r="510" spans="3:16" hidden="1" x14ac:dyDescent="0.2">
      <c r="C510" s="79"/>
      <c r="E510" s="78"/>
      <c r="F510" s="79"/>
      <c r="G510" s="79"/>
      <c r="H510" s="742"/>
      <c r="J510" s="79"/>
      <c r="K510" s="79"/>
      <c r="L510" s="79"/>
      <c r="M510" s="79"/>
      <c r="N510" s="79"/>
      <c r="O510" s="79"/>
      <c r="P510" s="79"/>
    </row>
    <row r="511" spans="3:16" hidden="1" x14ac:dyDescent="0.2">
      <c r="C511" s="79"/>
      <c r="E511" s="78"/>
      <c r="F511" s="79"/>
      <c r="G511" s="79"/>
      <c r="H511" s="742"/>
      <c r="J511" s="79"/>
      <c r="K511" s="79"/>
      <c r="L511" s="79"/>
      <c r="M511" s="79"/>
      <c r="N511" s="79"/>
      <c r="O511" s="79"/>
      <c r="P511" s="79"/>
    </row>
    <row r="512" spans="3:16" hidden="1" x14ac:dyDescent="0.2">
      <c r="C512" s="79"/>
      <c r="E512" s="78"/>
      <c r="F512" s="79"/>
      <c r="G512" s="79"/>
      <c r="H512" s="742"/>
      <c r="J512" s="79"/>
      <c r="K512" s="79"/>
      <c r="L512" s="79"/>
      <c r="M512" s="79"/>
      <c r="N512" s="79"/>
      <c r="O512" s="79"/>
      <c r="P512" s="79"/>
    </row>
    <row r="513" spans="3:16" hidden="1" x14ac:dyDescent="0.2">
      <c r="C513" s="79"/>
      <c r="E513" s="78"/>
      <c r="F513" s="79"/>
      <c r="G513" s="79"/>
      <c r="H513" s="742"/>
      <c r="J513" s="79"/>
      <c r="K513" s="79"/>
      <c r="L513" s="79"/>
      <c r="M513" s="79"/>
      <c r="N513" s="79"/>
      <c r="O513" s="79"/>
      <c r="P513" s="79"/>
    </row>
    <row r="514" spans="3:16" hidden="1" x14ac:dyDescent="0.2">
      <c r="C514" s="79"/>
      <c r="E514" s="78"/>
      <c r="F514" s="79"/>
      <c r="G514" s="79"/>
      <c r="H514" s="742"/>
      <c r="J514" s="79"/>
      <c r="K514" s="79"/>
      <c r="L514" s="79"/>
      <c r="M514" s="79"/>
      <c r="N514" s="79"/>
      <c r="O514" s="79"/>
      <c r="P514" s="79"/>
    </row>
    <row r="515" spans="3:16" hidden="1" x14ac:dyDescent="0.2">
      <c r="C515" s="79"/>
      <c r="E515" s="78"/>
      <c r="F515" s="79"/>
      <c r="G515" s="79"/>
      <c r="H515" s="742"/>
      <c r="J515" s="79"/>
      <c r="K515" s="79"/>
      <c r="L515" s="79"/>
      <c r="M515" s="79"/>
      <c r="N515" s="79"/>
      <c r="O515" s="79"/>
      <c r="P515" s="79"/>
    </row>
    <row r="516" spans="3:16" hidden="1" x14ac:dyDescent="0.2">
      <c r="C516" s="79"/>
      <c r="E516" s="78"/>
      <c r="F516" s="79"/>
      <c r="G516" s="79"/>
      <c r="H516" s="742"/>
      <c r="J516" s="79"/>
      <c r="K516" s="79"/>
      <c r="L516" s="79"/>
      <c r="M516" s="79"/>
      <c r="N516" s="79"/>
      <c r="O516" s="79"/>
      <c r="P516" s="79"/>
    </row>
    <row r="517" spans="3:16" hidden="1" x14ac:dyDescent="0.2">
      <c r="C517" s="79"/>
      <c r="E517" s="78"/>
      <c r="F517" s="79"/>
      <c r="G517" s="79"/>
      <c r="H517" s="742"/>
      <c r="J517" s="79"/>
      <c r="K517" s="79"/>
      <c r="L517" s="79"/>
      <c r="M517" s="79"/>
      <c r="N517" s="79"/>
      <c r="O517" s="79"/>
      <c r="P517" s="79"/>
    </row>
    <row r="518" spans="3:16" hidden="1" x14ac:dyDescent="0.2">
      <c r="C518" s="79"/>
      <c r="E518" s="78"/>
      <c r="F518" s="79"/>
      <c r="G518" s="79"/>
      <c r="H518" s="742"/>
      <c r="J518" s="79"/>
      <c r="K518" s="79"/>
      <c r="L518" s="79"/>
      <c r="M518" s="79"/>
      <c r="N518" s="79"/>
      <c r="O518" s="79"/>
      <c r="P518" s="79"/>
    </row>
    <row r="519" spans="3:16" hidden="1" x14ac:dyDescent="0.2">
      <c r="C519" s="79"/>
      <c r="E519" s="78"/>
      <c r="F519" s="79"/>
      <c r="G519" s="79"/>
      <c r="H519" s="742"/>
      <c r="J519" s="79"/>
      <c r="K519" s="79"/>
      <c r="L519" s="79"/>
      <c r="M519" s="79"/>
      <c r="N519" s="79"/>
      <c r="O519" s="79"/>
      <c r="P519" s="79"/>
    </row>
    <row r="520" spans="3:16" hidden="1" x14ac:dyDescent="0.2">
      <c r="C520" s="79"/>
      <c r="E520" s="78"/>
      <c r="F520" s="79"/>
      <c r="G520" s="79"/>
      <c r="H520" s="742"/>
      <c r="J520" s="79"/>
      <c r="K520" s="79"/>
      <c r="L520" s="79"/>
      <c r="M520" s="79"/>
      <c r="N520" s="79"/>
      <c r="O520" s="79"/>
      <c r="P520" s="79"/>
    </row>
    <row r="521" spans="3:16" hidden="1" x14ac:dyDescent="0.2">
      <c r="C521" s="79"/>
      <c r="E521" s="78"/>
      <c r="F521" s="79"/>
      <c r="G521" s="79"/>
      <c r="H521" s="742"/>
      <c r="J521" s="79"/>
      <c r="K521" s="79"/>
      <c r="L521" s="79"/>
      <c r="M521" s="79"/>
      <c r="N521" s="79"/>
      <c r="O521" s="79"/>
      <c r="P521" s="79"/>
    </row>
    <row r="522" spans="3:16" hidden="1" x14ac:dyDescent="0.2">
      <c r="C522" s="79"/>
      <c r="E522" s="78"/>
      <c r="F522" s="79"/>
      <c r="G522" s="79"/>
      <c r="H522" s="742"/>
      <c r="J522" s="79"/>
      <c r="K522" s="79"/>
      <c r="L522" s="79"/>
      <c r="M522" s="79"/>
      <c r="N522" s="79"/>
      <c r="O522" s="79"/>
      <c r="P522" s="79"/>
    </row>
    <row r="523" spans="3:16" hidden="1" x14ac:dyDescent="0.2">
      <c r="C523" s="79"/>
      <c r="E523" s="78"/>
      <c r="F523" s="79"/>
      <c r="G523" s="79"/>
      <c r="H523" s="742"/>
      <c r="J523" s="79"/>
      <c r="K523" s="79"/>
      <c r="L523" s="79"/>
      <c r="M523" s="79"/>
      <c r="N523" s="79"/>
      <c r="O523" s="79"/>
      <c r="P523" s="79"/>
    </row>
    <row r="524" spans="3:16" hidden="1" x14ac:dyDescent="0.2">
      <c r="C524" s="79"/>
      <c r="E524" s="78"/>
      <c r="F524" s="79"/>
      <c r="G524" s="79"/>
      <c r="H524" s="742"/>
      <c r="J524" s="79"/>
      <c r="K524" s="79"/>
      <c r="L524" s="79"/>
      <c r="M524" s="79"/>
      <c r="N524" s="79"/>
      <c r="O524" s="79"/>
      <c r="P524" s="79"/>
    </row>
    <row r="525" spans="3:16" hidden="1" x14ac:dyDescent="0.2">
      <c r="C525" s="79"/>
      <c r="E525" s="78"/>
      <c r="F525" s="79"/>
      <c r="G525" s="79"/>
      <c r="H525" s="742"/>
      <c r="J525" s="79"/>
      <c r="K525" s="79"/>
      <c r="L525" s="79"/>
      <c r="M525" s="79"/>
      <c r="N525" s="79"/>
      <c r="O525" s="79"/>
      <c r="P525" s="79"/>
    </row>
    <row r="526" spans="3:16" hidden="1" x14ac:dyDescent="0.2">
      <c r="C526" s="79"/>
      <c r="E526" s="78"/>
      <c r="F526" s="79"/>
      <c r="G526" s="79"/>
      <c r="H526" s="742"/>
      <c r="J526" s="79"/>
      <c r="K526" s="79"/>
      <c r="L526" s="79"/>
      <c r="M526" s="79"/>
      <c r="N526" s="79"/>
      <c r="O526" s="79"/>
      <c r="P526" s="79"/>
    </row>
    <row r="527" spans="3:16" hidden="1" x14ac:dyDescent="0.2">
      <c r="C527" s="79"/>
      <c r="E527" s="78"/>
      <c r="F527" s="79"/>
      <c r="G527" s="79"/>
      <c r="H527" s="742"/>
      <c r="J527" s="79"/>
      <c r="K527" s="79"/>
      <c r="L527" s="79"/>
      <c r="M527" s="79"/>
      <c r="N527" s="79"/>
      <c r="O527" s="79"/>
      <c r="P527" s="79"/>
    </row>
    <row r="528" spans="3:16" hidden="1" x14ac:dyDescent="0.2">
      <c r="C528" s="79"/>
      <c r="E528" s="78"/>
      <c r="F528" s="79"/>
      <c r="G528" s="79"/>
      <c r="H528" s="742"/>
      <c r="J528" s="79"/>
      <c r="K528" s="79"/>
      <c r="L528" s="79"/>
      <c r="M528" s="79"/>
      <c r="N528" s="79"/>
      <c r="O528" s="79"/>
      <c r="P528" s="79"/>
    </row>
    <row r="529" spans="3:16" hidden="1" x14ac:dyDescent="0.2">
      <c r="C529" s="79"/>
      <c r="E529" s="78"/>
      <c r="F529" s="79"/>
      <c r="G529" s="79"/>
      <c r="H529" s="742"/>
      <c r="J529" s="79"/>
      <c r="K529" s="79"/>
      <c r="L529" s="79"/>
      <c r="M529" s="79"/>
      <c r="N529" s="79"/>
      <c r="O529" s="79"/>
      <c r="P529" s="79"/>
    </row>
    <row r="530" spans="3:16" hidden="1" x14ac:dyDescent="0.2">
      <c r="C530" s="79"/>
      <c r="E530" s="78"/>
      <c r="F530" s="79"/>
      <c r="G530" s="79"/>
      <c r="H530" s="742"/>
      <c r="J530" s="79"/>
      <c r="K530" s="79"/>
      <c r="L530" s="79"/>
      <c r="M530" s="79"/>
      <c r="N530" s="79"/>
      <c r="O530" s="79"/>
      <c r="P530" s="79"/>
    </row>
    <row r="531" spans="3:16" hidden="1" x14ac:dyDescent="0.2">
      <c r="C531" s="79"/>
      <c r="E531" s="78"/>
      <c r="F531" s="79"/>
      <c r="G531" s="79"/>
      <c r="H531" s="742"/>
      <c r="J531" s="79"/>
      <c r="K531" s="79"/>
      <c r="L531" s="79"/>
      <c r="M531" s="79"/>
      <c r="N531" s="79"/>
      <c r="O531" s="79"/>
      <c r="P531" s="79"/>
    </row>
    <row r="532" spans="3:16" hidden="1" x14ac:dyDescent="0.2">
      <c r="C532" s="79"/>
      <c r="E532" s="78"/>
      <c r="F532" s="79"/>
      <c r="G532" s="79"/>
      <c r="H532" s="742"/>
      <c r="J532" s="79"/>
      <c r="K532" s="79"/>
      <c r="L532" s="79"/>
      <c r="M532" s="79"/>
      <c r="N532" s="79"/>
      <c r="O532" s="79"/>
      <c r="P532" s="79"/>
    </row>
    <row r="533" spans="3:16" hidden="1" x14ac:dyDescent="0.2">
      <c r="C533" s="79"/>
      <c r="E533" s="78"/>
      <c r="F533" s="79"/>
      <c r="G533" s="79"/>
      <c r="H533" s="742"/>
      <c r="J533" s="79"/>
      <c r="K533" s="79"/>
      <c r="L533" s="79"/>
      <c r="M533" s="79"/>
      <c r="N533" s="79"/>
      <c r="O533" s="79"/>
      <c r="P533" s="79"/>
    </row>
    <row r="534" spans="3:16" hidden="1" x14ac:dyDescent="0.2">
      <c r="C534" s="79"/>
      <c r="E534" s="78"/>
      <c r="F534" s="79"/>
      <c r="G534" s="79"/>
      <c r="H534" s="742"/>
      <c r="J534" s="79"/>
      <c r="K534" s="79"/>
      <c r="L534" s="79"/>
      <c r="M534" s="79"/>
      <c r="N534" s="79"/>
      <c r="O534" s="79"/>
      <c r="P534" s="79"/>
    </row>
    <row r="535" spans="3:16" hidden="1" x14ac:dyDescent="0.2">
      <c r="C535" s="79"/>
      <c r="E535" s="78"/>
      <c r="F535" s="79"/>
      <c r="G535" s="79"/>
      <c r="H535" s="742"/>
      <c r="J535" s="79"/>
      <c r="K535" s="79"/>
      <c r="L535" s="79"/>
      <c r="M535" s="79"/>
      <c r="N535" s="79"/>
      <c r="O535" s="79"/>
      <c r="P535" s="79"/>
    </row>
    <row r="536" spans="3:16" hidden="1" x14ac:dyDescent="0.2">
      <c r="C536" s="79"/>
      <c r="E536" s="78"/>
      <c r="F536" s="79"/>
      <c r="G536" s="79"/>
      <c r="H536" s="742"/>
      <c r="J536" s="79"/>
      <c r="K536" s="79"/>
      <c r="L536" s="79"/>
      <c r="M536" s="79"/>
      <c r="N536" s="79"/>
      <c r="O536" s="79"/>
      <c r="P536" s="79"/>
    </row>
    <row r="537" spans="3:16" hidden="1" x14ac:dyDescent="0.2">
      <c r="C537" s="79"/>
      <c r="E537" s="78"/>
      <c r="F537" s="79"/>
      <c r="G537" s="79"/>
      <c r="H537" s="742"/>
      <c r="J537" s="79"/>
      <c r="K537" s="79"/>
      <c r="L537" s="79"/>
      <c r="M537" s="79"/>
      <c r="N537" s="79"/>
      <c r="O537" s="79"/>
      <c r="P537" s="79"/>
    </row>
    <row r="538" spans="3:16" hidden="1" x14ac:dyDescent="0.2">
      <c r="C538" s="79"/>
      <c r="E538" s="78"/>
      <c r="F538" s="79"/>
      <c r="G538" s="79"/>
      <c r="H538" s="742"/>
      <c r="J538" s="79"/>
      <c r="K538" s="79"/>
      <c r="L538" s="79"/>
      <c r="M538" s="79"/>
      <c r="N538" s="79"/>
      <c r="O538" s="79"/>
      <c r="P538" s="79"/>
    </row>
    <row r="539" spans="3:16" hidden="1" x14ac:dyDescent="0.2">
      <c r="C539" s="79"/>
      <c r="E539" s="78"/>
      <c r="F539" s="79"/>
      <c r="G539" s="79"/>
      <c r="H539" s="742"/>
      <c r="J539" s="79"/>
      <c r="K539" s="79"/>
      <c r="L539" s="79"/>
      <c r="M539" s="79"/>
      <c r="N539" s="79"/>
      <c r="O539" s="79"/>
      <c r="P539" s="79"/>
    </row>
    <row r="540" spans="3:16" hidden="1" x14ac:dyDescent="0.2">
      <c r="C540" s="79"/>
      <c r="E540" s="78"/>
      <c r="F540" s="79"/>
      <c r="G540" s="79"/>
      <c r="H540" s="742"/>
      <c r="J540" s="79"/>
      <c r="K540" s="79"/>
      <c r="L540" s="79"/>
      <c r="M540" s="79"/>
      <c r="N540" s="79"/>
      <c r="O540" s="79"/>
      <c r="P540" s="79"/>
    </row>
    <row r="541" spans="3:16" hidden="1" x14ac:dyDescent="0.2">
      <c r="C541" s="79"/>
      <c r="E541" s="78"/>
      <c r="F541" s="79"/>
      <c r="G541" s="79"/>
      <c r="H541" s="742"/>
      <c r="J541" s="79"/>
      <c r="K541" s="79"/>
      <c r="L541" s="79"/>
      <c r="M541" s="79"/>
      <c r="N541" s="79"/>
      <c r="O541" s="79"/>
      <c r="P541" s="79"/>
    </row>
    <row r="542" spans="3:16" hidden="1" x14ac:dyDescent="0.2">
      <c r="C542" s="79"/>
      <c r="E542" s="78"/>
      <c r="F542" s="79"/>
      <c r="G542" s="79"/>
      <c r="H542" s="742"/>
      <c r="J542" s="79"/>
      <c r="K542" s="79"/>
      <c r="L542" s="79"/>
      <c r="M542" s="79"/>
      <c r="N542" s="79"/>
      <c r="O542" s="79"/>
      <c r="P542" s="79"/>
    </row>
    <row r="543" spans="3:16" hidden="1" x14ac:dyDescent="0.2">
      <c r="C543" s="79"/>
      <c r="E543" s="78"/>
      <c r="F543" s="79"/>
      <c r="G543" s="79"/>
      <c r="H543" s="742"/>
      <c r="J543" s="79"/>
      <c r="K543" s="79"/>
      <c r="L543" s="79"/>
      <c r="M543" s="79"/>
      <c r="N543" s="79"/>
      <c r="O543" s="79"/>
      <c r="P543" s="79"/>
    </row>
    <row r="544" spans="3:16" hidden="1" x14ac:dyDescent="0.2">
      <c r="C544" s="79"/>
      <c r="E544" s="78"/>
      <c r="F544" s="79"/>
      <c r="G544" s="79"/>
      <c r="H544" s="742"/>
      <c r="J544" s="79"/>
      <c r="K544" s="79"/>
      <c r="L544" s="79"/>
      <c r="M544" s="79"/>
      <c r="N544" s="79"/>
      <c r="O544" s="79"/>
      <c r="P544" s="79"/>
    </row>
    <row r="545" spans="3:16" hidden="1" x14ac:dyDescent="0.2">
      <c r="C545" s="79"/>
      <c r="E545" s="78"/>
      <c r="F545" s="79"/>
      <c r="G545" s="79"/>
      <c r="H545" s="742"/>
      <c r="J545" s="79"/>
      <c r="K545" s="79"/>
      <c r="L545" s="79"/>
      <c r="M545" s="79"/>
      <c r="N545" s="79"/>
      <c r="O545" s="79"/>
      <c r="P545" s="79"/>
    </row>
    <row r="546" spans="3:16" hidden="1" x14ac:dyDescent="0.2">
      <c r="C546" s="79"/>
      <c r="E546" s="78"/>
      <c r="F546" s="79"/>
      <c r="G546" s="79"/>
      <c r="H546" s="742"/>
      <c r="J546" s="79"/>
      <c r="K546" s="79"/>
      <c r="L546" s="79"/>
      <c r="M546" s="79"/>
      <c r="N546" s="79"/>
      <c r="O546" s="79"/>
      <c r="P546" s="79"/>
    </row>
    <row r="547" spans="3:16" hidden="1" x14ac:dyDescent="0.2">
      <c r="C547" s="79"/>
      <c r="E547" s="78"/>
      <c r="F547" s="79"/>
      <c r="G547" s="79"/>
      <c r="H547" s="742"/>
      <c r="J547" s="79"/>
      <c r="K547" s="79"/>
      <c r="L547" s="79"/>
      <c r="M547" s="79"/>
      <c r="N547" s="79"/>
      <c r="O547" s="79"/>
      <c r="P547" s="79"/>
    </row>
    <row r="548" spans="3:16" hidden="1" x14ac:dyDescent="0.2">
      <c r="C548" s="79"/>
      <c r="E548" s="78"/>
      <c r="F548" s="79"/>
      <c r="G548" s="79"/>
      <c r="H548" s="742"/>
      <c r="J548" s="79"/>
      <c r="K548" s="79"/>
      <c r="L548" s="79"/>
      <c r="M548" s="79"/>
      <c r="N548" s="79"/>
      <c r="O548" s="79"/>
      <c r="P548" s="79"/>
    </row>
    <row r="549" spans="3:16" hidden="1" x14ac:dyDescent="0.2">
      <c r="C549" s="79"/>
      <c r="E549" s="78"/>
      <c r="F549" s="79"/>
      <c r="G549" s="79"/>
      <c r="H549" s="742"/>
      <c r="J549" s="79"/>
      <c r="K549" s="79"/>
      <c r="L549" s="79"/>
      <c r="M549" s="79"/>
      <c r="N549" s="79"/>
      <c r="O549" s="79"/>
      <c r="P549" s="79"/>
    </row>
    <row r="550" spans="3:16" hidden="1" x14ac:dyDescent="0.2">
      <c r="C550" s="79"/>
      <c r="E550" s="78"/>
      <c r="F550" s="79"/>
      <c r="G550" s="79"/>
      <c r="H550" s="742"/>
      <c r="J550" s="79"/>
      <c r="K550" s="79"/>
      <c r="L550" s="79"/>
      <c r="M550" s="79"/>
      <c r="N550" s="79"/>
      <c r="O550" s="79"/>
      <c r="P550" s="79"/>
    </row>
    <row r="551" spans="3:16" hidden="1" x14ac:dyDescent="0.2">
      <c r="C551" s="79"/>
      <c r="E551" s="78"/>
      <c r="F551" s="79"/>
      <c r="G551" s="79"/>
      <c r="H551" s="742"/>
      <c r="J551" s="79"/>
      <c r="K551" s="79"/>
      <c r="L551" s="79"/>
      <c r="M551" s="79"/>
      <c r="N551" s="79"/>
      <c r="O551" s="79"/>
      <c r="P551" s="79"/>
    </row>
    <row r="552" spans="3:16" hidden="1" x14ac:dyDescent="0.2">
      <c r="C552" s="79"/>
      <c r="E552" s="78"/>
      <c r="F552" s="79"/>
      <c r="G552" s="79"/>
      <c r="H552" s="742"/>
      <c r="J552" s="79"/>
      <c r="K552" s="79"/>
      <c r="L552" s="79"/>
      <c r="M552" s="79"/>
      <c r="N552" s="79"/>
      <c r="O552" s="79"/>
      <c r="P552" s="79"/>
    </row>
    <row r="553" spans="3:16" hidden="1" x14ac:dyDescent="0.2">
      <c r="C553" s="79"/>
      <c r="E553" s="78"/>
      <c r="F553" s="79"/>
      <c r="G553" s="79"/>
      <c r="H553" s="742"/>
      <c r="J553" s="79"/>
      <c r="K553" s="79"/>
      <c r="L553" s="79"/>
      <c r="M553" s="79"/>
      <c r="N553" s="79"/>
      <c r="O553" s="79"/>
      <c r="P553" s="79"/>
    </row>
    <row r="554" spans="3:16" hidden="1" x14ac:dyDescent="0.2">
      <c r="C554" s="79"/>
      <c r="E554" s="78"/>
      <c r="F554" s="79"/>
      <c r="G554" s="79"/>
      <c r="H554" s="742"/>
      <c r="J554" s="79"/>
      <c r="K554" s="79"/>
      <c r="L554" s="79"/>
      <c r="M554" s="79"/>
      <c r="N554" s="79"/>
      <c r="O554" s="79"/>
      <c r="P554" s="79"/>
    </row>
    <row r="555" spans="3:16" hidden="1" x14ac:dyDescent="0.2">
      <c r="C555" s="79"/>
      <c r="E555" s="78"/>
      <c r="F555" s="79"/>
      <c r="G555" s="79"/>
      <c r="H555" s="742"/>
      <c r="J555" s="79"/>
      <c r="K555" s="79"/>
      <c r="L555" s="79"/>
      <c r="M555" s="79"/>
      <c r="N555" s="79"/>
      <c r="O555" s="79"/>
      <c r="P555" s="79"/>
    </row>
    <row r="556" spans="3:16" hidden="1" x14ac:dyDescent="0.2">
      <c r="C556" s="79"/>
      <c r="E556" s="78"/>
      <c r="F556" s="79"/>
      <c r="G556" s="79"/>
      <c r="H556" s="742"/>
      <c r="J556" s="79"/>
      <c r="K556" s="79"/>
      <c r="L556" s="79"/>
      <c r="M556" s="79"/>
      <c r="N556" s="79"/>
      <c r="O556" s="79"/>
      <c r="P556" s="79"/>
    </row>
    <row r="557" spans="3:16" hidden="1" x14ac:dyDescent="0.2">
      <c r="C557" s="79"/>
      <c r="E557" s="78"/>
      <c r="F557" s="79"/>
      <c r="G557" s="79"/>
      <c r="H557" s="742"/>
      <c r="J557" s="79"/>
      <c r="K557" s="79"/>
      <c r="L557" s="79"/>
      <c r="M557" s="79"/>
      <c r="N557" s="79"/>
      <c r="O557" s="79"/>
      <c r="P557" s="79"/>
    </row>
    <row r="558" spans="3:16" hidden="1" x14ac:dyDescent="0.2">
      <c r="C558" s="79"/>
      <c r="E558" s="78"/>
      <c r="F558" s="79"/>
      <c r="G558" s="79"/>
      <c r="H558" s="742"/>
      <c r="J558" s="79"/>
      <c r="K558" s="79"/>
      <c r="L558" s="79"/>
      <c r="M558" s="79"/>
      <c r="N558" s="79"/>
      <c r="O558" s="79"/>
      <c r="P558" s="79"/>
    </row>
    <row r="559" spans="3:16" hidden="1" x14ac:dyDescent="0.2">
      <c r="C559" s="79"/>
      <c r="E559" s="78"/>
      <c r="F559" s="79"/>
      <c r="G559" s="79"/>
      <c r="H559" s="742"/>
      <c r="J559" s="79"/>
      <c r="K559" s="79"/>
      <c r="L559" s="79"/>
      <c r="M559" s="79"/>
      <c r="N559" s="79"/>
      <c r="O559" s="79"/>
      <c r="P559" s="79"/>
    </row>
    <row r="560" spans="3:16" hidden="1" x14ac:dyDescent="0.2">
      <c r="C560" s="79"/>
      <c r="E560" s="78"/>
      <c r="F560" s="79"/>
      <c r="G560" s="79"/>
      <c r="H560" s="742"/>
      <c r="J560" s="79"/>
      <c r="K560" s="79"/>
      <c r="L560" s="79"/>
      <c r="M560" s="79"/>
      <c r="N560" s="79"/>
      <c r="O560" s="79"/>
      <c r="P560" s="79"/>
    </row>
    <row r="561" spans="3:16" hidden="1" x14ac:dyDescent="0.2">
      <c r="C561" s="79"/>
      <c r="E561" s="78"/>
      <c r="F561" s="79"/>
      <c r="G561" s="79"/>
      <c r="H561" s="742"/>
      <c r="J561" s="79"/>
      <c r="K561" s="79"/>
      <c r="L561" s="79"/>
      <c r="M561" s="79"/>
      <c r="N561" s="79"/>
      <c r="O561" s="79"/>
      <c r="P561" s="79"/>
    </row>
    <row r="562" spans="3:16" hidden="1" x14ac:dyDescent="0.2">
      <c r="C562" s="79"/>
      <c r="E562" s="78"/>
      <c r="F562" s="79"/>
      <c r="G562" s="79"/>
      <c r="H562" s="742"/>
      <c r="J562" s="79"/>
      <c r="K562" s="79"/>
      <c r="L562" s="79"/>
      <c r="M562" s="79"/>
      <c r="N562" s="79"/>
      <c r="O562" s="79"/>
      <c r="P562" s="79"/>
    </row>
    <row r="563" spans="3:16" hidden="1" x14ac:dyDescent="0.2">
      <c r="C563" s="79"/>
      <c r="E563" s="78"/>
      <c r="F563" s="79"/>
      <c r="G563" s="79"/>
      <c r="H563" s="742"/>
      <c r="J563" s="79"/>
      <c r="K563" s="79"/>
      <c r="L563" s="79"/>
      <c r="M563" s="79"/>
      <c r="N563" s="79"/>
      <c r="O563" s="79"/>
      <c r="P563" s="79"/>
    </row>
    <row r="564" spans="3:16" hidden="1" x14ac:dyDescent="0.2">
      <c r="C564" s="79"/>
      <c r="E564" s="78"/>
      <c r="F564" s="79"/>
      <c r="G564" s="79"/>
      <c r="H564" s="742"/>
      <c r="J564" s="79"/>
      <c r="K564" s="79"/>
      <c r="L564" s="79"/>
      <c r="M564" s="79"/>
      <c r="N564" s="79"/>
      <c r="O564" s="79"/>
      <c r="P564" s="79"/>
    </row>
    <row r="565" spans="3:16" hidden="1" x14ac:dyDescent="0.2">
      <c r="C565" s="79"/>
      <c r="E565" s="78"/>
      <c r="F565" s="79"/>
      <c r="G565" s="79"/>
      <c r="H565" s="742"/>
      <c r="J565" s="79"/>
      <c r="K565" s="79"/>
      <c r="L565" s="79"/>
      <c r="M565" s="79"/>
      <c r="N565" s="79"/>
      <c r="O565" s="79"/>
      <c r="P565" s="79"/>
    </row>
    <row r="566" spans="3:16" hidden="1" x14ac:dyDescent="0.2">
      <c r="C566" s="79"/>
      <c r="E566" s="78"/>
      <c r="F566" s="79"/>
      <c r="G566" s="79"/>
      <c r="H566" s="742"/>
      <c r="J566" s="79"/>
      <c r="K566" s="79"/>
      <c r="L566" s="79"/>
      <c r="M566" s="79"/>
      <c r="N566" s="79"/>
      <c r="O566" s="79"/>
      <c r="P566" s="79"/>
    </row>
    <row r="567" spans="3:16" hidden="1" x14ac:dyDescent="0.2">
      <c r="C567" s="79"/>
      <c r="E567" s="78"/>
      <c r="F567" s="79"/>
      <c r="G567" s="79"/>
      <c r="H567" s="742"/>
      <c r="J567" s="79"/>
      <c r="K567" s="79"/>
      <c r="L567" s="79"/>
      <c r="M567" s="79"/>
      <c r="N567" s="79"/>
      <c r="O567" s="79"/>
      <c r="P567" s="79"/>
    </row>
    <row r="568" spans="3:16" hidden="1" x14ac:dyDescent="0.2">
      <c r="C568" s="79"/>
      <c r="E568" s="78"/>
      <c r="F568" s="79"/>
      <c r="G568" s="79"/>
      <c r="H568" s="742"/>
      <c r="J568" s="79"/>
      <c r="K568" s="79"/>
      <c r="L568" s="79"/>
      <c r="M568" s="79"/>
      <c r="N568" s="79"/>
      <c r="O568" s="79"/>
      <c r="P568" s="79"/>
    </row>
    <row r="569" spans="3:16" hidden="1" x14ac:dyDescent="0.2">
      <c r="C569" s="79"/>
      <c r="E569" s="78"/>
      <c r="F569" s="79"/>
      <c r="G569" s="79"/>
      <c r="H569" s="742"/>
      <c r="J569" s="79"/>
      <c r="K569" s="79"/>
      <c r="L569" s="79"/>
      <c r="M569" s="79"/>
      <c r="N569" s="79"/>
      <c r="O569" s="79"/>
      <c r="P569" s="79"/>
    </row>
    <row r="570" spans="3:16" hidden="1" x14ac:dyDescent="0.2">
      <c r="C570" s="79"/>
      <c r="E570" s="78"/>
      <c r="F570" s="79"/>
      <c r="G570" s="79"/>
      <c r="H570" s="742"/>
      <c r="J570" s="79"/>
      <c r="K570" s="79"/>
      <c r="L570" s="79"/>
      <c r="M570" s="79"/>
      <c r="N570" s="79"/>
      <c r="O570" s="79"/>
      <c r="P570" s="79"/>
    </row>
    <row r="571" spans="3:16" hidden="1" x14ac:dyDescent="0.2">
      <c r="C571" s="79"/>
      <c r="E571" s="78"/>
      <c r="F571" s="79"/>
      <c r="G571" s="79"/>
      <c r="H571" s="742"/>
      <c r="J571" s="79"/>
      <c r="K571" s="79"/>
      <c r="L571" s="79"/>
      <c r="M571" s="79"/>
      <c r="N571" s="79"/>
      <c r="O571" s="79"/>
      <c r="P571" s="79"/>
    </row>
    <row r="572" spans="3:16" hidden="1" x14ac:dyDescent="0.2">
      <c r="C572" s="79"/>
      <c r="E572" s="78"/>
      <c r="F572" s="79"/>
      <c r="G572" s="79"/>
      <c r="H572" s="742"/>
      <c r="J572" s="79"/>
      <c r="K572" s="79"/>
      <c r="L572" s="79"/>
      <c r="M572" s="79"/>
      <c r="N572" s="79"/>
      <c r="O572" s="79"/>
      <c r="P572" s="79"/>
    </row>
    <row r="573" spans="3:16" hidden="1" x14ac:dyDescent="0.2">
      <c r="C573" s="79"/>
      <c r="E573" s="78"/>
      <c r="F573" s="79"/>
      <c r="G573" s="79"/>
      <c r="H573" s="742"/>
      <c r="J573" s="79"/>
      <c r="K573" s="79"/>
      <c r="L573" s="79"/>
      <c r="M573" s="79"/>
      <c r="N573" s="79"/>
      <c r="O573" s="79"/>
      <c r="P573" s="79"/>
    </row>
    <row r="574" spans="3:16" hidden="1" x14ac:dyDescent="0.2">
      <c r="C574" s="79"/>
      <c r="E574" s="78"/>
      <c r="F574" s="79"/>
      <c r="G574" s="79"/>
      <c r="H574" s="742"/>
      <c r="J574" s="79"/>
      <c r="K574" s="79"/>
      <c r="L574" s="79"/>
      <c r="M574" s="79"/>
      <c r="N574" s="79"/>
      <c r="O574" s="79"/>
      <c r="P574" s="79"/>
    </row>
    <row r="575" spans="3:16" hidden="1" x14ac:dyDescent="0.2">
      <c r="C575" s="79"/>
      <c r="E575" s="78"/>
      <c r="F575" s="79"/>
      <c r="G575" s="79"/>
      <c r="H575" s="742"/>
      <c r="J575" s="79"/>
      <c r="K575" s="79"/>
      <c r="L575" s="79"/>
      <c r="M575" s="79"/>
      <c r="N575" s="79"/>
      <c r="O575" s="79"/>
      <c r="P575" s="79"/>
    </row>
    <row r="576" spans="3:16" hidden="1" x14ac:dyDescent="0.2">
      <c r="C576" s="79"/>
      <c r="E576" s="78"/>
      <c r="F576" s="79"/>
      <c r="G576" s="79"/>
      <c r="H576" s="742"/>
      <c r="J576" s="79"/>
      <c r="K576" s="79"/>
      <c r="L576" s="79"/>
      <c r="M576" s="79"/>
      <c r="N576" s="79"/>
      <c r="O576" s="79"/>
      <c r="P576" s="79"/>
    </row>
    <row r="577" spans="3:16" hidden="1" x14ac:dyDescent="0.2">
      <c r="C577" s="79"/>
      <c r="E577" s="78"/>
      <c r="F577" s="79"/>
      <c r="G577" s="79"/>
      <c r="H577" s="742"/>
      <c r="J577" s="79"/>
      <c r="K577" s="79"/>
      <c r="L577" s="79"/>
      <c r="M577" s="79"/>
      <c r="N577" s="79"/>
      <c r="O577" s="79"/>
      <c r="P577" s="79"/>
    </row>
    <row r="578" spans="3:16" hidden="1" x14ac:dyDescent="0.2">
      <c r="C578" s="79"/>
      <c r="E578" s="78"/>
      <c r="F578" s="79"/>
      <c r="G578" s="79"/>
      <c r="H578" s="742"/>
      <c r="J578" s="79"/>
      <c r="K578" s="79"/>
      <c r="L578" s="79"/>
      <c r="M578" s="79"/>
      <c r="N578" s="79"/>
      <c r="O578" s="79"/>
      <c r="P578" s="79"/>
    </row>
    <row r="579" spans="3:16" hidden="1" x14ac:dyDescent="0.2">
      <c r="C579" s="79"/>
      <c r="E579" s="78"/>
      <c r="F579" s="79"/>
      <c r="G579" s="79"/>
      <c r="H579" s="742"/>
      <c r="J579" s="79"/>
      <c r="K579" s="79"/>
      <c r="L579" s="79"/>
      <c r="M579" s="79"/>
      <c r="N579" s="79"/>
      <c r="O579" s="79"/>
      <c r="P579" s="79"/>
    </row>
    <row r="580" spans="3:16" hidden="1" x14ac:dyDescent="0.2">
      <c r="C580" s="79"/>
      <c r="E580" s="78"/>
      <c r="F580" s="79"/>
      <c r="G580" s="79"/>
      <c r="H580" s="742"/>
      <c r="J580" s="79"/>
      <c r="K580" s="79"/>
      <c r="L580" s="79"/>
      <c r="M580" s="79"/>
      <c r="N580" s="79"/>
      <c r="O580" s="79"/>
      <c r="P580" s="79"/>
    </row>
    <row r="581" spans="3:16" hidden="1" x14ac:dyDescent="0.2">
      <c r="C581" s="79"/>
      <c r="E581" s="78"/>
      <c r="F581" s="79"/>
      <c r="G581" s="79"/>
      <c r="H581" s="742"/>
      <c r="J581" s="79"/>
      <c r="K581" s="79"/>
      <c r="L581" s="79"/>
      <c r="M581" s="79"/>
      <c r="N581" s="79"/>
      <c r="O581" s="79"/>
      <c r="P581" s="79"/>
    </row>
    <row r="582" spans="3:16" hidden="1" x14ac:dyDescent="0.2">
      <c r="C582" s="79"/>
      <c r="E582" s="78"/>
      <c r="F582" s="79"/>
      <c r="G582" s="79"/>
      <c r="H582" s="742"/>
      <c r="J582" s="79"/>
      <c r="K582" s="79"/>
      <c r="L582" s="79"/>
      <c r="M582" s="79"/>
      <c r="N582" s="79"/>
      <c r="O582" s="79"/>
      <c r="P582" s="79"/>
    </row>
    <row r="583" spans="3:16" hidden="1" x14ac:dyDescent="0.2">
      <c r="C583" s="79"/>
      <c r="E583" s="78"/>
      <c r="F583" s="79"/>
      <c r="G583" s="79"/>
      <c r="H583" s="742"/>
      <c r="J583" s="79"/>
      <c r="K583" s="79"/>
      <c r="L583" s="79"/>
      <c r="M583" s="79"/>
      <c r="N583" s="79"/>
      <c r="O583" s="79"/>
      <c r="P583" s="79"/>
    </row>
    <row r="584" spans="3:16" hidden="1" x14ac:dyDescent="0.2">
      <c r="C584" s="79"/>
      <c r="E584" s="78"/>
      <c r="F584" s="79"/>
      <c r="G584" s="79"/>
      <c r="H584" s="742"/>
      <c r="J584" s="79"/>
      <c r="K584" s="79"/>
      <c r="L584" s="79"/>
      <c r="M584" s="79"/>
      <c r="N584" s="79"/>
      <c r="O584" s="79"/>
      <c r="P584" s="79"/>
    </row>
    <row r="585" spans="3:16" hidden="1" x14ac:dyDescent="0.2">
      <c r="C585" s="79"/>
      <c r="E585" s="78"/>
      <c r="F585" s="79"/>
      <c r="G585" s="79"/>
      <c r="H585" s="742"/>
      <c r="J585" s="79"/>
      <c r="K585" s="79"/>
      <c r="L585" s="79"/>
      <c r="M585" s="79"/>
      <c r="N585" s="79"/>
      <c r="O585" s="79"/>
      <c r="P585" s="79"/>
    </row>
    <row r="586" spans="3:16" hidden="1" x14ac:dyDescent="0.2">
      <c r="C586" s="79"/>
      <c r="E586" s="78"/>
      <c r="F586" s="79"/>
      <c r="G586" s="79"/>
      <c r="H586" s="742"/>
      <c r="J586" s="79"/>
      <c r="K586" s="79"/>
      <c r="L586" s="79"/>
      <c r="M586" s="79"/>
      <c r="N586" s="79"/>
      <c r="O586" s="79"/>
      <c r="P586" s="79"/>
    </row>
    <row r="587" spans="3:16" hidden="1" x14ac:dyDescent="0.2">
      <c r="C587" s="79"/>
      <c r="E587" s="78"/>
      <c r="F587" s="79"/>
      <c r="G587" s="79"/>
      <c r="H587" s="742"/>
      <c r="J587" s="79"/>
      <c r="K587" s="79"/>
      <c r="L587" s="79"/>
      <c r="M587" s="79"/>
      <c r="N587" s="79"/>
      <c r="O587" s="79"/>
      <c r="P587" s="79"/>
    </row>
    <row r="588" spans="3:16" hidden="1" x14ac:dyDescent="0.2">
      <c r="C588" s="79"/>
      <c r="E588" s="78"/>
      <c r="F588" s="79"/>
      <c r="G588" s="79"/>
      <c r="H588" s="742"/>
      <c r="J588" s="79"/>
      <c r="K588" s="79"/>
      <c r="L588" s="79"/>
      <c r="M588" s="79"/>
      <c r="N588" s="79"/>
      <c r="O588" s="79"/>
      <c r="P588" s="79"/>
    </row>
    <row r="589" spans="3:16" hidden="1" x14ac:dyDescent="0.2">
      <c r="C589" s="79"/>
      <c r="E589" s="78"/>
      <c r="F589" s="79"/>
      <c r="G589" s="79"/>
      <c r="H589" s="742"/>
      <c r="J589" s="79"/>
      <c r="K589" s="79"/>
      <c r="L589" s="79"/>
      <c r="M589" s="79"/>
      <c r="N589" s="79"/>
      <c r="O589" s="79"/>
      <c r="P589" s="79"/>
    </row>
    <row r="590" spans="3:16" hidden="1" x14ac:dyDescent="0.2">
      <c r="C590" s="79"/>
      <c r="E590" s="78"/>
      <c r="F590" s="79"/>
      <c r="G590" s="79"/>
      <c r="H590" s="742"/>
      <c r="J590" s="79"/>
      <c r="K590" s="79"/>
      <c r="L590" s="79"/>
      <c r="M590" s="79"/>
      <c r="N590" s="79"/>
      <c r="O590" s="79"/>
      <c r="P590" s="79"/>
    </row>
    <row r="591" spans="3:16" hidden="1" x14ac:dyDescent="0.2">
      <c r="C591" s="79"/>
      <c r="E591" s="78"/>
      <c r="F591" s="79"/>
      <c r="G591" s="79"/>
      <c r="H591" s="742"/>
      <c r="J591" s="79"/>
      <c r="K591" s="79"/>
      <c r="L591" s="79"/>
      <c r="M591" s="79"/>
      <c r="N591" s="79"/>
      <c r="O591" s="79"/>
      <c r="P591" s="79"/>
    </row>
    <row r="592" spans="3:16" hidden="1" x14ac:dyDescent="0.2">
      <c r="C592" s="79"/>
      <c r="E592" s="78"/>
      <c r="F592" s="79"/>
      <c r="G592" s="79"/>
      <c r="H592" s="742"/>
      <c r="J592" s="79"/>
      <c r="K592" s="79"/>
      <c r="L592" s="79"/>
      <c r="M592" s="79"/>
      <c r="N592" s="79"/>
      <c r="O592" s="79"/>
      <c r="P592" s="79"/>
    </row>
    <row r="593" spans="3:16" hidden="1" x14ac:dyDescent="0.2">
      <c r="C593" s="79"/>
      <c r="E593" s="78"/>
      <c r="F593" s="79"/>
      <c r="G593" s="79"/>
      <c r="H593" s="742"/>
      <c r="J593" s="79"/>
      <c r="K593" s="79"/>
      <c r="L593" s="79"/>
      <c r="M593" s="79"/>
      <c r="N593" s="79"/>
      <c r="O593" s="79"/>
      <c r="P593" s="79"/>
    </row>
    <row r="594" spans="3:16" hidden="1" x14ac:dyDescent="0.2">
      <c r="C594" s="79"/>
      <c r="E594" s="78"/>
      <c r="F594" s="79"/>
      <c r="G594" s="79"/>
      <c r="H594" s="742"/>
      <c r="J594" s="79"/>
      <c r="K594" s="79"/>
      <c r="L594" s="79"/>
      <c r="M594" s="79"/>
      <c r="N594" s="79"/>
      <c r="O594" s="79"/>
      <c r="P594" s="79"/>
    </row>
    <row r="595" spans="3:16" hidden="1" x14ac:dyDescent="0.2">
      <c r="C595" s="79"/>
      <c r="E595" s="78"/>
      <c r="F595" s="79"/>
      <c r="G595" s="79"/>
      <c r="H595" s="742"/>
      <c r="J595" s="79"/>
      <c r="K595" s="79"/>
      <c r="L595" s="79"/>
      <c r="M595" s="79"/>
      <c r="N595" s="79"/>
      <c r="O595" s="79"/>
      <c r="P595" s="79"/>
    </row>
    <row r="596" spans="3:16" hidden="1" x14ac:dyDescent="0.2">
      <c r="C596" s="79"/>
      <c r="E596" s="78"/>
      <c r="F596" s="79"/>
      <c r="G596" s="79"/>
      <c r="H596" s="742"/>
      <c r="J596" s="79"/>
      <c r="K596" s="79"/>
      <c r="L596" s="79"/>
      <c r="M596" s="79"/>
      <c r="N596" s="79"/>
      <c r="O596" s="79"/>
      <c r="P596" s="79"/>
    </row>
    <row r="597" spans="3:16" hidden="1" x14ac:dyDescent="0.2">
      <c r="C597" s="79"/>
      <c r="E597" s="78"/>
      <c r="F597" s="79"/>
      <c r="G597" s="79"/>
      <c r="H597" s="742"/>
      <c r="J597" s="79"/>
      <c r="K597" s="79"/>
      <c r="L597" s="79"/>
      <c r="M597" s="79"/>
      <c r="N597" s="79"/>
      <c r="O597" s="79"/>
      <c r="P597" s="79"/>
    </row>
    <row r="598" spans="3:16" hidden="1" x14ac:dyDescent="0.2">
      <c r="C598" s="79"/>
      <c r="E598" s="78"/>
      <c r="F598" s="79"/>
      <c r="G598" s="79"/>
      <c r="H598" s="742"/>
      <c r="J598" s="79"/>
      <c r="K598" s="79"/>
      <c r="L598" s="79"/>
      <c r="M598" s="79"/>
      <c r="N598" s="79"/>
      <c r="O598" s="79"/>
      <c r="P598" s="79"/>
    </row>
    <row r="599" spans="3:16" hidden="1" x14ac:dyDescent="0.2">
      <c r="C599" s="79"/>
      <c r="E599" s="78"/>
      <c r="F599" s="79"/>
      <c r="G599" s="79"/>
      <c r="H599" s="742"/>
      <c r="J599" s="79"/>
      <c r="K599" s="79"/>
      <c r="L599" s="79"/>
      <c r="M599" s="79"/>
      <c r="N599" s="79"/>
      <c r="O599" s="79"/>
      <c r="P599" s="79"/>
    </row>
    <row r="600" spans="3:16" hidden="1" x14ac:dyDescent="0.2">
      <c r="C600" s="79"/>
      <c r="E600" s="78"/>
      <c r="F600" s="79"/>
      <c r="G600" s="79"/>
      <c r="H600" s="742"/>
      <c r="J600" s="79"/>
      <c r="K600" s="79"/>
      <c r="L600" s="79"/>
      <c r="M600" s="79"/>
      <c r="N600" s="79"/>
      <c r="O600" s="79"/>
      <c r="P600" s="79"/>
    </row>
    <row r="601" spans="3:16" hidden="1" x14ac:dyDescent="0.2">
      <c r="C601" s="79"/>
      <c r="E601" s="78"/>
      <c r="F601" s="79"/>
      <c r="G601" s="79"/>
      <c r="H601" s="742"/>
      <c r="J601" s="79"/>
      <c r="K601" s="79"/>
      <c r="L601" s="79"/>
      <c r="M601" s="79"/>
      <c r="N601" s="79"/>
      <c r="O601" s="79"/>
      <c r="P601" s="79"/>
    </row>
    <row r="602" spans="3:16" hidden="1" x14ac:dyDescent="0.2">
      <c r="C602" s="79"/>
      <c r="E602" s="78"/>
      <c r="F602" s="79"/>
      <c r="G602" s="79"/>
      <c r="H602" s="742"/>
      <c r="J602" s="79"/>
      <c r="K602" s="79"/>
      <c r="L602" s="79"/>
      <c r="M602" s="79"/>
      <c r="N602" s="79"/>
      <c r="O602" s="79"/>
      <c r="P602" s="79"/>
    </row>
    <row r="603" spans="3:16" hidden="1" x14ac:dyDescent="0.2">
      <c r="C603" s="79"/>
      <c r="E603" s="78"/>
      <c r="F603" s="79"/>
      <c r="G603" s="79"/>
      <c r="H603" s="742"/>
      <c r="J603" s="79"/>
      <c r="K603" s="79"/>
      <c r="L603" s="79"/>
      <c r="M603" s="79"/>
      <c r="N603" s="79"/>
      <c r="O603" s="79"/>
      <c r="P603" s="79"/>
    </row>
    <row r="604" spans="3:16" hidden="1" x14ac:dyDescent="0.2">
      <c r="C604" s="79"/>
      <c r="E604" s="78"/>
      <c r="F604" s="79"/>
      <c r="G604" s="79"/>
      <c r="H604" s="742"/>
      <c r="J604" s="79"/>
      <c r="K604" s="79"/>
      <c r="L604" s="79"/>
      <c r="M604" s="79"/>
      <c r="N604" s="79"/>
      <c r="O604" s="79"/>
      <c r="P604" s="79"/>
    </row>
    <row r="605" spans="3:16" hidden="1" x14ac:dyDescent="0.2">
      <c r="C605" s="79"/>
      <c r="E605" s="78"/>
      <c r="F605" s="79"/>
      <c r="G605" s="79"/>
      <c r="H605" s="742"/>
      <c r="J605" s="79"/>
      <c r="K605" s="79"/>
      <c r="L605" s="79"/>
      <c r="M605" s="79"/>
      <c r="N605" s="79"/>
      <c r="O605" s="79"/>
      <c r="P605" s="79"/>
    </row>
    <row r="606" spans="3:16" hidden="1" x14ac:dyDescent="0.2">
      <c r="C606" s="79"/>
      <c r="E606" s="78"/>
      <c r="F606" s="79"/>
      <c r="G606" s="79"/>
      <c r="H606" s="742"/>
      <c r="J606" s="79"/>
      <c r="K606" s="79"/>
      <c r="L606" s="79"/>
      <c r="M606" s="79"/>
      <c r="N606" s="79"/>
      <c r="O606" s="79"/>
      <c r="P606" s="79"/>
    </row>
    <row r="607" spans="3:16" hidden="1" x14ac:dyDescent="0.2">
      <c r="C607" s="79"/>
      <c r="E607" s="78"/>
      <c r="F607" s="79"/>
      <c r="G607" s="79"/>
      <c r="H607" s="742"/>
      <c r="J607" s="79"/>
      <c r="K607" s="79"/>
      <c r="L607" s="79"/>
      <c r="M607" s="79"/>
      <c r="N607" s="79"/>
      <c r="O607" s="79"/>
      <c r="P607" s="79"/>
    </row>
    <row r="608" spans="3:16" hidden="1" x14ac:dyDescent="0.2">
      <c r="C608" s="79"/>
      <c r="E608" s="78"/>
      <c r="F608" s="79"/>
      <c r="G608" s="79"/>
      <c r="H608" s="742"/>
      <c r="J608" s="79"/>
      <c r="K608" s="79"/>
      <c r="L608" s="79"/>
      <c r="M608" s="79"/>
      <c r="N608" s="79"/>
      <c r="O608" s="79"/>
      <c r="P608" s="79"/>
    </row>
    <row r="609" spans="3:16" hidden="1" x14ac:dyDescent="0.2">
      <c r="C609" s="79"/>
      <c r="E609" s="78"/>
      <c r="F609" s="79"/>
      <c r="G609" s="79"/>
      <c r="H609" s="742"/>
      <c r="J609" s="79"/>
      <c r="K609" s="79"/>
      <c r="L609" s="79"/>
      <c r="M609" s="79"/>
      <c r="N609" s="79"/>
      <c r="O609" s="79"/>
      <c r="P609" s="79"/>
    </row>
    <row r="610" spans="3:16" hidden="1" x14ac:dyDescent="0.2">
      <c r="C610" s="79"/>
      <c r="E610" s="78"/>
      <c r="F610" s="79"/>
      <c r="G610" s="79"/>
      <c r="H610" s="742"/>
      <c r="J610" s="79"/>
      <c r="K610" s="79"/>
      <c r="L610" s="79"/>
      <c r="M610" s="79"/>
      <c r="N610" s="79"/>
      <c r="O610" s="79"/>
      <c r="P610" s="79"/>
    </row>
    <row r="611" spans="3:16" hidden="1" x14ac:dyDescent="0.2">
      <c r="C611" s="79"/>
      <c r="E611" s="78"/>
      <c r="F611" s="79"/>
      <c r="G611" s="79"/>
      <c r="H611" s="742"/>
      <c r="J611" s="79"/>
      <c r="K611" s="79"/>
      <c r="L611" s="79"/>
      <c r="M611" s="79"/>
      <c r="N611" s="79"/>
      <c r="O611" s="79"/>
      <c r="P611" s="79"/>
    </row>
    <row r="612" spans="3:16" hidden="1" x14ac:dyDescent="0.2">
      <c r="C612" s="79"/>
      <c r="E612" s="78"/>
      <c r="F612" s="79"/>
      <c r="G612" s="79"/>
      <c r="H612" s="742"/>
      <c r="J612" s="79"/>
      <c r="K612" s="79"/>
      <c r="L612" s="79"/>
      <c r="M612" s="79"/>
      <c r="N612" s="79"/>
      <c r="O612" s="79"/>
      <c r="P612" s="79"/>
    </row>
    <row r="613" spans="3:16" hidden="1" x14ac:dyDescent="0.2">
      <c r="C613" s="79"/>
      <c r="E613" s="78"/>
      <c r="F613" s="79"/>
      <c r="G613" s="79"/>
      <c r="H613" s="742"/>
      <c r="J613" s="79"/>
      <c r="K613" s="79"/>
      <c r="L613" s="79"/>
      <c r="M613" s="79"/>
      <c r="N613" s="79"/>
      <c r="O613" s="79"/>
      <c r="P613" s="79"/>
    </row>
    <row r="614" spans="3:16" hidden="1" x14ac:dyDescent="0.2">
      <c r="C614" s="79"/>
      <c r="E614" s="78"/>
      <c r="F614" s="79"/>
      <c r="G614" s="79"/>
      <c r="H614" s="742"/>
      <c r="J614" s="79"/>
      <c r="K614" s="79"/>
      <c r="L614" s="79"/>
      <c r="M614" s="79"/>
      <c r="N614" s="79"/>
      <c r="O614" s="79"/>
      <c r="P614" s="79"/>
    </row>
    <row r="615" spans="3:16" hidden="1" x14ac:dyDescent="0.2">
      <c r="C615" s="79"/>
      <c r="E615" s="78"/>
      <c r="F615" s="79"/>
      <c r="G615" s="79"/>
      <c r="H615" s="742"/>
      <c r="J615" s="79"/>
      <c r="K615" s="79"/>
      <c r="L615" s="79"/>
      <c r="M615" s="79"/>
      <c r="N615" s="79"/>
      <c r="O615" s="79"/>
      <c r="P615" s="79"/>
    </row>
    <row r="616" spans="3:16" hidden="1" x14ac:dyDescent="0.2">
      <c r="C616" s="79"/>
      <c r="E616" s="78"/>
      <c r="F616" s="79"/>
      <c r="G616" s="79"/>
      <c r="H616" s="742"/>
      <c r="J616" s="79"/>
      <c r="K616" s="79"/>
      <c r="L616" s="79"/>
      <c r="M616" s="79"/>
      <c r="N616" s="79"/>
      <c r="O616" s="79"/>
      <c r="P616" s="79"/>
    </row>
    <row r="617" spans="3:16" hidden="1" x14ac:dyDescent="0.2">
      <c r="C617" s="79"/>
      <c r="E617" s="78"/>
      <c r="F617" s="79"/>
      <c r="G617" s="79"/>
      <c r="H617" s="742"/>
      <c r="J617" s="79"/>
      <c r="K617" s="79"/>
      <c r="L617" s="79"/>
      <c r="M617" s="79"/>
      <c r="N617" s="79"/>
      <c r="O617" s="79"/>
      <c r="P617" s="79"/>
    </row>
    <row r="618" spans="3:16" hidden="1" x14ac:dyDescent="0.2">
      <c r="C618" s="79"/>
      <c r="E618" s="78"/>
      <c r="F618" s="79"/>
      <c r="G618" s="79"/>
      <c r="H618" s="742"/>
      <c r="J618" s="79"/>
      <c r="K618" s="79"/>
      <c r="L618" s="79"/>
      <c r="M618" s="79"/>
      <c r="N618" s="79"/>
      <c r="O618" s="79"/>
      <c r="P618" s="79"/>
    </row>
    <row r="619" spans="3:16" hidden="1" x14ac:dyDescent="0.2">
      <c r="C619" s="79"/>
      <c r="E619" s="78"/>
      <c r="F619" s="79"/>
      <c r="G619" s="79"/>
      <c r="H619" s="742"/>
      <c r="J619" s="79"/>
      <c r="K619" s="79"/>
      <c r="L619" s="79"/>
      <c r="M619" s="79"/>
      <c r="N619" s="79"/>
      <c r="O619" s="79"/>
      <c r="P619" s="79"/>
    </row>
    <row r="620" spans="3:16" hidden="1" x14ac:dyDescent="0.2">
      <c r="C620" s="79"/>
      <c r="E620" s="78"/>
      <c r="F620" s="79"/>
      <c r="G620" s="79"/>
      <c r="H620" s="742"/>
      <c r="J620" s="79"/>
      <c r="K620" s="79"/>
      <c r="L620" s="79"/>
      <c r="M620" s="79"/>
      <c r="N620" s="79"/>
      <c r="O620" s="79"/>
      <c r="P620" s="79"/>
    </row>
    <row r="621" spans="3:16" hidden="1" x14ac:dyDescent="0.2">
      <c r="C621" s="79"/>
      <c r="E621" s="78"/>
      <c r="F621" s="79"/>
      <c r="G621" s="79"/>
      <c r="H621" s="742"/>
      <c r="J621" s="79"/>
      <c r="K621" s="79"/>
      <c r="L621" s="79"/>
      <c r="M621" s="79"/>
      <c r="N621" s="79"/>
      <c r="O621" s="79"/>
      <c r="P621" s="79"/>
    </row>
    <row r="622" spans="3:16" hidden="1" x14ac:dyDescent="0.2">
      <c r="C622" s="79"/>
      <c r="E622" s="78"/>
      <c r="F622" s="79"/>
      <c r="G622" s="79"/>
      <c r="H622" s="742"/>
      <c r="J622" s="79"/>
      <c r="K622" s="79"/>
      <c r="L622" s="79"/>
      <c r="M622" s="79"/>
      <c r="N622" s="79"/>
      <c r="O622" s="79"/>
      <c r="P622" s="79"/>
    </row>
    <row r="623" spans="3:16" hidden="1" x14ac:dyDescent="0.2">
      <c r="C623" s="79"/>
      <c r="E623" s="78"/>
      <c r="F623" s="79"/>
      <c r="G623" s="79"/>
      <c r="H623" s="742"/>
      <c r="J623" s="79"/>
      <c r="K623" s="79"/>
      <c r="L623" s="79"/>
      <c r="M623" s="79"/>
      <c r="N623" s="79"/>
      <c r="O623" s="79"/>
      <c r="P623" s="79"/>
    </row>
    <row r="624" spans="3:16" hidden="1" x14ac:dyDescent="0.2">
      <c r="C624" s="79"/>
      <c r="E624" s="78"/>
      <c r="F624" s="79"/>
      <c r="G624" s="79"/>
      <c r="H624" s="742"/>
      <c r="J624" s="79"/>
      <c r="K624" s="79"/>
      <c r="L624" s="79"/>
      <c r="M624" s="79"/>
      <c r="N624" s="79"/>
      <c r="O624" s="79"/>
      <c r="P624" s="79"/>
    </row>
    <row r="625" spans="3:16" hidden="1" x14ac:dyDescent="0.2">
      <c r="C625" s="79"/>
      <c r="E625" s="78"/>
      <c r="F625" s="79"/>
      <c r="G625" s="79"/>
      <c r="H625" s="742"/>
      <c r="J625" s="79"/>
      <c r="K625" s="79"/>
      <c r="L625" s="79"/>
      <c r="M625" s="79"/>
      <c r="N625" s="79"/>
      <c r="O625" s="79"/>
      <c r="P625" s="79"/>
    </row>
    <row r="626" spans="3:16" hidden="1" x14ac:dyDescent="0.2">
      <c r="C626" s="79"/>
      <c r="E626" s="78"/>
      <c r="F626" s="79"/>
      <c r="G626" s="79"/>
      <c r="H626" s="742"/>
      <c r="J626" s="79"/>
      <c r="K626" s="79"/>
      <c r="L626" s="79"/>
      <c r="M626" s="79"/>
      <c r="N626" s="79"/>
      <c r="O626" s="79"/>
      <c r="P626" s="79"/>
    </row>
    <row r="627" spans="3:16" hidden="1" x14ac:dyDescent="0.2">
      <c r="C627" s="79"/>
      <c r="E627" s="78"/>
      <c r="F627" s="79"/>
      <c r="G627" s="79"/>
      <c r="H627" s="742"/>
      <c r="J627" s="79"/>
      <c r="K627" s="79"/>
      <c r="L627" s="79"/>
      <c r="M627" s="79"/>
      <c r="N627" s="79"/>
      <c r="O627" s="79"/>
      <c r="P627" s="79"/>
    </row>
    <row r="628" spans="3:16" hidden="1" x14ac:dyDescent="0.2">
      <c r="C628" s="79"/>
      <c r="E628" s="78"/>
      <c r="F628" s="79"/>
      <c r="G628" s="79"/>
      <c r="H628" s="742"/>
      <c r="J628" s="79"/>
      <c r="K628" s="79"/>
      <c r="L628" s="79"/>
      <c r="M628" s="79"/>
      <c r="N628" s="79"/>
      <c r="O628" s="79"/>
      <c r="P628" s="79"/>
    </row>
    <row r="629" spans="3:16" hidden="1" x14ac:dyDescent="0.2">
      <c r="C629" s="79"/>
      <c r="E629" s="78"/>
      <c r="F629" s="79"/>
      <c r="G629" s="79"/>
      <c r="H629" s="742"/>
      <c r="J629" s="79"/>
      <c r="K629" s="79"/>
      <c r="L629" s="79"/>
      <c r="M629" s="79"/>
      <c r="N629" s="79"/>
      <c r="O629" s="79"/>
      <c r="P629" s="79"/>
    </row>
    <row r="630" spans="3:16" hidden="1" x14ac:dyDescent="0.2">
      <c r="C630" s="79"/>
      <c r="E630" s="78"/>
      <c r="F630" s="79"/>
      <c r="G630" s="79"/>
      <c r="H630" s="742"/>
      <c r="J630" s="79"/>
      <c r="K630" s="79"/>
      <c r="L630" s="79"/>
      <c r="M630" s="79"/>
      <c r="N630" s="79"/>
      <c r="O630" s="79"/>
      <c r="P630" s="79"/>
    </row>
    <row r="631" spans="3:16" hidden="1" x14ac:dyDescent="0.2">
      <c r="C631" s="79"/>
      <c r="E631" s="78"/>
      <c r="F631" s="79"/>
      <c r="G631" s="79"/>
      <c r="H631" s="742"/>
      <c r="J631" s="79"/>
      <c r="K631" s="79"/>
      <c r="L631" s="79"/>
      <c r="M631" s="79"/>
      <c r="N631" s="79"/>
      <c r="O631" s="79"/>
      <c r="P631" s="79"/>
    </row>
    <row r="632" spans="3:16" hidden="1" x14ac:dyDescent="0.2">
      <c r="C632" s="79"/>
      <c r="E632" s="78"/>
      <c r="F632" s="79"/>
      <c r="G632" s="79"/>
      <c r="H632" s="742"/>
      <c r="J632" s="79"/>
      <c r="K632" s="79"/>
      <c r="L632" s="79"/>
      <c r="M632" s="79"/>
      <c r="N632" s="79"/>
      <c r="O632" s="79"/>
      <c r="P632" s="79"/>
    </row>
    <row r="633" spans="3:16" hidden="1" x14ac:dyDescent="0.2">
      <c r="C633" s="79"/>
      <c r="E633" s="78"/>
      <c r="F633" s="79"/>
      <c r="G633" s="79"/>
      <c r="H633" s="742"/>
      <c r="J633" s="79"/>
      <c r="K633" s="79"/>
      <c r="L633" s="79"/>
      <c r="M633" s="79"/>
      <c r="N633" s="79"/>
      <c r="O633" s="79"/>
      <c r="P633" s="79"/>
    </row>
    <row r="634" spans="3:16" hidden="1" x14ac:dyDescent="0.2">
      <c r="C634" s="79"/>
      <c r="E634" s="78"/>
      <c r="F634" s="79"/>
      <c r="G634" s="79"/>
      <c r="H634" s="742"/>
      <c r="J634" s="79"/>
      <c r="K634" s="79"/>
      <c r="L634" s="79"/>
      <c r="M634" s="79"/>
      <c r="N634" s="79"/>
      <c r="O634" s="79"/>
      <c r="P634" s="79"/>
    </row>
    <row r="635" spans="3:16" hidden="1" x14ac:dyDescent="0.2">
      <c r="C635" s="79"/>
      <c r="E635" s="78"/>
      <c r="F635" s="79"/>
      <c r="G635" s="79"/>
      <c r="H635" s="742"/>
      <c r="J635" s="79"/>
      <c r="K635" s="79"/>
      <c r="L635" s="79"/>
      <c r="M635" s="79"/>
      <c r="N635" s="79"/>
      <c r="O635" s="79"/>
      <c r="P635" s="79"/>
    </row>
    <row r="636" spans="3:16" hidden="1" x14ac:dyDescent="0.2">
      <c r="C636" s="79"/>
      <c r="E636" s="78"/>
      <c r="F636" s="79"/>
      <c r="G636" s="79"/>
      <c r="H636" s="742"/>
      <c r="J636" s="79"/>
      <c r="K636" s="79"/>
      <c r="L636" s="79"/>
      <c r="M636" s="79"/>
      <c r="N636" s="79"/>
      <c r="O636" s="79"/>
      <c r="P636" s="79"/>
    </row>
    <row r="637" spans="3:16" hidden="1" x14ac:dyDescent="0.2">
      <c r="C637" s="79"/>
      <c r="E637" s="78"/>
      <c r="F637" s="79"/>
      <c r="G637" s="79"/>
      <c r="H637" s="742"/>
      <c r="J637" s="79"/>
      <c r="K637" s="79"/>
      <c r="L637" s="79"/>
      <c r="M637" s="79"/>
      <c r="N637" s="79"/>
      <c r="O637" s="79"/>
      <c r="P637" s="79"/>
    </row>
    <row r="638" spans="3:16" hidden="1" x14ac:dyDescent="0.2">
      <c r="C638" s="79"/>
      <c r="E638" s="78"/>
      <c r="F638" s="79"/>
      <c r="G638" s="79"/>
      <c r="H638" s="742"/>
      <c r="J638" s="79"/>
      <c r="K638" s="79"/>
      <c r="L638" s="79"/>
      <c r="M638" s="79"/>
      <c r="N638" s="79"/>
      <c r="O638" s="79"/>
      <c r="P638" s="79"/>
    </row>
    <row r="639" spans="3:16" hidden="1" x14ac:dyDescent="0.2">
      <c r="C639" s="79"/>
      <c r="E639" s="78"/>
      <c r="F639" s="79"/>
      <c r="G639" s="79"/>
      <c r="H639" s="742"/>
      <c r="J639" s="79"/>
      <c r="K639" s="79"/>
      <c r="L639" s="79"/>
      <c r="M639" s="79"/>
      <c r="N639" s="79"/>
      <c r="O639" s="79"/>
      <c r="P639" s="79"/>
    </row>
    <row r="640" spans="3:16" hidden="1" x14ac:dyDescent="0.2">
      <c r="C640" s="79"/>
      <c r="E640" s="78"/>
      <c r="F640" s="79"/>
      <c r="G640" s="79"/>
      <c r="H640" s="742"/>
      <c r="J640" s="79"/>
      <c r="K640" s="79"/>
      <c r="L640" s="79"/>
      <c r="M640" s="79"/>
      <c r="N640" s="79"/>
      <c r="O640" s="79"/>
      <c r="P640" s="79"/>
    </row>
    <row r="641" spans="3:16" hidden="1" x14ac:dyDescent="0.2">
      <c r="C641" s="79"/>
      <c r="E641" s="78"/>
      <c r="F641" s="79"/>
      <c r="G641" s="79"/>
      <c r="H641" s="742"/>
      <c r="J641" s="79"/>
      <c r="K641" s="79"/>
      <c r="L641" s="79"/>
      <c r="M641" s="79"/>
      <c r="N641" s="79"/>
      <c r="O641" s="79"/>
      <c r="P641" s="79"/>
    </row>
    <row r="642" spans="3:16" hidden="1" x14ac:dyDescent="0.2">
      <c r="C642" s="79"/>
      <c r="E642" s="78"/>
      <c r="F642" s="79"/>
      <c r="G642" s="79"/>
      <c r="H642" s="742"/>
      <c r="J642" s="79"/>
      <c r="K642" s="79"/>
      <c r="L642" s="79"/>
      <c r="M642" s="79"/>
      <c r="N642" s="79"/>
      <c r="O642" s="79"/>
      <c r="P642" s="79"/>
    </row>
    <row r="643" spans="3:16" hidden="1" x14ac:dyDescent="0.2">
      <c r="C643" s="79"/>
      <c r="E643" s="78"/>
      <c r="F643" s="79"/>
      <c r="G643" s="79"/>
      <c r="H643" s="742"/>
      <c r="J643" s="79"/>
      <c r="K643" s="79"/>
      <c r="L643" s="79"/>
      <c r="M643" s="79"/>
      <c r="N643" s="79"/>
      <c r="O643" s="79"/>
      <c r="P643" s="79"/>
    </row>
    <row r="644" spans="3:16" hidden="1" x14ac:dyDescent="0.2">
      <c r="C644" s="79"/>
      <c r="E644" s="78"/>
      <c r="F644" s="79"/>
      <c r="G644" s="79"/>
      <c r="H644" s="742"/>
      <c r="J644" s="79"/>
      <c r="K644" s="79"/>
      <c r="L644" s="79"/>
      <c r="M644" s="79"/>
      <c r="N644" s="79"/>
      <c r="O644" s="79"/>
      <c r="P644" s="79"/>
    </row>
    <row r="645" spans="3:16" hidden="1" x14ac:dyDescent="0.2">
      <c r="C645" s="79"/>
      <c r="E645" s="78"/>
      <c r="F645" s="79"/>
      <c r="G645" s="79"/>
      <c r="H645" s="742"/>
      <c r="J645" s="79"/>
      <c r="K645" s="79"/>
      <c r="L645" s="79"/>
      <c r="M645" s="79"/>
      <c r="N645" s="79"/>
      <c r="O645" s="79"/>
      <c r="P645" s="79"/>
    </row>
    <row r="646" spans="3:16" hidden="1" x14ac:dyDescent="0.2">
      <c r="C646" s="79"/>
      <c r="E646" s="78"/>
      <c r="F646" s="79"/>
      <c r="G646" s="79"/>
      <c r="H646" s="742"/>
      <c r="J646" s="79"/>
      <c r="K646" s="79"/>
      <c r="L646" s="79"/>
      <c r="M646" s="79"/>
      <c r="N646" s="79"/>
      <c r="O646" s="79"/>
      <c r="P646" s="79"/>
    </row>
    <row r="647" spans="3:16" hidden="1" x14ac:dyDescent="0.2">
      <c r="C647" s="79"/>
      <c r="E647" s="78"/>
      <c r="F647" s="79"/>
      <c r="G647" s="79"/>
      <c r="H647" s="742"/>
      <c r="J647" s="79"/>
      <c r="K647" s="79"/>
      <c r="L647" s="79"/>
      <c r="M647" s="79"/>
      <c r="N647" s="79"/>
      <c r="O647" s="79"/>
      <c r="P647" s="79"/>
    </row>
    <row r="648" spans="3:16" hidden="1" x14ac:dyDescent="0.2">
      <c r="C648" s="79"/>
      <c r="E648" s="78"/>
      <c r="F648" s="79"/>
      <c r="G648" s="79"/>
      <c r="H648" s="742"/>
      <c r="J648" s="79"/>
      <c r="K648" s="79"/>
      <c r="L648" s="79"/>
      <c r="M648" s="79"/>
      <c r="N648" s="79"/>
      <c r="O648" s="79"/>
      <c r="P648" s="79"/>
    </row>
    <row r="649" spans="3:16" hidden="1" x14ac:dyDescent="0.2">
      <c r="C649" s="79"/>
      <c r="E649" s="78"/>
      <c r="F649" s="79"/>
      <c r="G649" s="79"/>
      <c r="H649" s="742"/>
      <c r="J649" s="79"/>
      <c r="K649" s="79"/>
      <c r="L649" s="79"/>
      <c r="M649" s="79"/>
      <c r="N649" s="79"/>
      <c r="O649" s="79"/>
      <c r="P649" s="79"/>
    </row>
    <row r="650" spans="3:16" hidden="1" x14ac:dyDescent="0.2">
      <c r="C650" s="79"/>
      <c r="E650" s="78"/>
      <c r="F650" s="79"/>
      <c r="G650" s="79"/>
      <c r="H650" s="742"/>
      <c r="J650" s="79"/>
      <c r="K650" s="79"/>
      <c r="L650" s="79"/>
      <c r="M650" s="79"/>
      <c r="N650" s="79"/>
      <c r="O650" s="79"/>
      <c r="P650" s="79"/>
    </row>
    <row r="651" spans="3:16" hidden="1" x14ac:dyDescent="0.2">
      <c r="C651" s="79"/>
      <c r="E651" s="78"/>
      <c r="F651" s="79"/>
      <c r="G651" s="79"/>
      <c r="H651" s="742"/>
      <c r="J651" s="79"/>
      <c r="K651" s="79"/>
      <c r="L651" s="79"/>
      <c r="M651" s="79"/>
      <c r="N651" s="79"/>
      <c r="O651" s="79"/>
      <c r="P651" s="79"/>
    </row>
    <row r="652" spans="3:16" hidden="1" x14ac:dyDescent="0.2">
      <c r="C652" s="79"/>
      <c r="E652" s="78"/>
      <c r="F652" s="79"/>
      <c r="G652" s="79"/>
      <c r="H652" s="742"/>
      <c r="J652" s="79"/>
      <c r="K652" s="79"/>
      <c r="L652" s="79"/>
      <c r="M652" s="79"/>
      <c r="N652" s="79"/>
      <c r="O652" s="79"/>
      <c r="P652" s="79"/>
    </row>
    <row r="653" spans="3:16" hidden="1" x14ac:dyDescent="0.2">
      <c r="C653" s="79"/>
      <c r="E653" s="78"/>
      <c r="F653" s="79"/>
      <c r="G653" s="79"/>
      <c r="H653" s="742"/>
      <c r="J653" s="79"/>
      <c r="K653" s="79"/>
      <c r="L653" s="79"/>
      <c r="M653" s="79"/>
      <c r="N653" s="79"/>
      <c r="O653" s="79"/>
      <c r="P653" s="79"/>
    </row>
    <row r="654" spans="3:16" hidden="1" x14ac:dyDescent="0.2">
      <c r="C654" s="79"/>
      <c r="E654" s="78"/>
      <c r="F654" s="79"/>
      <c r="G654" s="79"/>
      <c r="H654" s="742"/>
      <c r="J654" s="79"/>
      <c r="K654" s="79"/>
      <c r="L654" s="79"/>
      <c r="M654" s="79"/>
      <c r="N654" s="79"/>
      <c r="O654" s="79"/>
      <c r="P654" s="79"/>
    </row>
    <row r="655" spans="3:16" hidden="1" x14ac:dyDescent="0.2">
      <c r="C655" s="79"/>
      <c r="E655" s="78"/>
      <c r="F655" s="79"/>
      <c r="G655" s="79"/>
      <c r="H655" s="742"/>
      <c r="J655" s="79"/>
      <c r="K655" s="79"/>
      <c r="L655" s="79"/>
      <c r="M655" s="79"/>
      <c r="N655" s="79"/>
      <c r="O655" s="79"/>
      <c r="P655" s="79"/>
    </row>
    <row r="656" spans="3:16" hidden="1" x14ac:dyDescent="0.2">
      <c r="C656" s="79"/>
      <c r="E656" s="78"/>
      <c r="F656" s="79"/>
      <c r="G656" s="79"/>
      <c r="H656" s="742"/>
      <c r="J656" s="79"/>
      <c r="K656" s="79"/>
      <c r="L656" s="79"/>
      <c r="M656" s="79"/>
      <c r="N656" s="79"/>
      <c r="O656" s="79"/>
      <c r="P656" s="79"/>
    </row>
    <row r="657" spans="3:16" hidden="1" x14ac:dyDescent="0.2">
      <c r="C657" s="79"/>
      <c r="E657" s="78"/>
      <c r="F657" s="79"/>
      <c r="G657" s="79"/>
      <c r="H657" s="742"/>
      <c r="J657" s="79"/>
      <c r="K657" s="79"/>
      <c r="L657" s="79"/>
      <c r="M657" s="79"/>
      <c r="N657" s="79"/>
      <c r="O657" s="79"/>
      <c r="P657" s="79"/>
    </row>
    <row r="658" spans="3:16" hidden="1" x14ac:dyDescent="0.2">
      <c r="C658" s="79"/>
      <c r="E658" s="78"/>
      <c r="F658" s="79"/>
      <c r="G658" s="79"/>
      <c r="H658" s="742"/>
      <c r="J658" s="79"/>
      <c r="K658" s="79"/>
      <c r="L658" s="79"/>
      <c r="M658" s="79"/>
      <c r="N658" s="79"/>
      <c r="O658" s="79"/>
      <c r="P658" s="79"/>
    </row>
    <row r="659" spans="3:16" hidden="1" x14ac:dyDescent="0.2">
      <c r="C659" s="79"/>
      <c r="E659" s="78"/>
      <c r="F659" s="79"/>
      <c r="G659" s="79"/>
      <c r="H659" s="742"/>
      <c r="J659" s="79"/>
      <c r="K659" s="79"/>
      <c r="L659" s="79"/>
      <c r="M659" s="79"/>
      <c r="N659" s="79"/>
      <c r="O659" s="79"/>
      <c r="P659" s="79"/>
    </row>
    <row r="660" spans="3:16" hidden="1" x14ac:dyDescent="0.2">
      <c r="C660" s="79"/>
      <c r="E660" s="78"/>
      <c r="F660" s="79"/>
      <c r="G660" s="79"/>
      <c r="H660" s="742"/>
      <c r="J660" s="79"/>
      <c r="K660" s="79"/>
      <c r="L660" s="79"/>
      <c r="M660" s="79"/>
      <c r="N660" s="79"/>
      <c r="O660" s="79"/>
      <c r="P660" s="79"/>
    </row>
    <row r="661" spans="3:16" hidden="1" x14ac:dyDescent="0.2">
      <c r="C661" s="79"/>
      <c r="E661" s="78"/>
      <c r="F661" s="79"/>
      <c r="G661" s="79"/>
      <c r="H661" s="742"/>
      <c r="J661" s="79"/>
      <c r="K661" s="79"/>
      <c r="L661" s="79"/>
      <c r="M661" s="79"/>
      <c r="N661" s="79"/>
      <c r="O661" s="79"/>
      <c r="P661" s="79"/>
    </row>
    <row r="662" spans="3:16" hidden="1" x14ac:dyDescent="0.2">
      <c r="C662" s="79"/>
      <c r="E662" s="78"/>
      <c r="F662" s="79"/>
      <c r="G662" s="79"/>
      <c r="H662" s="742"/>
      <c r="J662" s="79"/>
      <c r="K662" s="79"/>
      <c r="L662" s="79"/>
      <c r="M662" s="79"/>
      <c r="N662" s="79"/>
      <c r="O662" s="79"/>
      <c r="P662" s="79"/>
    </row>
    <row r="663" spans="3:16" hidden="1" x14ac:dyDescent="0.2">
      <c r="C663" s="79"/>
      <c r="E663" s="78"/>
      <c r="F663" s="79"/>
      <c r="G663" s="79"/>
      <c r="H663" s="742"/>
      <c r="J663" s="79"/>
      <c r="K663" s="79"/>
      <c r="L663" s="79"/>
      <c r="M663" s="79"/>
      <c r="N663" s="79"/>
      <c r="O663" s="79"/>
      <c r="P663" s="79"/>
    </row>
    <row r="664" spans="3:16" hidden="1" x14ac:dyDescent="0.2">
      <c r="C664" s="79"/>
      <c r="E664" s="78"/>
      <c r="F664" s="79"/>
      <c r="G664" s="79"/>
      <c r="H664" s="742"/>
      <c r="J664" s="79"/>
      <c r="K664" s="79"/>
      <c r="L664" s="79"/>
      <c r="M664" s="79"/>
      <c r="N664" s="79"/>
      <c r="O664" s="79"/>
      <c r="P664" s="79"/>
    </row>
    <row r="665" spans="3:16" hidden="1" x14ac:dyDescent="0.2">
      <c r="C665" s="79"/>
      <c r="E665" s="78"/>
      <c r="F665" s="79"/>
      <c r="G665" s="79"/>
      <c r="H665" s="742"/>
      <c r="J665" s="79"/>
      <c r="K665" s="79"/>
      <c r="L665" s="79"/>
      <c r="M665" s="79"/>
      <c r="N665" s="79"/>
      <c r="O665" s="79"/>
      <c r="P665" s="79"/>
    </row>
    <row r="666" spans="3:16" hidden="1" x14ac:dyDescent="0.2">
      <c r="C666" s="79"/>
      <c r="E666" s="78"/>
      <c r="F666" s="79"/>
      <c r="G666" s="79"/>
      <c r="H666" s="742"/>
      <c r="J666" s="79"/>
      <c r="K666" s="79"/>
      <c r="L666" s="79"/>
      <c r="M666" s="79"/>
      <c r="N666" s="79"/>
      <c r="O666" s="79"/>
      <c r="P666" s="79"/>
    </row>
    <row r="667" spans="3:16" hidden="1" x14ac:dyDescent="0.2">
      <c r="C667" s="79"/>
      <c r="E667" s="78"/>
      <c r="F667" s="79"/>
      <c r="G667" s="79"/>
      <c r="H667" s="742"/>
      <c r="J667" s="79"/>
      <c r="K667" s="79"/>
      <c r="L667" s="79"/>
      <c r="M667" s="79"/>
      <c r="N667" s="79"/>
      <c r="O667" s="79"/>
      <c r="P667" s="79"/>
    </row>
    <row r="668" spans="3:16" hidden="1" x14ac:dyDescent="0.2">
      <c r="C668" s="79"/>
      <c r="E668" s="78"/>
      <c r="F668" s="79"/>
      <c r="G668" s="79"/>
      <c r="H668" s="742"/>
      <c r="J668" s="79"/>
      <c r="K668" s="79"/>
      <c r="L668" s="79"/>
      <c r="M668" s="79"/>
      <c r="N668" s="79"/>
      <c r="O668" s="79"/>
      <c r="P668" s="79"/>
    </row>
    <row r="669" spans="3:16" hidden="1" x14ac:dyDescent="0.2">
      <c r="C669" s="79"/>
      <c r="E669" s="78"/>
      <c r="F669" s="79"/>
      <c r="G669" s="79"/>
      <c r="H669" s="742"/>
      <c r="J669" s="79"/>
      <c r="K669" s="79"/>
      <c r="L669" s="79"/>
      <c r="M669" s="79"/>
      <c r="N669" s="79"/>
      <c r="O669" s="79"/>
      <c r="P669" s="79"/>
    </row>
    <row r="670" spans="3:16" hidden="1" x14ac:dyDescent="0.2">
      <c r="C670" s="79"/>
      <c r="E670" s="78"/>
      <c r="F670" s="79"/>
      <c r="G670" s="79"/>
      <c r="H670" s="742"/>
      <c r="J670" s="79"/>
      <c r="K670" s="79"/>
      <c r="L670" s="79"/>
      <c r="M670" s="79"/>
      <c r="N670" s="79"/>
      <c r="O670" s="79"/>
      <c r="P670" s="79"/>
    </row>
    <row r="671" spans="3:16" hidden="1" x14ac:dyDescent="0.2">
      <c r="C671" s="79"/>
      <c r="E671" s="78"/>
      <c r="F671" s="79"/>
      <c r="G671" s="79"/>
      <c r="H671" s="742"/>
      <c r="J671" s="79"/>
      <c r="K671" s="79"/>
      <c r="L671" s="79"/>
      <c r="M671" s="79"/>
      <c r="N671" s="79"/>
      <c r="O671" s="79"/>
      <c r="P671" s="79"/>
    </row>
    <row r="672" spans="3:16" hidden="1" x14ac:dyDescent="0.2">
      <c r="C672" s="79"/>
      <c r="E672" s="78"/>
      <c r="F672" s="79"/>
      <c r="G672" s="79"/>
      <c r="H672" s="742"/>
      <c r="J672" s="79"/>
      <c r="K672" s="79"/>
      <c r="L672" s="79"/>
      <c r="M672" s="79"/>
      <c r="N672" s="79"/>
      <c r="O672" s="79"/>
      <c r="P672" s="79"/>
    </row>
    <row r="673" spans="3:16" hidden="1" x14ac:dyDescent="0.2">
      <c r="C673" s="79"/>
      <c r="E673" s="78"/>
      <c r="F673" s="79"/>
      <c r="G673" s="79"/>
      <c r="H673" s="742"/>
      <c r="J673" s="79"/>
      <c r="K673" s="79"/>
      <c r="L673" s="79"/>
      <c r="M673" s="79"/>
      <c r="N673" s="79"/>
      <c r="O673" s="79"/>
      <c r="P673" s="79"/>
    </row>
    <row r="674" spans="3:16" hidden="1" x14ac:dyDescent="0.2">
      <c r="C674" s="79"/>
      <c r="E674" s="78"/>
      <c r="F674" s="79"/>
      <c r="G674" s="79"/>
      <c r="H674" s="742"/>
      <c r="J674" s="79"/>
      <c r="K674" s="79"/>
      <c r="L674" s="79"/>
      <c r="M674" s="79"/>
      <c r="N674" s="79"/>
      <c r="O674" s="79"/>
      <c r="P674" s="79"/>
    </row>
    <row r="675" spans="3:16" hidden="1" x14ac:dyDescent="0.2">
      <c r="C675" s="79"/>
      <c r="E675" s="78"/>
      <c r="F675" s="79"/>
      <c r="G675" s="79"/>
      <c r="H675" s="742"/>
      <c r="J675" s="79"/>
      <c r="K675" s="79"/>
      <c r="L675" s="79"/>
      <c r="M675" s="79"/>
      <c r="N675" s="79"/>
      <c r="O675" s="79"/>
      <c r="P675" s="79"/>
    </row>
    <row r="676" spans="3:16" hidden="1" x14ac:dyDescent="0.2">
      <c r="C676" s="79"/>
      <c r="E676" s="78"/>
      <c r="F676" s="79"/>
      <c r="G676" s="79"/>
      <c r="H676" s="742"/>
      <c r="J676" s="79"/>
      <c r="K676" s="79"/>
      <c r="L676" s="79"/>
      <c r="M676" s="79"/>
      <c r="N676" s="79"/>
      <c r="O676" s="79"/>
      <c r="P676" s="79"/>
    </row>
    <row r="677" spans="3:16" hidden="1" x14ac:dyDescent="0.2">
      <c r="C677" s="79"/>
      <c r="E677" s="78"/>
      <c r="F677" s="79"/>
      <c r="G677" s="79"/>
      <c r="H677" s="742"/>
      <c r="J677" s="79"/>
      <c r="K677" s="79"/>
      <c r="L677" s="79"/>
      <c r="M677" s="79"/>
      <c r="N677" s="79"/>
      <c r="O677" s="79"/>
      <c r="P677" s="79"/>
    </row>
    <row r="678" spans="3:16" hidden="1" x14ac:dyDescent="0.2">
      <c r="C678" s="79"/>
      <c r="E678" s="78"/>
      <c r="F678" s="79"/>
      <c r="G678" s="79"/>
      <c r="H678" s="742"/>
      <c r="J678" s="79"/>
      <c r="K678" s="79"/>
      <c r="L678" s="79"/>
      <c r="M678" s="79"/>
      <c r="N678" s="79"/>
      <c r="O678" s="79"/>
      <c r="P678" s="79"/>
    </row>
    <row r="679" spans="3:16" hidden="1" x14ac:dyDescent="0.2">
      <c r="C679" s="79"/>
      <c r="E679" s="78"/>
      <c r="F679" s="79"/>
      <c r="G679" s="79"/>
      <c r="H679" s="742"/>
      <c r="J679" s="79"/>
      <c r="K679" s="79"/>
      <c r="L679" s="79"/>
      <c r="M679" s="79"/>
      <c r="N679" s="79"/>
      <c r="O679" s="79"/>
      <c r="P679" s="79"/>
    </row>
    <row r="680" spans="3:16" hidden="1" x14ac:dyDescent="0.2">
      <c r="C680" s="79"/>
      <c r="E680" s="78"/>
      <c r="F680" s="79"/>
      <c r="G680" s="79"/>
      <c r="H680" s="742"/>
      <c r="J680" s="79"/>
      <c r="K680" s="79"/>
      <c r="L680" s="79"/>
      <c r="M680" s="79"/>
      <c r="N680" s="79"/>
      <c r="O680" s="79"/>
      <c r="P680" s="79"/>
    </row>
    <row r="681" spans="3:16" hidden="1" x14ac:dyDescent="0.2">
      <c r="C681" s="79"/>
      <c r="E681" s="78"/>
      <c r="F681" s="79"/>
      <c r="G681" s="79"/>
      <c r="H681" s="742"/>
      <c r="J681" s="79"/>
      <c r="K681" s="79"/>
      <c r="L681" s="79"/>
      <c r="M681" s="79"/>
      <c r="N681" s="79"/>
      <c r="O681" s="79"/>
      <c r="P681" s="79"/>
    </row>
    <row r="682" spans="3:16" hidden="1" x14ac:dyDescent="0.2">
      <c r="C682" s="79"/>
      <c r="E682" s="78"/>
      <c r="F682" s="79"/>
      <c r="G682" s="79"/>
      <c r="H682" s="742"/>
      <c r="J682" s="79"/>
      <c r="K682" s="79"/>
      <c r="L682" s="79"/>
      <c r="M682" s="79"/>
      <c r="N682" s="79"/>
      <c r="O682" s="79"/>
      <c r="P682" s="79"/>
    </row>
    <row r="683" spans="3:16" hidden="1" x14ac:dyDescent="0.2">
      <c r="C683" s="79"/>
      <c r="E683" s="78"/>
      <c r="F683" s="79"/>
      <c r="G683" s="79"/>
      <c r="H683" s="742"/>
      <c r="J683" s="79"/>
      <c r="K683" s="79"/>
      <c r="L683" s="79"/>
      <c r="M683" s="79"/>
      <c r="N683" s="79"/>
      <c r="O683" s="79"/>
      <c r="P683" s="79"/>
    </row>
    <row r="684" spans="3:16" hidden="1" x14ac:dyDescent="0.2">
      <c r="C684" s="79"/>
      <c r="E684" s="78"/>
      <c r="F684" s="79"/>
      <c r="G684" s="79"/>
      <c r="H684" s="742"/>
      <c r="J684" s="79"/>
      <c r="K684" s="79"/>
      <c r="L684" s="79"/>
      <c r="M684" s="79"/>
      <c r="N684" s="79"/>
      <c r="O684" s="79"/>
      <c r="P684" s="79"/>
    </row>
    <row r="685" spans="3:16" hidden="1" x14ac:dyDescent="0.2">
      <c r="C685" s="79"/>
      <c r="E685" s="78"/>
      <c r="F685" s="79"/>
      <c r="G685" s="79"/>
      <c r="H685" s="742"/>
      <c r="J685" s="79"/>
      <c r="K685" s="79"/>
      <c r="L685" s="79"/>
      <c r="M685" s="79"/>
      <c r="N685" s="79"/>
      <c r="O685" s="79"/>
      <c r="P685" s="79"/>
    </row>
    <row r="686" spans="3:16" hidden="1" x14ac:dyDescent="0.2">
      <c r="C686" s="79"/>
      <c r="E686" s="78"/>
      <c r="F686" s="79"/>
      <c r="G686" s="79"/>
      <c r="H686" s="742"/>
      <c r="J686" s="79"/>
      <c r="K686" s="79"/>
      <c r="L686" s="79"/>
      <c r="M686" s="79"/>
      <c r="N686" s="79"/>
      <c r="O686" s="79"/>
      <c r="P686" s="79"/>
    </row>
    <row r="687" spans="3:16" hidden="1" x14ac:dyDescent="0.2">
      <c r="C687" s="79"/>
      <c r="E687" s="78"/>
      <c r="F687" s="79"/>
      <c r="G687" s="79"/>
      <c r="H687" s="742"/>
      <c r="J687" s="79"/>
      <c r="K687" s="79"/>
      <c r="L687" s="79"/>
      <c r="M687" s="79"/>
      <c r="N687" s="79"/>
      <c r="O687" s="79"/>
      <c r="P687" s="79"/>
    </row>
    <row r="688" spans="3:16" hidden="1" x14ac:dyDescent="0.2">
      <c r="C688" s="79"/>
      <c r="E688" s="78"/>
      <c r="F688" s="79"/>
      <c r="G688" s="79"/>
      <c r="H688" s="742"/>
      <c r="J688" s="79"/>
      <c r="K688" s="79"/>
      <c r="L688" s="79"/>
      <c r="M688" s="79"/>
      <c r="N688" s="79"/>
      <c r="O688" s="79"/>
      <c r="P688" s="79"/>
    </row>
    <row r="689" spans="3:16" hidden="1" x14ac:dyDescent="0.2">
      <c r="C689" s="79"/>
      <c r="E689" s="78"/>
      <c r="F689" s="79"/>
      <c r="G689" s="79"/>
      <c r="H689" s="742"/>
      <c r="J689" s="79"/>
      <c r="K689" s="79"/>
      <c r="L689" s="79"/>
      <c r="M689" s="79"/>
      <c r="N689" s="79"/>
      <c r="O689" s="79"/>
      <c r="P689" s="79"/>
    </row>
    <row r="690" spans="3:16" hidden="1" x14ac:dyDescent="0.2">
      <c r="C690" s="79"/>
      <c r="E690" s="78"/>
      <c r="F690" s="79"/>
      <c r="G690" s="79"/>
      <c r="H690" s="742"/>
      <c r="J690" s="79"/>
      <c r="K690" s="79"/>
      <c r="L690" s="79"/>
      <c r="M690" s="79"/>
      <c r="N690" s="79"/>
      <c r="O690" s="79"/>
      <c r="P690" s="79"/>
    </row>
    <row r="691" spans="3:16" hidden="1" x14ac:dyDescent="0.2">
      <c r="C691" s="79"/>
      <c r="E691" s="78"/>
      <c r="F691" s="79"/>
      <c r="G691" s="79"/>
      <c r="H691" s="742"/>
      <c r="J691" s="79"/>
      <c r="K691" s="79"/>
      <c r="L691" s="79"/>
      <c r="M691" s="79"/>
      <c r="N691" s="79"/>
      <c r="O691" s="79"/>
      <c r="P691" s="79"/>
    </row>
    <row r="692" spans="3:16" hidden="1" x14ac:dyDescent="0.2">
      <c r="C692" s="79"/>
      <c r="E692" s="78"/>
      <c r="F692" s="79"/>
      <c r="G692" s="79"/>
      <c r="H692" s="742"/>
      <c r="J692" s="79"/>
      <c r="K692" s="79"/>
      <c r="L692" s="79"/>
      <c r="M692" s="79"/>
      <c r="N692" s="79"/>
      <c r="O692" s="79"/>
      <c r="P692" s="79"/>
    </row>
    <row r="693" spans="3:16" hidden="1" x14ac:dyDescent="0.2">
      <c r="C693" s="79"/>
      <c r="E693" s="78"/>
      <c r="F693" s="79"/>
      <c r="G693" s="79"/>
      <c r="H693" s="742"/>
      <c r="J693" s="79"/>
      <c r="K693" s="79"/>
      <c r="L693" s="79"/>
      <c r="M693" s="79"/>
      <c r="N693" s="79"/>
      <c r="O693" s="79"/>
      <c r="P693" s="79"/>
    </row>
    <row r="694" spans="3:16" hidden="1" x14ac:dyDescent="0.2">
      <c r="C694" s="79"/>
      <c r="E694" s="78"/>
      <c r="F694" s="79"/>
      <c r="G694" s="79"/>
      <c r="H694" s="742"/>
      <c r="J694" s="79"/>
      <c r="K694" s="79"/>
      <c r="L694" s="79"/>
      <c r="M694" s="79"/>
      <c r="N694" s="79"/>
      <c r="O694" s="79"/>
      <c r="P694" s="79"/>
    </row>
    <row r="695" spans="3:16" hidden="1" x14ac:dyDescent="0.2">
      <c r="C695" s="79"/>
      <c r="E695" s="78"/>
      <c r="F695" s="79"/>
      <c r="G695" s="79"/>
      <c r="H695" s="742"/>
      <c r="J695" s="79"/>
      <c r="K695" s="79"/>
      <c r="L695" s="79"/>
      <c r="M695" s="79"/>
      <c r="N695" s="79"/>
      <c r="O695" s="79"/>
      <c r="P695" s="79"/>
    </row>
    <row r="696" spans="3:16" hidden="1" x14ac:dyDescent="0.2">
      <c r="C696" s="79"/>
      <c r="E696" s="78"/>
      <c r="F696" s="79"/>
      <c r="G696" s="79"/>
      <c r="H696" s="742"/>
      <c r="J696" s="79"/>
      <c r="K696" s="79"/>
      <c r="L696" s="79"/>
      <c r="M696" s="79"/>
      <c r="N696" s="79"/>
      <c r="O696" s="79"/>
      <c r="P696" s="79"/>
    </row>
    <row r="697" spans="3:16" hidden="1" x14ac:dyDescent="0.2">
      <c r="C697" s="79"/>
      <c r="E697" s="78"/>
      <c r="F697" s="79"/>
      <c r="G697" s="79"/>
      <c r="H697" s="742"/>
      <c r="J697" s="79"/>
      <c r="K697" s="79"/>
      <c r="L697" s="79"/>
      <c r="M697" s="79"/>
      <c r="N697" s="79"/>
      <c r="O697" s="79"/>
      <c r="P697" s="79"/>
    </row>
    <row r="698" spans="3:16" hidden="1" x14ac:dyDescent="0.2">
      <c r="C698" s="79"/>
      <c r="E698" s="78"/>
      <c r="F698" s="79"/>
      <c r="G698" s="79"/>
      <c r="H698" s="742"/>
      <c r="J698" s="79"/>
      <c r="K698" s="79"/>
      <c r="L698" s="79"/>
      <c r="M698" s="79"/>
      <c r="N698" s="79"/>
      <c r="O698" s="79"/>
      <c r="P698" s="79"/>
    </row>
    <row r="699" spans="3:16" hidden="1" x14ac:dyDescent="0.2">
      <c r="C699" s="79"/>
      <c r="E699" s="78"/>
      <c r="F699" s="79"/>
      <c r="G699" s="79"/>
      <c r="H699" s="742"/>
      <c r="J699" s="79"/>
      <c r="K699" s="79"/>
      <c r="L699" s="79"/>
      <c r="M699" s="79"/>
      <c r="N699" s="79"/>
      <c r="O699" s="79"/>
      <c r="P699" s="79"/>
    </row>
    <row r="700" spans="3:16" hidden="1" x14ac:dyDescent="0.2">
      <c r="C700" s="79"/>
      <c r="E700" s="78"/>
      <c r="F700" s="79"/>
      <c r="G700" s="79"/>
      <c r="H700" s="742"/>
      <c r="J700" s="79"/>
      <c r="K700" s="79"/>
      <c r="L700" s="79"/>
      <c r="M700" s="79"/>
      <c r="N700" s="79"/>
      <c r="O700" s="79"/>
      <c r="P700" s="79"/>
    </row>
    <row r="701" spans="3:16" hidden="1" x14ac:dyDescent="0.2">
      <c r="C701" s="79"/>
      <c r="E701" s="78"/>
      <c r="F701" s="79"/>
      <c r="G701" s="79"/>
      <c r="H701" s="742"/>
      <c r="J701" s="79"/>
      <c r="K701" s="79"/>
      <c r="L701" s="79"/>
      <c r="M701" s="79"/>
      <c r="N701" s="79"/>
      <c r="O701" s="79"/>
      <c r="P701" s="79"/>
    </row>
    <row r="702" spans="3:16" hidden="1" x14ac:dyDescent="0.2">
      <c r="C702" s="79"/>
      <c r="E702" s="78"/>
      <c r="F702" s="79"/>
      <c r="G702" s="79"/>
      <c r="H702" s="742"/>
      <c r="J702" s="79"/>
      <c r="K702" s="79"/>
      <c r="L702" s="79"/>
      <c r="M702" s="79"/>
      <c r="N702" s="79"/>
      <c r="O702" s="79"/>
      <c r="P702" s="79"/>
    </row>
    <row r="703" spans="3:16" hidden="1" x14ac:dyDescent="0.2">
      <c r="C703" s="79"/>
      <c r="E703" s="78"/>
      <c r="F703" s="79"/>
      <c r="G703" s="79"/>
      <c r="H703" s="742"/>
      <c r="J703" s="79"/>
      <c r="K703" s="79"/>
      <c r="L703" s="79"/>
      <c r="M703" s="79"/>
      <c r="N703" s="79"/>
      <c r="O703" s="79"/>
      <c r="P703" s="79"/>
    </row>
    <row r="704" spans="3:16" hidden="1" x14ac:dyDescent="0.2">
      <c r="C704" s="79"/>
      <c r="E704" s="78"/>
      <c r="F704" s="79"/>
      <c r="G704" s="79"/>
      <c r="H704" s="742"/>
      <c r="J704" s="79"/>
      <c r="K704" s="79"/>
      <c r="L704" s="79"/>
      <c r="M704" s="79"/>
      <c r="N704" s="79"/>
      <c r="O704" s="79"/>
      <c r="P704" s="79"/>
    </row>
    <row r="705" spans="3:16" hidden="1" x14ac:dyDescent="0.2">
      <c r="C705" s="79"/>
      <c r="E705" s="78"/>
      <c r="F705" s="79"/>
      <c r="G705" s="79"/>
      <c r="H705" s="742"/>
      <c r="J705" s="79"/>
      <c r="K705" s="79"/>
      <c r="L705" s="79"/>
      <c r="M705" s="79"/>
      <c r="N705" s="79"/>
      <c r="O705" s="79"/>
      <c r="P705" s="79"/>
    </row>
    <row r="706" spans="3:16" hidden="1" x14ac:dyDescent="0.2">
      <c r="C706" s="79"/>
      <c r="E706" s="78"/>
      <c r="F706" s="79"/>
      <c r="G706" s="79"/>
      <c r="H706" s="742"/>
      <c r="J706" s="79"/>
      <c r="K706" s="79"/>
      <c r="L706" s="79"/>
      <c r="M706" s="79"/>
      <c r="N706" s="79"/>
      <c r="O706" s="79"/>
      <c r="P706" s="79"/>
    </row>
    <row r="707" spans="3:16" hidden="1" x14ac:dyDescent="0.2">
      <c r="C707" s="79"/>
      <c r="E707" s="78"/>
      <c r="F707" s="79"/>
      <c r="G707" s="79"/>
      <c r="H707" s="742"/>
      <c r="J707" s="79"/>
      <c r="K707" s="79"/>
      <c r="L707" s="79"/>
      <c r="M707" s="79"/>
      <c r="N707" s="79"/>
      <c r="O707" s="79"/>
      <c r="P707" s="79"/>
    </row>
    <row r="708" spans="3:16" hidden="1" x14ac:dyDescent="0.2">
      <c r="C708" s="79"/>
      <c r="E708" s="78"/>
      <c r="F708" s="79"/>
      <c r="G708" s="79"/>
      <c r="H708" s="742"/>
      <c r="J708" s="79"/>
      <c r="K708" s="79"/>
      <c r="L708" s="79"/>
      <c r="M708" s="79"/>
      <c r="N708" s="79"/>
      <c r="O708" s="79"/>
      <c r="P708" s="79"/>
    </row>
    <row r="709" spans="3:16" hidden="1" x14ac:dyDescent="0.2">
      <c r="C709" s="79"/>
      <c r="E709" s="78"/>
      <c r="F709" s="79"/>
      <c r="G709" s="79"/>
      <c r="H709" s="742"/>
      <c r="J709" s="79"/>
      <c r="K709" s="79"/>
      <c r="L709" s="79"/>
      <c r="M709" s="79"/>
      <c r="N709" s="79"/>
      <c r="O709" s="79"/>
      <c r="P709" s="79"/>
    </row>
    <row r="710" spans="3:16" hidden="1" x14ac:dyDescent="0.2">
      <c r="C710" s="79"/>
      <c r="E710" s="78"/>
      <c r="F710" s="79"/>
      <c r="G710" s="79"/>
      <c r="H710" s="742"/>
      <c r="J710" s="79"/>
      <c r="K710" s="79"/>
      <c r="L710" s="79"/>
      <c r="M710" s="79"/>
      <c r="N710" s="79"/>
      <c r="O710" s="79"/>
      <c r="P710" s="79"/>
    </row>
    <row r="711" spans="3:16" hidden="1" x14ac:dyDescent="0.2">
      <c r="C711" s="79"/>
      <c r="E711" s="78"/>
      <c r="F711" s="79"/>
      <c r="G711" s="79"/>
      <c r="H711" s="742"/>
      <c r="J711" s="79"/>
      <c r="K711" s="79"/>
      <c r="L711" s="79"/>
      <c r="M711" s="79"/>
      <c r="N711" s="79"/>
      <c r="O711" s="79"/>
      <c r="P711" s="79"/>
    </row>
    <row r="712" spans="3:16" hidden="1" x14ac:dyDescent="0.2">
      <c r="C712" s="79"/>
      <c r="E712" s="78"/>
      <c r="F712" s="79"/>
      <c r="G712" s="79"/>
      <c r="H712" s="742"/>
      <c r="J712" s="79"/>
      <c r="K712" s="79"/>
      <c r="L712" s="79"/>
      <c r="M712" s="79"/>
      <c r="N712" s="79"/>
      <c r="O712" s="79"/>
      <c r="P712" s="79"/>
    </row>
    <row r="713" spans="3:16" hidden="1" x14ac:dyDescent="0.2">
      <c r="C713" s="79"/>
      <c r="E713" s="78"/>
      <c r="F713" s="79"/>
      <c r="G713" s="79"/>
      <c r="H713" s="742"/>
      <c r="J713" s="79"/>
      <c r="K713" s="79"/>
      <c r="L713" s="79"/>
      <c r="M713" s="79"/>
      <c r="N713" s="79"/>
      <c r="O713" s="79"/>
      <c r="P713" s="79"/>
    </row>
    <row r="714" spans="3:16" hidden="1" x14ac:dyDescent="0.2">
      <c r="C714" s="79"/>
      <c r="E714" s="78"/>
      <c r="F714" s="79"/>
      <c r="G714" s="79"/>
      <c r="H714" s="742"/>
      <c r="J714" s="79"/>
      <c r="K714" s="79"/>
      <c r="L714" s="79"/>
      <c r="M714" s="79"/>
      <c r="N714" s="79"/>
      <c r="O714" s="79"/>
      <c r="P714" s="79"/>
    </row>
    <row r="715" spans="3:16" hidden="1" x14ac:dyDescent="0.2">
      <c r="C715" s="79"/>
      <c r="E715" s="78"/>
      <c r="F715" s="79"/>
      <c r="G715" s="79"/>
      <c r="H715" s="742"/>
      <c r="J715" s="79"/>
      <c r="K715" s="79"/>
      <c r="L715" s="79"/>
      <c r="M715" s="79"/>
      <c r="N715" s="79"/>
      <c r="O715" s="79"/>
      <c r="P715" s="79"/>
    </row>
    <row r="716" spans="3:16" hidden="1" x14ac:dyDescent="0.2">
      <c r="C716" s="79"/>
      <c r="E716" s="78"/>
      <c r="F716" s="79"/>
      <c r="G716" s="79"/>
      <c r="H716" s="742"/>
      <c r="J716" s="79"/>
      <c r="K716" s="79"/>
      <c r="L716" s="79"/>
      <c r="M716" s="79"/>
      <c r="N716" s="79"/>
      <c r="O716" s="79"/>
      <c r="P716" s="79"/>
    </row>
    <row r="717" spans="3:16" hidden="1" x14ac:dyDescent="0.2">
      <c r="C717" s="79"/>
      <c r="E717" s="78"/>
      <c r="F717" s="79"/>
      <c r="G717" s="79"/>
      <c r="H717" s="742"/>
      <c r="J717" s="79"/>
      <c r="K717" s="79"/>
      <c r="L717" s="79"/>
      <c r="M717" s="79"/>
      <c r="N717" s="79"/>
      <c r="O717" s="79"/>
      <c r="P717" s="79"/>
    </row>
    <row r="718" spans="3:16" hidden="1" x14ac:dyDescent="0.2">
      <c r="C718" s="79"/>
      <c r="E718" s="78"/>
      <c r="F718" s="79"/>
      <c r="G718" s="79"/>
      <c r="H718" s="742"/>
      <c r="J718" s="79"/>
      <c r="K718" s="79"/>
      <c r="L718" s="79"/>
      <c r="M718" s="79"/>
      <c r="N718" s="79"/>
      <c r="O718" s="79"/>
      <c r="P718" s="79"/>
    </row>
    <row r="719" spans="3:16" hidden="1" x14ac:dyDescent="0.2">
      <c r="C719" s="79"/>
      <c r="E719" s="78"/>
      <c r="F719" s="79"/>
      <c r="G719" s="79"/>
      <c r="H719" s="742"/>
      <c r="J719" s="79"/>
      <c r="K719" s="79"/>
      <c r="L719" s="79"/>
      <c r="M719" s="79"/>
      <c r="N719" s="79"/>
      <c r="O719" s="79"/>
      <c r="P719" s="79"/>
    </row>
    <row r="720" spans="3:16" hidden="1" x14ac:dyDescent="0.2">
      <c r="C720" s="79"/>
      <c r="E720" s="78"/>
      <c r="F720" s="79"/>
      <c r="G720" s="79"/>
      <c r="H720" s="742"/>
      <c r="J720" s="79"/>
      <c r="K720" s="79"/>
      <c r="L720" s="79"/>
      <c r="M720" s="79"/>
      <c r="N720" s="79"/>
      <c r="O720" s="79"/>
      <c r="P720" s="79"/>
    </row>
    <row r="721" spans="3:16" hidden="1" x14ac:dyDescent="0.2">
      <c r="C721" s="79"/>
      <c r="E721" s="78"/>
      <c r="F721" s="79"/>
      <c r="G721" s="79"/>
      <c r="H721" s="742"/>
      <c r="J721" s="79"/>
      <c r="K721" s="79"/>
      <c r="L721" s="79"/>
      <c r="M721" s="79"/>
      <c r="N721" s="79"/>
      <c r="O721" s="79"/>
      <c r="P721" s="79"/>
    </row>
    <row r="722" spans="3:16" hidden="1" x14ac:dyDescent="0.2">
      <c r="C722" s="79"/>
      <c r="E722" s="78"/>
      <c r="F722" s="79"/>
      <c r="G722" s="79"/>
      <c r="H722" s="742"/>
      <c r="J722" s="79"/>
      <c r="K722" s="79"/>
      <c r="L722" s="79"/>
      <c r="M722" s="79"/>
      <c r="N722" s="79"/>
      <c r="O722" s="79"/>
      <c r="P722" s="79"/>
    </row>
    <row r="723" spans="3:16" hidden="1" x14ac:dyDescent="0.2">
      <c r="C723" s="79"/>
      <c r="E723" s="78"/>
      <c r="F723" s="79"/>
      <c r="G723" s="79"/>
      <c r="H723" s="742"/>
      <c r="J723" s="79"/>
      <c r="K723" s="79"/>
      <c r="L723" s="79"/>
      <c r="M723" s="79"/>
      <c r="N723" s="79"/>
      <c r="O723" s="79"/>
      <c r="P723" s="79"/>
    </row>
    <row r="724" spans="3:16" hidden="1" x14ac:dyDescent="0.2">
      <c r="C724" s="79"/>
      <c r="E724" s="78"/>
      <c r="F724" s="79"/>
      <c r="G724" s="79"/>
      <c r="H724" s="742"/>
      <c r="J724" s="79"/>
      <c r="K724" s="79"/>
      <c r="L724" s="79"/>
      <c r="M724" s="79"/>
      <c r="N724" s="79"/>
      <c r="O724" s="79"/>
      <c r="P724" s="79"/>
    </row>
    <row r="725" spans="3:16" hidden="1" x14ac:dyDescent="0.2">
      <c r="C725" s="79"/>
      <c r="E725" s="78"/>
      <c r="F725" s="79"/>
      <c r="G725" s="79"/>
      <c r="H725" s="742"/>
      <c r="J725" s="79"/>
      <c r="K725" s="79"/>
      <c r="L725" s="79"/>
      <c r="M725" s="79"/>
      <c r="N725" s="79"/>
      <c r="O725" s="79"/>
      <c r="P725" s="79"/>
    </row>
    <row r="726" spans="3:16" hidden="1" x14ac:dyDescent="0.2">
      <c r="C726" s="79"/>
      <c r="E726" s="78"/>
      <c r="F726" s="79"/>
      <c r="G726" s="79"/>
      <c r="H726" s="742"/>
      <c r="J726" s="79"/>
      <c r="K726" s="79"/>
      <c r="L726" s="79"/>
      <c r="M726" s="79"/>
      <c r="N726" s="79"/>
      <c r="O726" s="79"/>
      <c r="P726" s="79"/>
    </row>
    <row r="727" spans="3:16" hidden="1" x14ac:dyDescent="0.2">
      <c r="C727" s="79"/>
      <c r="E727" s="78"/>
      <c r="F727" s="79"/>
      <c r="G727" s="79"/>
      <c r="H727" s="742"/>
      <c r="J727" s="79"/>
      <c r="K727" s="79"/>
      <c r="L727" s="79"/>
      <c r="M727" s="79"/>
      <c r="N727" s="79"/>
      <c r="O727" s="79"/>
      <c r="P727" s="79"/>
    </row>
    <row r="728" spans="3:16" hidden="1" x14ac:dyDescent="0.2">
      <c r="C728" s="79"/>
      <c r="E728" s="78"/>
      <c r="F728" s="79"/>
      <c r="G728" s="79"/>
      <c r="H728" s="742"/>
      <c r="J728" s="79"/>
      <c r="K728" s="79"/>
      <c r="L728" s="79"/>
      <c r="M728" s="79"/>
      <c r="N728" s="79"/>
      <c r="O728" s="79"/>
      <c r="P728" s="79"/>
    </row>
    <row r="729" spans="3:16" hidden="1" x14ac:dyDescent="0.2">
      <c r="C729" s="79"/>
      <c r="E729" s="78"/>
      <c r="F729" s="79"/>
      <c r="G729" s="79"/>
      <c r="H729" s="742"/>
      <c r="J729" s="79"/>
      <c r="K729" s="79"/>
      <c r="L729" s="79"/>
      <c r="M729" s="79"/>
      <c r="N729" s="79"/>
      <c r="O729" s="79"/>
      <c r="P729" s="79"/>
    </row>
    <row r="730" spans="3:16" hidden="1" x14ac:dyDescent="0.2">
      <c r="C730" s="79"/>
      <c r="E730" s="78"/>
      <c r="F730" s="79"/>
      <c r="G730" s="79"/>
      <c r="H730" s="742"/>
      <c r="J730" s="79"/>
      <c r="K730" s="79"/>
      <c r="L730" s="79"/>
      <c r="M730" s="79"/>
      <c r="N730" s="79"/>
      <c r="O730" s="79"/>
      <c r="P730" s="79"/>
    </row>
    <row r="731" spans="3:16" hidden="1" x14ac:dyDescent="0.2">
      <c r="C731" s="79"/>
      <c r="E731" s="78"/>
      <c r="F731" s="79"/>
      <c r="G731" s="79"/>
      <c r="H731" s="742"/>
      <c r="J731" s="79"/>
      <c r="K731" s="79"/>
      <c r="L731" s="79"/>
      <c r="M731" s="79"/>
      <c r="N731" s="79"/>
      <c r="O731" s="79"/>
      <c r="P731" s="79"/>
    </row>
    <row r="732" spans="3:16" hidden="1" x14ac:dyDescent="0.2">
      <c r="C732" s="79"/>
      <c r="E732" s="78"/>
      <c r="F732" s="79"/>
      <c r="G732" s="79"/>
      <c r="H732" s="742"/>
      <c r="J732" s="79"/>
      <c r="K732" s="79"/>
      <c r="L732" s="79"/>
      <c r="M732" s="79"/>
      <c r="N732" s="79"/>
      <c r="O732" s="79"/>
      <c r="P732" s="79"/>
    </row>
    <row r="733" spans="3:16" hidden="1" x14ac:dyDescent="0.2">
      <c r="C733" s="79"/>
      <c r="E733" s="78"/>
      <c r="F733" s="79"/>
      <c r="G733" s="79"/>
      <c r="H733" s="742"/>
      <c r="J733" s="79"/>
      <c r="K733" s="79"/>
      <c r="L733" s="79"/>
      <c r="M733" s="79"/>
      <c r="N733" s="79"/>
      <c r="O733" s="79"/>
      <c r="P733" s="79"/>
    </row>
    <row r="734" spans="3:16" hidden="1" x14ac:dyDescent="0.2">
      <c r="C734" s="79"/>
      <c r="E734" s="78"/>
      <c r="F734" s="79"/>
      <c r="G734" s="79"/>
      <c r="H734" s="742"/>
      <c r="J734" s="79"/>
      <c r="K734" s="79"/>
      <c r="L734" s="79"/>
      <c r="M734" s="79"/>
      <c r="N734" s="79"/>
      <c r="O734" s="79"/>
      <c r="P734" s="79"/>
    </row>
    <row r="735" spans="3:16" hidden="1" x14ac:dyDescent="0.2">
      <c r="C735" s="79"/>
      <c r="E735" s="78"/>
      <c r="F735" s="79"/>
      <c r="G735" s="79"/>
      <c r="H735" s="742"/>
      <c r="J735" s="79"/>
      <c r="K735" s="79"/>
      <c r="L735" s="79"/>
      <c r="M735" s="79"/>
      <c r="N735" s="79"/>
      <c r="O735" s="79"/>
      <c r="P735" s="79"/>
    </row>
    <row r="736" spans="3:16" hidden="1" x14ac:dyDescent="0.2">
      <c r="C736" s="79"/>
      <c r="E736" s="78"/>
      <c r="F736" s="79"/>
      <c r="G736" s="79"/>
      <c r="H736" s="742"/>
      <c r="J736" s="79"/>
      <c r="K736" s="79"/>
      <c r="L736" s="79"/>
      <c r="M736" s="79"/>
      <c r="N736" s="79"/>
      <c r="O736" s="79"/>
      <c r="P736" s="79"/>
    </row>
    <row r="737" spans="3:16" hidden="1" x14ac:dyDescent="0.2">
      <c r="C737" s="79"/>
      <c r="E737" s="78"/>
      <c r="F737" s="79"/>
      <c r="G737" s="79"/>
      <c r="H737" s="742"/>
      <c r="J737" s="79"/>
      <c r="K737" s="79"/>
      <c r="L737" s="79"/>
      <c r="M737" s="79"/>
      <c r="N737" s="79"/>
      <c r="O737" s="79"/>
      <c r="P737" s="79"/>
    </row>
    <row r="738" spans="3:16" hidden="1" x14ac:dyDescent="0.2">
      <c r="C738" s="79"/>
      <c r="E738" s="78"/>
      <c r="F738" s="79"/>
      <c r="G738" s="79"/>
      <c r="H738" s="742"/>
      <c r="J738" s="79"/>
      <c r="K738" s="79"/>
      <c r="L738" s="79"/>
      <c r="M738" s="79"/>
      <c r="N738" s="79"/>
      <c r="O738" s="79"/>
      <c r="P738" s="79"/>
    </row>
    <row r="739" spans="3:16" hidden="1" x14ac:dyDescent="0.2">
      <c r="C739" s="79"/>
      <c r="E739" s="78"/>
      <c r="F739" s="79"/>
      <c r="G739" s="79"/>
      <c r="H739" s="742"/>
      <c r="J739" s="79"/>
      <c r="K739" s="79"/>
      <c r="L739" s="79"/>
      <c r="M739" s="79"/>
      <c r="N739" s="79"/>
      <c r="O739" s="79"/>
      <c r="P739" s="79"/>
    </row>
    <row r="740" spans="3:16" hidden="1" x14ac:dyDescent="0.2">
      <c r="C740" s="79"/>
      <c r="E740" s="78"/>
      <c r="F740" s="79"/>
      <c r="G740" s="79"/>
      <c r="H740" s="742"/>
      <c r="J740" s="79"/>
      <c r="K740" s="79"/>
      <c r="L740" s="79"/>
      <c r="M740" s="79"/>
      <c r="N740" s="79"/>
      <c r="O740" s="79"/>
      <c r="P740" s="79"/>
    </row>
    <row r="741" spans="3:16" hidden="1" x14ac:dyDescent="0.2">
      <c r="C741" s="79"/>
      <c r="E741" s="78"/>
      <c r="F741" s="79"/>
      <c r="G741" s="79"/>
      <c r="H741" s="742"/>
      <c r="J741" s="79"/>
      <c r="K741" s="79"/>
      <c r="L741" s="79"/>
      <c r="M741" s="79"/>
      <c r="N741" s="79"/>
      <c r="O741" s="79"/>
      <c r="P741" s="79"/>
    </row>
    <row r="742" spans="3:16" hidden="1" x14ac:dyDescent="0.2">
      <c r="C742" s="79"/>
      <c r="E742" s="78"/>
      <c r="F742" s="79"/>
      <c r="G742" s="79"/>
      <c r="H742" s="742"/>
      <c r="J742" s="79"/>
      <c r="K742" s="79"/>
      <c r="L742" s="79"/>
      <c r="M742" s="79"/>
      <c r="N742" s="79"/>
      <c r="O742" s="79"/>
      <c r="P742" s="79"/>
    </row>
    <row r="743" spans="3:16" hidden="1" x14ac:dyDescent="0.2">
      <c r="C743" s="79"/>
      <c r="E743" s="78"/>
      <c r="F743" s="79"/>
      <c r="G743" s="79"/>
      <c r="H743" s="742"/>
      <c r="J743" s="79"/>
      <c r="K743" s="79"/>
      <c r="L743" s="79"/>
      <c r="M743" s="79"/>
      <c r="N743" s="79"/>
      <c r="O743" s="79"/>
      <c r="P743" s="79"/>
    </row>
    <row r="744" spans="3:16" hidden="1" x14ac:dyDescent="0.2">
      <c r="C744" s="79"/>
      <c r="E744" s="78"/>
      <c r="F744" s="79"/>
      <c r="G744" s="79"/>
      <c r="H744" s="742"/>
      <c r="J744" s="79"/>
      <c r="K744" s="79"/>
      <c r="L744" s="79"/>
      <c r="M744" s="79"/>
      <c r="N744" s="79"/>
      <c r="O744" s="79"/>
      <c r="P744" s="79"/>
    </row>
    <row r="745" spans="3:16" hidden="1" x14ac:dyDescent="0.2">
      <c r="C745" s="79"/>
      <c r="E745" s="78"/>
      <c r="F745" s="79"/>
      <c r="G745" s="79"/>
      <c r="H745" s="742"/>
      <c r="J745" s="79"/>
      <c r="K745" s="79"/>
      <c r="L745" s="79"/>
      <c r="M745" s="79"/>
      <c r="N745" s="79"/>
      <c r="O745" s="79"/>
      <c r="P745" s="79"/>
    </row>
    <row r="746" spans="3:16" hidden="1" x14ac:dyDescent="0.2">
      <c r="C746" s="79"/>
      <c r="E746" s="78"/>
      <c r="F746" s="79"/>
      <c r="G746" s="79"/>
      <c r="H746" s="742"/>
      <c r="J746" s="79"/>
      <c r="K746" s="79"/>
      <c r="L746" s="79"/>
      <c r="M746" s="79"/>
      <c r="N746" s="79"/>
      <c r="O746" s="79"/>
      <c r="P746" s="79"/>
    </row>
    <row r="747" spans="3:16" hidden="1" x14ac:dyDescent="0.2">
      <c r="C747" s="79"/>
      <c r="E747" s="78"/>
      <c r="F747" s="79"/>
      <c r="G747" s="79"/>
      <c r="H747" s="742"/>
      <c r="J747" s="79"/>
      <c r="K747" s="79"/>
      <c r="L747" s="79"/>
      <c r="M747" s="79"/>
      <c r="N747" s="79"/>
      <c r="O747" s="79"/>
      <c r="P747" s="79"/>
    </row>
    <row r="748" spans="3:16" hidden="1" x14ac:dyDescent="0.2">
      <c r="C748" s="79"/>
      <c r="E748" s="78"/>
      <c r="F748" s="79"/>
      <c r="G748" s="79"/>
      <c r="H748" s="742"/>
      <c r="J748" s="79"/>
      <c r="K748" s="79"/>
      <c r="L748" s="79"/>
      <c r="M748" s="79"/>
      <c r="N748" s="79"/>
      <c r="O748" s="79"/>
      <c r="P748" s="79"/>
    </row>
    <row r="749" spans="3:16" hidden="1" x14ac:dyDescent="0.2">
      <c r="C749" s="79"/>
      <c r="E749" s="78"/>
      <c r="F749" s="79"/>
      <c r="G749" s="79"/>
      <c r="H749" s="742"/>
      <c r="J749" s="79"/>
      <c r="K749" s="79"/>
      <c r="L749" s="79"/>
      <c r="M749" s="79"/>
      <c r="N749" s="79"/>
      <c r="O749" s="79"/>
      <c r="P749" s="79"/>
    </row>
    <row r="750" spans="3:16" hidden="1" x14ac:dyDescent="0.2">
      <c r="C750" s="79"/>
      <c r="E750" s="78"/>
      <c r="F750" s="79"/>
      <c r="G750" s="79"/>
      <c r="H750" s="742"/>
      <c r="J750" s="79"/>
      <c r="K750" s="79"/>
      <c r="L750" s="79"/>
      <c r="M750" s="79"/>
      <c r="N750" s="79"/>
      <c r="O750" s="79"/>
      <c r="P750" s="79"/>
    </row>
    <row r="751" spans="3:16" hidden="1" x14ac:dyDescent="0.2">
      <c r="C751" s="79"/>
      <c r="E751" s="78"/>
      <c r="F751" s="79"/>
      <c r="G751" s="79"/>
      <c r="H751" s="742"/>
      <c r="J751" s="79"/>
      <c r="K751" s="79"/>
      <c r="L751" s="79"/>
      <c r="M751" s="79"/>
      <c r="N751" s="79"/>
      <c r="O751" s="79"/>
      <c r="P751" s="79"/>
    </row>
    <row r="752" spans="3:16" hidden="1" x14ac:dyDescent="0.2">
      <c r="C752" s="79"/>
      <c r="E752" s="78"/>
      <c r="F752" s="79"/>
      <c r="G752" s="79"/>
      <c r="H752" s="742"/>
      <c r="J752" s="79"/>
      <c r="K752" s="79"/>
      <c r="L752" s="79"/>
      <c r="M752" s="79"/>
      <c r="N752" s="79"/>
      <c r="O752" s="79"/>
      <c r="P752" s="79"/>
    </row>
    <row r="753" spans="3:16" hidden="1" x14ac:dyDescent="0.2">
      <c r="C753" s="79"/>
      <c r="E753" s="78"/>
      <c r="F753" s="79"/>
      <c r="G753" s="79"/>
      <c r="H753" s="742"/>
      <c r="J753" s="79"/>
      <c r="K753" s="79"/>
      <c r="L753" s="79"/>
      <c r="M753" s="79"/>
      <c r="N753" s="79"/>
      <c r="O753" s="79"/>
      <c r="P753" s="79"/>
    </row>
    <row r="754" spans="3:16" hidden="1" x14ac:dyDescent="0.2">
      <c r="C754" s="79"/>
      <c r="E754" s="78"/>
      <c r="F754" s="79"/>
      <c r="G754" s="79"/>
      <c r="H754" s="742"/>
      <c r="J754" s="79"/>
      <c r="K754" s="79"/>
      <c r="L754" s="79"/>
      <c r="M754" s="79"/>
      <c r="N754" s="79"/>
      <c r="O754" s="79"/>
      <c r="P754" s="79"/>
    </row>
    <row r="755" spans="3:16" hidden="1" x14ac:dyDescent="0.2">
      <c r="C755" s="79"/>
      <c r="E755" s="78"/>
      <c r="F755" s="79"/>
      <c r="G755" s="79"/>
      <c r="H755" s="742"/>
      <c r="J755" s="79"/>
      <c r="K755" s="79"/>
      <c r="L755" s="79"/>
      <c r="M755" s="79"/>
      <c r="N755" s="79"/>
      <c r="O755" s="79"/>
      <c r="P755" s="79"/>
    </row>
    <row r="756" spans="3:16" hidden="1" x14ac:dyDescent="0.2">
      <c r="C756" s="79"/>
      <c r="E756" s="78"/>
      <c r="F756" s="79"/>
      <c r="G756" s="79"/>
      <c r="H756" s="742"/>
      <c r="J756" s="79"/>
      <c r="K756" s="79"/>
      <c r="L756" s="79"/>
      <c r="M756" s="79"/>
      <c r="N756" s="79"/>
      <c r="O756" s="79"/>
      <c r="P756" s="79"/>
    </row>
    <row r="757" spans="3:16" hidden="1" x14ac:dyDescent="0.2">
      <c r="C757" s="79"/>
      <c r="E757" s="78"/>
      <c r="F757" s="79"/>
      <c r="G757" s="79"/>
      <c r="H757" s="742"/>
      <c r="J757" s="79"/>
      <c r="K757" s="79"/>
      <c r="L757" s="79"/>
      <c r="M757" s="79"/>
      <c r="N757" s="79"/>
      <c r="O757" s="79"/>
      <c r="P757" s="79"/>
    </row>
    <row r="758" spans="3:16" hidden="1" x14ac:dyDescent="0.2">
      <c r="C758" s="79"/>
      <c r="E758" s="78"/>
      <c r="F758" s="79"/>
      <c r="G758" s="79"/>
      <c r="H758" s="742"/>
      <c r="J758" s="79"/>
      <c r="K758" s="79"/>
      <c r="L758" s="79"/>
      <c r="M758" s="79"/>
      <c r="N758" s="79"/>
      <c r="O758" s="79"/>
      <c r="P758" s="79"/>
    </row>
    <row r="759" spans="3:16" hidden="1" x14ac:dyDescent="0.2">
      <c r="C759" s="79"/>
      <c r="E759" s="78"/>
      <c r="F759" s="79"/>
      <c r="G759" s="79"/>
      <c r="H759" s="742"/>
      <c r="J759" s="79"/>
      <c r="K759" s="79"/>
      <c r="L759" s="79"/>
      <c r="M759" s="79"/>
      <c r="N759" s="79"/>
      <c r="O759" s="79"/>
      <c r="P759" s="79"/>
    </row>
    <row r="760" spans="3:16" hidden="1" x14ac:dyDescent="0.2">
      <c r="C760" s="79"/>
      <c r="E760" s="78"/>
      <c r="F760" s="79"/>
      <c r="G760" s="79"/>
      <c r="H760" s="742"/>
      <c r="J760" s="79"/>
      <c r="K760" s="79"/>
      <c r="L760" s="79"/>
      <c r="M760" s="79"/>
      <c r="N760" s="79"/>
      <c r="O760" s="79"/>
      <c r="P760" s="79"/>
    </row>
    <row r="761" spans="3:16" hidden="1" x14ac:dyDescent="0.2">
      <c r="C761" s="79"/>
      <c r="E761" s="78"/>
      <c r="F761" s="79"/>
      <c r="G761" s="79"/>
      <c r="H761" s="742"/>
      <c r="J761" s="79"/>
      <c r="K761" s="79"/>
      <c r="L761" s="79"/>
      <c r="M761" s="79"/>
      <c r="N761" s="79"/>
      <c r="O761" s="79"/>
      <c r="P761" s="79"/>
    </row>
    <row r="762" spans="3:16" hidden="1" x14ac:dyDescent="0.2">
      <c r="C762" s="79"/>
      <c r="E762" s="78"/>
      <c r="F762" s="79"/>
      <c r="G762" s="79"/>
      <c r="H762" s="742"/>
      <c r="J762" s="79"/>
      <c r="K762" s="79"/>
      <c r="L762" s="79"/>
      <c r="M762" s="79"/>
      <c r="N762" s="79"/>
      <c r="O762" s="79"/>
      <c r="P762" s="79"/>
    </row>
    <row r="763" spans="3:16" hidden="1" x14ac:dyDescent="0.2">
      <c r="C763" s="79"/>
      <c r="E763" s="78"/>
      <c r="F763" s="79"/>
      <c r="G763" s="79"/>
      <c r="H763" s="742"/>
      <c r="J763" s="79"/>
      <c r="K763" s="79"/>
      <c r="L763" s="79"/>
      <c r="M763" s="79"/>
      <c r="N763" s="79"/>
      <c r="O763" s="79"/>
      <c r="P763" s="79"/>
    </row>
    <row r="764" spans="3:16" hidden="1" x14ac:dyDescent="0.2">
      <c r="C764" s="79"/>
      <c r="E764" s="78"/>
      <c r="F764" s="79"/>
      <c r="G764" s="79"/>
      <c r="H764" s="742"/>
      <c r="J764" s="79"/>
      <c r="K764" s="79"/>
      <c r="L764" s="79"/>
      <c r="M764" s="79"/>
      <c r="N764" s="79"/>
      <c r="O764" s="79"/>
      <c r="P764" s="79"/>
    </row>
    <row r="765" spans="3:16" hidden="1" x14ac:dyDescent="0.2">
      <c r="C765" s="79"/>
      <c r="E765" s="78"/>
      <c r="F765" s="79"/>
      <c r="G765" s="79"/>
      <c r="H765" s="742"/>
      <c r="J765" s="79"/>
      <c r="K765" s="79"/>
      <c r="L765" s="79"/>
      <c r="M765" s="79"/>
      <c r="N765" s="79"/>
      <c r="O765" s="79"/>
      <c r="P765" s="79"/>
    </row>
    <row r="766" spans="3:16" hidden="1" x14ac:dyDescent="0.2">
      <c r="C766" s="79"/>
      <c r="E766" s="78"/>
      <c r="F766" s="79"/>
      <c r="G766" s="79"/>
      <c r="H766" s="742"/>
      <c r="J766" s="79"/>
      <c r="K766" s="79"/>
      <c r="L766" s="79"/>
      <c r="M766" s="79"/>
      <c r="N766" s="79"/>
      <c r="O766" s="79"/>
      <c r="P766" s="79"/>
    </row>
    <row r="767" spans="3:16" hidden="1" x14ac:dyDescent="0.2">
      <c r="C767" s="79"/>
      <c r="E767" s="78"/>
      <c r="F767" s="79"/>
      <c r="G767" s="79"/>
      <c r="H767" s="742"/>
      <c r="J767" s="79"/>
      <c r="K767" s="79"/>
      <c r="L767" s="79"/>
      <c r="M767" s="79"/>
      <c r="N767" s="79"/>
      <c r="O767" s="79"/>
      <c r="P767" s="79"/>
    </row>
    <row r="768" spans="3:16" hidden="1" x14ac:dyDescent="0.2">
      <c r="C768" s="79"/>
      <c r="E768" s="78"/>
      <c r="F768" s="79"/>
      <c r="G768" s="79"/>
      <c r="H768" s="742"/>
      <c r="J768" s="79"/>
      <c r="K768" s="79"/>
      <c r="L768" s="79"/>
      <c r="M768" s="79"/>
      <c r="N768" s="79"/>
      <c r="O768" s="79"/>
      <c r="P768" s="79"/>
    </row>
    <row r="769" spans="3:16" hidden="1" x14ac:dyDescent="0.2">
      <c r="C769" s="79"/>
      <c r="E769" s="78"/>
      <c r="F769" s="79"/>
      <c r="G769" s="79"/>
      <c r="H769" s="742"/>
      <c r="J769" s="79"/>
      <c r="K769" s="79"/>
      <c r="L769" s="79"/>
      <c r="M769" s="79"/>
      <c r="N769" s="79"/>
      <c r="O769" s="79"/>
      <c r="P769" s="79"/>
    </row>
    <row r="770" spans="3:16" hidden="1" x14ac:dyDescent="0.2">
      <c r="C770" s="79"/>
      <c r="E770" s="78"/>
      <c r="F770" s="79"/>
      <c r="G770" s="79"/>
      <c r="H770" s="742"/>
      <c r="J770" s="79"/>
      <c r="K770" s="79"/>
      <c r="L770" s="79"/>
      <c r="M770" s="79"/>
      <c r="N770" s="79"/>
      <c r="O770" s="79"/>
      <c r="P770" s="79"/>
    </row>
    <row r="771" spans="3:16" hidden="1" x14ac:dyDescent="0.2">
      <c r="C771" s="79"/>
      <c r="E771" s="78"/>
      <c r="F771" s="79"/>
      <c r="G771" s="79"/>
      <c r="H771" s="742"/>
      <c r="J771" s="79"/>
      <c r="K771" s="79"/>
      <c r="L771" s="79"/>
      <c r="M771" s="79"/>
      <c r="N771" s="79"/>
      <c r="O771" s="79"/>
      <c r="P771" s="79"/>
    </row>
    <row r="772" spans="3:16" hidden="1" x14ac:dyDescent="0.2">
      <c r="C772" s="79"/>
      <c r="E772" s="78"/>
      <c r="F772" s="79"/>
      <c r="G772" s="79"/>
      <c r="H772" s="742"/>
      <c r="J772" s="79"/>
      <c r="K772" s="79"/>
      <c r="L772" s="79"/>
      <c r="M772" s="79"/>
      <c r="N772" s="79"/>
      <c r="O772" s="79"/>
      <c r="P772" s="79"/>
    </row>
    <row r="773" spans="3:16" hidden="1" x14ac:dyDescent="0.2">
      <c r="C773" s="79"/>
      <c r="E773" s="78"/>
      <c r="F773" s="79"/>
      <c r="G773" s="79"/>
      <c r="H773" s="742"/>
      <c r="J773" s="79"/>
      <c r="K773" s="79"/>
      <c r="L773" s="79"/>
      <c r="M773" s="79"/>
      <c r="N773" s="79"/>
      <c r="O773" s="79"/>
      <c r="P773" s="79"/>
    </row>
    <row r="774" spans="3:16" hidden="1" x14ac:dyDescent="0.2">
      <c r="C774" s="79"/>
      <c r="E774" s="78"/>
      <c r="F774" s="79"/>
      <c r="G774" s="79"/>
      <c r="H774" s="742"/>
      <c r="J774" s="79"/>
      <c r="K774" s="79"/>
      <c r="L774" s="79"/>
      <c r="M774" s="79"/>
      <c r="N774" s="79"/>
      <c r="O774" s="79"/>
      <c r="P774" s="79"/>
    </row>
    <row r="775" spans="3:16" hidden="1" x14ac:dyDescent="0.2">
      <c r="C775" s="79"/>
      <c r="E775" s="78"/>
      <c r="F775" s="79"/>
      <c r="G775" s="79"/>
      <c r="H775" s="742"/>
      <c r="J775" s="79"/>
      <c r="K775" s="79"/>
      <c r="L775" s="79"/>
      <c r="M775" s="79"/>
      <c r="N775" s="79"/>
      <c r="O775" s="79"/>
      <c r="P775" s="79"/>
    </row>
    <row r="776" spans="3:16" hidden="1" x14ac:dyDescent="0.2">
      <c r="C776" s="79"/>
      <c r="E776" s="78"/>
      <c r="F776" s="79"/>
      <c r="G776" s="79"/>
      <c r="H776" s="742"/>
      <c r="J776" s="79"/>
      <c r="K776" s="79"/>
      <c r="L776" s="79"/>
      <c r="M776" s="79"/>
      <c r="N776" s="79"/>
      <c r="O776" s="79"/>
      <c r="P776" s="79"/>
    </row>
    <row r="777" spans="3:16" hidden="1" x14ac:dyDescent="0.2">
      <c r="C777" s="79"/>
      <c r="E777" s="78"/>
      <c r="F777" s="79"/>
      <c r="G777" s="79"/>
      <c r="H777" s="742"/>
      <c r="J777" s="79"/>
      <c r="K777" s="79"/>
      <c r="L777" s="79"/>
      <c r="M777" s="79"/>
      <c r="N777" s="79"/>
      <c r="O777" s="79"/>
      <c r="P777" s="79"/>
    </row>
    <row r="778" spans="3:16" hidden="1" x14ac:dyDescent="0.2">
      <c r="C778" s="79"/>
      <c r="E778" s="78"/>
      <c r="F778" s="79"/>
      <c r="G778" s="79"/>
      <c r="H778" s="742"/>
      <c r="J778" s="79"/>
      <c r="K778" s="79"/>
      <c r="L778" s="79"/>
      <c r="M778" s="79"/>
      <c r="N778" s="79"/>
      <c r="O778" s="79"/>
      <c r="P778" s="79"/>
    </row>
    <row r="779" spans="3:16" hidden="1" x14ac:dyDescent="0.2">
      <c r="C779" s="79"/>
      <c r="E779" s="78"/>
      <c r="F779" s="79"/>
      <c r="G779" s="79"/>
      <c r="H779" s="742"/>
      <c r="J779" s="79"/>
      <c r="K779" s="79"/>
      <c r="L779" s="79"/>
      <c r="M779" s="79"/>
      <c r="N779" s="79"/>
      <c r="O779" s="79"/>
      <c r="P779" s="79"/>
    </row>
    <row r="780" spans="3:16" hidden="1" x14ac:dyDescent="0.2">
      <c r="C780" s="79"/>
      <c r="E780" s="78"/>
      <c r="F780" s="79"/>
      <c r="G780" s="79"/>
      <c r="H780" s="742"/>
      <c r="J780" s="79"/>
      <c r="K780" s="79"/>
      <c r="L780" s="79"/>
      <c r="M780" s="79"/>
      <c r="N780" s="79"/>
      <c r="O780" s="79"/>
      <c r="P780" s="79"/>
    </row>
    <row r="781" spans="3:16" hidden="1" x14ac:dyDescent="0.2">
      <c r="C781" s="79"/>
      <c r="E781" s="78"/>
      <c r="F781" s="79"/>
      <c r="G781" s="79"/>
      <c r="H781" s="742"/>
      <c r="J781" s="79"/>
      <c r="K781" s="79"/>
      <c r="L781" s="79"/>
      <c r="M781" s="79"/>
      <c r="N781" s="79"/>
      <c r="O781" s="79"/>
      <c r="P781" s="79"/>
    </row>
    <row r="782" spans="3:16" hidden="1" x14ac:dyDescent="0.2">
      <c r="C782" s="79"/>
      <c r="E782" s="78"/>
      <c r="F782" s="79"/>
      <c r="G782" s="79"/>
      <c r="H782" s="742"/>
      <c r="J782" s="79"/>
      <c r="K782" s="79"/>
      <c r="L782" s="79"/>
      <c r="M782" s="79"/>
      <c r="N782" s="79"/>
      <c r="O782" s="79"/>
      <c r="P782" s="79"/>
    </row>
    <row r="783" spans="3:16" hidden="1" x14ac:dyDescent="0.2">
      <c r="C783" s="79"/>
      <c r="E783" s="78"/>
      <c r="F783" s="79"/>
      <c r="G783" s="79"/>
      <c r="H783" s="742"/>
      <c r="J783" s="79"/>
      <c r="K783" s="79"/>
      <c r="L783" s="79"/>
      <c r="M783" s="79"/>
      <c r="N783" s="79"/>
      <c r="O783" s="79"/>
      <c r="P783" s="79"/>
    </row>
    <row r="784" spans="3:16" hidden="1" x14ac:dyDescent="0.2">
      <c r="C784" s="79"/>
      <c r="E784" s="78"/>
      <c r="F784" s="79"/>
      <c r="G784" s="79"/>
      <c r="H784" s="742"/>
      <c r="J784" s="79"/>
      <c r="K784" s="79"/>
      <c r="L784" s="79"/>
      <c r="M784" s="79"/>
      <c r="N784" s="79"/>
      <c r="O784" s="79"/>
      <c r="P784" s="79"/>
    </row>
    <row r="785" spans="3:16" hidden="1" x14ac:dyDescent="0.2">
      <c r="C785" s="79"/>
      <c r="E785" s="78"/>
      <c r="F785" s="79"/>
      <c r="G785" s="79"/>
      <c r="H785" s="742"/>
      <c r="J785" s="79"/>
      <c r="K785" s="79"/>
      <c r="L785" s="79"/>
      <c r="M785" s="79"/>
      <c r="N785" s="79"/>
      <c r="O785" s="79"/>
      <c r="P785" s="79"/>
    </row>
    <row r="786" spans="3:16" hidden="1" x14ac:dyDescent="0.2">
      <c r="C786" s="79"/>
      <c r="E786" s="78"/>
      <c r="F786" s="79"/>
      <c r="G786" s="79"/>
      <c r="H786" s="742"/>
      <c r="J786" s="79"/>
      <c r="K786" s="79"/>
      <c r="L786" s="79"/>
      <c r="M786" s="79"/>
      <c r="N786" s="79"/>
      <c r="O786" s="79"/>
      <c r="P786" s="79"/>
    </row>
    <row r="787" spans="3:16" hidden="1" x14ac:dyDescent="0.2">
      <c r="C787" s="79"/>
      <c r="E787" s="78"/>
      <c r="F787" s="79"/>
      <c r="G787" s="79"/>
      <c r="H787" s="742"/>
      <c r="J787" s="79"/>
      <c r="K787" s="79"/>
      <c r="L787" s="79"/>
      <c r="M787" s="79"/>
      <c r="N787" s="79"/>
      <c r="O787" s="79"/>
      <c r="P787" s="79"/>
    </row>
    <row r="788" spans="3:16" hidden="1" x14ac:dyDescent="0.2">
      <c r="C788" s="79"/>
      <c r="E788" s="78"/>
      <c r="F788" s="79"/>
      <c r="G788" s="79"/>
      <c r="H788" s="742"/>
      <c r="J788" s="79"/>
      <c r="K788" s="79"/>
      <c r="L788" s="79"/>
      <c r="M788" s="79"/>
      <c r="N788" s="79"/>
      <c r="O788" s="79"/>
      <c r="P788" s="79"/>
    </row>
    <row r="789" spans="3:16" hidden="1" x14ac:dyDescent="0.2">
      <c r="C789" s="79"/>
      <c r="E789" s="78"/>
      <c r="F789" s="79"/>
      <c r="G789" s="79"/>
      <c r="H789" s="742"/>
      <c r="J789" s="79"/>
      <c r="K789" s="79"/>
      <c r="L789" s="79"/>
      <c r="M789" s="79"/>
      <c r="N789" s="79"/>
      <c r="O789" s="79"/>
      <c r="P789" s="79"/>
    </row>
    <row r="790" spans="3:16" hidden="1" x14ac:dyDescent="0.2">
      <c r="C790" s="79"/>
      <c r="E790" s="78"/>
      <c r="F790" s="79"/>
      <c r="G790" s="79"/>
      <c r="H790" s="742"/>
      <c r="J790" s="79"/>
      <c r="K790" s="79"/>
      <c r="L790" s="79"/>
      <c r="M790" s="79"/>
      <c r="N790" s="79"/>
      <c r="O790" s="79"/>
      <c r="P790" s="79"/>
    </row>
    <row r="791" spans="3:16" hidden="1" x14ac:dyDescent="0.2">
      <c r="C791" s="79"/>
      <c r="E791" s="78"/>
      <c r="F791" s="79"/>
      <c r="G791" s="79"/>
      <c r="H791" s="742"/>
      <c r="J791" s="79"/>
      <c r="K791" s="79"/>
      <c r="L791" s="79"/>
      <c r="M791" s="79"/>
      <c r="N791" s="79"/>
      <c r="O791" s="79"/>
      <c r="P791" s="79"/>
    </row>
    <row r="792" spans="3:16" hidden="1" x14ac:dyDescent="0.2">
      <c r="C792" s="79"/>
      <c r="E792" s="78"/>
      <c r="F792" s="79"/>
      <c r="G792" s="79"/>
      <c r="H792" s="742"/>
      <c r="J792" s="79"/>
      <c r="K792" s="79"/>
      <c r="L792" s="79"/>
      <c r="M792" s="79"/>
      <c r="N792" s="79"/>
      <c r="O792" s="79"/>
      <c r="P792" s="79"/>
    </row>
    <row r="793" spans="3:16" hidden="1" x14ac:dyDescent="0.2">
      <c r="C793" s="79"/>
      <c r="E793" s="78"/>
      <c r="F793" s="79"/>
      <c r="G793" s="79"/>
      <c r="H793" s="742"/>
      <c r="J793" s="79"/>
      <c r="K793" s="79"/>
      <c r="L793" s="79"/>
      <c r="M793" s="79"/>
      <c r="N793" s="79"/>
      <c r="O793" s="79"/>
      <c r="P793" s="79"/>
    </row>
    <row r="794" spans="3:16" hidden="1" x14ac:dyDescent="0.2">
      <c r="C794" s="79"/>
      <c r="E794" s="78"/>
      <c r="F794" s="79"/>
      <c r="G794" s="79"/>
      <c r="H794" s="742"/>
      <c r="J794" s="79"/>
      <c r="K794" s="79"/>
      <c r="L794" s="79"/>
      <c r="M794" s="79"/>
      <c r="N794" s="79"/>
      <c r="O794" s="79"/>
      <c r="P794" s="79"/>
    </row>
    <row r="795" spans="3:16" hidden="1" x14ac:dyDescent="0.2">
      <c r="C795" s="79"/>
      <c r="E795" s="78"/>
      <c r="F795" s="79"/>
      <c r="G795" s="79"/>
      <c r="H795" s="742"/>
      <c r="J795" s="79"/>
      <c r="K795" s="79"/>
      <c r="L795" s="79"/>
      <c r="M795" s="79"/>
      <c r="N795" s="79"/>
      <c r="O795" s="79"/>
      <c r="P795" s="79"/>
    </row>
    <row r="796" spans="3:16" hidden="1" x14ac:dyDescent="0.2">
      <c r="C796" s="79"/>
      <c r="E796" s="78"/>
      <c r="F796" s="79"/>
      <c r="G796" s="79"/>
      <c r="H796" s="742"/>
      <c r="J796" s="79"/>
      <c r="K796" s="79"/>
      <c r="L796" s="79"/>
      <c r="M796" s="79"/>
      <c r="N796" s="79"/>
      <c r="O796" s="79"/>
      <c r="P796" s="79"/>
    </row>
    <row r="797" spans="3:16" hidden="1" x14ac:dyDescent="0.2">
      <c r="C797" s="79"/>
      <c r="E797" s="78"/>
      <c r="F797" s="79"/>
      <c r="G797" s="79"/>
      <c r="H797" s="742"/>
      <c r="J797" s="79"/>
      <c r="K797" s="79"/>
      <c r="L797" s="79"/>
      <c r="M797" s="79"/>
      <c r="N797" s="79"/>
      <c r="O797" s="79"/>
      <c r="P797" s="79"/>
    </row>
    <row r="798" spans="3:16" hidden="1" x14ac:dyDescent="0.2">
      <c r="C798" s="79"/>
      <c r="E798" s="78"/>
      <c r="F798" s="79"/>
      <c r="G798" s="79"/>
      <c r="H798" s="742"/>
      <c r="J798" s="79"/>
      <c r="K798" s="79"/>
      <c r="L798" s="79"/>
      <c r="M798" s="79"/>
      <c r="N798" s="79"/>
      <c r="O798" s="79"/>
      <c r="P798" s="79"/>
    </row>
    <row r="799" spans="3:16" hidden="1" x14ac:dyDescent="0.2">
      <c r="C799" s="79"/>
      <c r="E799" s="78"/>
      <c r="F799" s="79"/>
      <c r="G799" s="79"/>
      <c r="H799" s="742"/>
      <c r="J799" s="79"/>
      <c r="K799" s="79"/>
      <c r="L799" s="79"/>
      <c r="M799" s="79"/>
      <c r="N799" s="79"/>
      <c r="O799" s="79"/>
      <c r="P799" s="79"/>
    </row>
    <row r="800" spans="3:16" hidden="1" x14ac:dyDescent="0.2">
      <c r="C800" s="79"/>
      <c r="E800" s="78"/>
      <c r="F800" s="79"/>
      <c r="G800" s="79"/>
      <c r="H800" s="742"/>
      <c r="J800" s="79"/>
      <c r="K800" s="79"/>
      <c r="L800" s="79"/>
      <c r="M800" s="79"/>
      <c r="N800" s="79"/>
      <c r="O800" s="79"/>
      <c r="P800" s="79"/>
    </row>
    <row r="801" spans="3:16" hidden="1" x14ac:dyDescent="0.2">
      <c r="C801" s="79"/>
      <c r="E801" s="78"/>
      <c r="F801" s="79"/>
      <c r="G801" s="79"/>
      <c r="H801" s="742"/>
      <c r="J801" s="79"/>
      <c r="K801" s="79"/>
      <c r="L801" s="79"/>
      <c r="M801" s="79"/>
      <c r="N801" s="79"/>
      <c r="O801" s="79"/>
      <c r="P801" s="79"/>
    </row>
    <row r="802" spans="3:16" hidden="1" x14ac:dyDescent="0.2">
      <c r="C802" s="79"/>
      <c r="E802" s="78"/>
      <c r="F802" s="79"/>
      <c r="G802" s="79"/>
      <c r="H802" s="742"/>
      <c r="J802" s="79"/>
      <c r="K802" s="79"/>
      <c r="L802" s="79"/>
      <c r="M802" s="79"/>
      <c r="N802" s="79"/>
      <c r="O802" s="79"/>
      <c r="P802" s="79"/>
    </row>
    <row r="803" spans="3:16" hidden="1" x14ac:dyDescent="0.2">
      <c r="C803" s="79"/>
      <c r="E803" s="78"/>
      <c r="F803" s="79"/>
      <c r="G803" s="79"/>
      <c r="H803" s="742"/>
      <c r="J803" s="79"/>
      <c r="K803" s="79"/>
      <c r="L803" s="79"/>
      <c r="M803" s="79"/>
      <c r="N803" s="79"/>
      <c r="O803" s="79"/>
      <c r="P803" s="79"/>
    </row>
    <row r="804" spans="3:16" hidden="1" x14ac:dyDescent="0.2">
      <c r="C804" s="79"/>
      <c r="E804" s="78"/>
      <c r="F804" s="79"/>
      <c r="G804" s="79"/>
      <c r="H804" s="742"/>
      <c r="J804" s="79"/>
      <c r="K804" s="79"/>
      <c r="L804" s="79"/>
      <c r="M804" s="79"/>
      <c r="N804" s="79"/>
      <c r="O804" s="79"/>
      <c r="P804" s="79"/>
    </row>
    <row r="805" spans="3:16" hidden="1" x14ac:dyDescent="0.2">
      <c r="C805" s="79"/>
      <c r="E805" s="78"/>
      <c r="F805" s="79"/>
      <c r="G805" s="79"/>
      <c r="H805" s="742"/>
      <c r="J805" s="79"/>
      <c r="K805" s="79"/>
      <c r="L805" s="79"/>
      <c r="M805" s="79"/>
      <c r="N805" s="79"/>
      <c r="O805" s="79"/>
      <c r="P805" s="79"/>
    </row>
    <row r="806" spans="3:16" hidden="1" x14ac:dyDescent="0.2">
      <c r="C806" s="79"/>
      <c r="E806" s="78"/>
      <c r="F806" s="79"/>
      <c r="G806" s="79"/>
      <c r="H806" s="742"/>
      <c r="J806" s="79"/>
      <c r="K806" s="79"/>
      <c r="L806" s="79"/>
      <c r="M806" s="79"/>
      <c r="N806" s="79"/>
      <c r="O806" s="79"/>
      <c r="P806" s="79"/>
    </row>
    <row r="807" spans="3:16" hidden="1" x14ac:dyDescent="0.2">
      <c r="C807" s="79"/>
      <c r="E807" s="78"/>
      <c r="F807" s="79"/>
      <c r="G807" s="79"/>
      <c r="H807" s="742"/>
      <c r="J807" s="79"/>
      <c r="K807" s="79"/>
      <c r="L807" s="79"/>
      <c r="M807" s="79"/>
      <c r="N807" s="79"/>
      <c r="O807" s="79"/>
      <c r="P807" s="79"/>
    </row>
    <row r="808" spans="3:16" hidden="1" x14ac:dyDescent="0.2">
      <c r="C808" s="79"/>
      <c r="E808" s="78"/>
      <c r="F808" s="79"/>
      <c r="G808" s="79"/>
      <c r="H808" s="742"/>
      <c r="J808" s="79"/>
      <c r="K808" s="79"/>
      <c r="L808" s="79"/>
      <c r="M808" s="79"/>
      <c r="N808" s="79"/>
      <c r="O808" s="79"/>
      <c r="P808" s="79"/>
    </row>
    <row r="809" spans="3:16" hidden="1" x14ac:dyDescent="0.2">
      <c r="C809" s="79"/>
      <c r="E809" s="78"/>
      <c r="F809" s="79"/>
      <c r="G809" s="79"/>
      <c r="H809" s="742"/>
      <c r="J809" s="79"/>
      <c r="K809" s="79"/>
      <c r="L809" s="79"/>
      <c r="M809" s="79"/>
      <c r="N809" s="79"/>
      <c r="O809" s="79"/>
      <c r="P809" s="79"/>
    </row>
    <row r="810" spans="3:16" hidden="1" x14ac:dyDescent="0.2">
      <c r="C810" s="79"/>
      <c r="E810" s="78"/>
      <c r="F810" s="79"/>
      <c r="G810" s="79"/>
      <c r="H810" s="742"/>
      <c r="J810" s="79"/>
      <c r="K810" s="79"/>
      <c r="L810" s="79"/>
      <c r="M810" s="79"/>
      <c r="N810" s="79"/>
      <c r="O810" s="79"/>
      <c r="P810" s="79"/>
    </row>
    <row r="811" spans="3:16" hidden="1" x14ac:dyDescent="0.2">
      <c r="C811" s="79"/>
      <c r="E811" s="78"/>
      <c r="F811" s="79"/>
      <c r="G811" s="79"/>
      <c r="H811" s="742"/>
      <c r="J811" s="79"/>
      <c r="K811" s="79"/>
      <c r="L811" s="79"/>
      <c r="M811" s="79"/>
      <c r="N811" s="79"/>
      <c r="O811" s="79"/>
      <c r="P811" s="79"/>
    </row>
    <row r="812" spans="3:16" hidden="1" x14ac:dyDescent="0.2">
      <c r="C812" s="79"/>
      <c r="E812" s="78"/>
      <c r="F812" s="79"/>
      <c r="G812" s="79"/>
      <c r="H812" s="742"/>
      <c r="J812" s="79"/>
      <c r="K812" s="79"/>
      <c r="L812" s="79"/>
      <c r="M812" s="79"/>
      <c r="N812" s="79"/>
      <c r="O812" s="79"/>
      <c r="P812" s="79"/>
    </row>
    <row r="813" spans="3:16" hidden="1" x14ac:dyDescent="0.2">
      <c r="C813" s="79"/>
      <c r="E813" s="78"/>
      <c r="F813" s="79"/>
      <c r="G813" s="79"/>
      <c r="H813" s="742"/>
      <c r="J813" s="79"/>
      <c r="K813" s="79"/>
      <c r="L813" s="79"/>
      <c r="M813" s="79"/>
      <c r="N813" s="79"/>
      <c r="O813" s="79"/>
      <c r="P813" s="79"/>
    </row>
    <row r="814" spans="3:16" hidden="1" x14ac:dyDescent="0.2">
      <c r="C814" s="79"/>
      <c r="E814" s="78"/>
      <c r="F814" s="79"/>
      <c r="G814" s="79"/>
      <c r="H814" s="742"/>
      <c r="J814" s="79"/>
      <c r="K814" s="79"/>
      <c r="L814" s="79"/>
      <c r="M814" s="79"/>
      <c r="N814" s="79"/>
      <c r="O814" s="79"/>
      <c r="P814" s="79"/>
    </row>
    <row r="815" spans="3:16" hidden="1" x14ac:dyDescent="0.2">
      <c r="C815" s="79"/>
      <c r="E815" s="78"/>
      <c r="F815" s="79"/>
      <c r="G815" s="79"/>
      <c r="H815" s="742"/>
      <c r="J815" s="79"/>
      <c r="K815" s="79"/>
      <c r="L815" s="79"/>
      <c r="M815" s="79"/>
      <c r="N815" s="79"/>
      <c r="O815" s="79"/>
      <c r="P815" s="79"/>
    </row>
    <row r="816" spans="3:16" hidden="1" x14ac:dyDescent="0.2">
      <c r="C816" s="79"/>
      <c r="E816" s="78"/>
      <c r="F816" s="79"/>
      <c r="G816" s="79"/>
      <c r="H816" s="742"/>
      <c r="J816" s="79"/>
      <c r="K816" s="79"/>
      <c r="L816" s="79"/>
      <c r="M816" s="79"/>
      <c r="N816" s="79"/>
      <c r="O816" s="79"/>
      <c r="P816" s="79"/>
    </row>
    <row r="817" spans="3:16" hidden="1" x14ac:dyDescent="0.2">
      <c r="C817" s="79"/>
      <c r="E817" s="78"/>
      <c r="F817" s="79"/>
      <c r="G817" s="79"/>
      <c r="H817" s="742"/>
      <c r="J817" s="79"/>
      <c r="K817" s="79"/>
      <c r="L817" s="79"/>
      <c r="M817" s="79"/>
      <c r="N817" s="79"/>
      <c r="O817" s="79"/>
      <c r="P817" s="79"/>
    </row>
    <row r="818" spans="3:16" hidden="1" x14ac:dyDescent="0.2">
      <c r="C818" s="79"/>
      <c r="E818" s="78"/>
      <c r="F818" s="79"/>
      <c r="G818" s="79"/>
      <c r="H818" s="742"/>
      <c r="J818" s="79"/>
      <c r="K818" s="79"/>
      <c r="L818" s="79"/>
      <c r="M818" s="79"/>
      <c r="N818" s="79"/>
      <c r="O818" s="79"/>
      <c r="P818" s="79"/>
    </row>
    <row r="819" spans="3:16" hidden="1" x14ac:dyDescent="0.2">
      <c r="C819" s="79"/>
      <c r="E819" s="78"/>
      <c r="F819" s="79"/>
      <c r="G819" s="79"/>
      <c r="H819" s="742"/>
      <c r="J819" s="79"/>
      <c r="K819" s="79"/>
      <c r="L819" s="79"/>
      <c r="M819" s="79"/>
      <c r="N819" s="79"/>
      <c r="O819" s="79"/>
      <c r="P819" s="79"/>
    </row>
    <row r="820" spans="3:16" hidden="1" x14ac:dyDescent="0.2">
      <c r="C820" s="79"/>
      <c r="E820" s="78"/>
      <c r="F820" s="79"/>
      <c r="G820" s="79"/>
      <c r="H820" s="742"/>
      <c r="J820" s="79"/>
      <c r="K820" s="79"/>
      <c r="L820" s="79"/>
      <c r="M820" s="79"/>
      <c r="N820" s="79"/>
      <c r="O820" s="79"/>
      <c r="P820" s="79"/>
    </row>
    <row r="821" spans="3:16" hidden="1" x14ac:dyDescent="0.2">
      <c r="C821" s="79"/>
      <c r="E821" s="78"/>
      <c r="F821" s="79"/>
      <c r="G821" s="79"/>
      <c r="H821" s="742"/>
      <c r="J821" s="79"/>
      <c r="K821" s="79"/>
      <c r="L821" s="79"/>
      <c r="M821" s="79"/>
      <c r="N821" s="79"/>
      <c r="O821" s="79"/>
      <c r="P821" s="79"/>
    </row>
    <row r="822" spans="3:16" hidden="1" x14ac:dyDescent="0.2">
      <c r="C822" s="79"/>
      <c r="E822" s="78"/>
      <c r="F822" s="79"/>
      <c r="G822" s="79"/>
      <c r="H822" s="742"/>
      <c r="J822" s="79"/>
      <c r="K822" s="79"/>
      <c r="L822" s="79"/>
      <c r="M822" s="79"/>
      <c r="N822" s="79"/>
      <c r="O822" s="79"/>
      <c r="P822" s="79"/>
    </row>
    <row r="823" spans="3:16" hidden="1" x14ac:dyDescent="0.2">
      <c r="C823" s="79"/>
      <c r="E823" s="78"/>
      <c r="F823" s="79"/>
      <c r="G823" s="79"/>
      <c r="H823" s="742"/>
      <c r="J823" s="79"/>
      <c r="K823" s="79"/>
      <c r="L823" s="79"/>
      <c r="M823" s="79"/>
      <c r="N823" s="79"/>
      <c r="O823" s="79"/>
      <c r="P823" s="79"/>
    </row>
    <row r="824" spans="3:16" hidden="1" x14ac:dyDescent="0.2">
      <c r="C824" s="79"/>
      <c r="E824" s="78"/>
      <c r="F824" s="79"/>
      <c r="G824" s="79"/>
      <c r="H824" s="742"/>
      <c r="J824" s="79"/>
      <c r="K824" s="79"/>
      <c r="L824" s="79"/>
      <c r="M824" s="79"/>
      <c r="N824" s="79"/>
      <c r="O824" s="79"/>
      <c r="P824" s="79"/>
    </row>
    <row r="825" spans="3:16" hidden="1" x14ac:dyDescent="0.2">
      <c r="C825" s="79"/>
      <c r="E825" s="78"/>
      <c r="F825" s="79"/>
      <c r="G825" s="79"/>
      <c r="H825" s="742"/>
      <c r="J825" s="79"/>
      <c r="K825" s="79"/>
      <c r="L825" s="79"/>
      <c r="M825" s="79"/>
      <c r="N825" s="79"/>
      <c r="O825" s="79"/>
      <c r="P825" s="79"/>
    </row>
    <row r="826" spans="3:16" hidden="1" x14ac:dyDescent="0.2">
      <c r="C826" s="79"/>
      <c r="E826" s="78"/>
      <c r="F826" s="79"/>
      <c r="G826" s="79"/>
      <c r="H826" s="742"/>
      <c r="J826" s="79"/>
      <c r="K826" s="79"/>
      <c r="L826" s="79"/>
      <c r="M826" s="79"/>
      <c r="N826" s="79"/>
      <c r="O826" s="79"/>
      <c r="P826" s="79"/>
    </row>
    <row r="827" spans="3:16" hidden="1" x14ac:dyDescent="0.2">
      <c r="C827" s="79"/>
      <c r="E827" s="78"/>
      <c r="F827" s="79"/>
      <c r="G827" s="79"/>
      <c r="H827" s="742"/>
      <c r="J827" s="79"/>
      <c r="K827" s="79"/>
      <c r="L827" s="79"/>
      <c r="M827" s="79"/>
      <c r="N827" s="79"/>
      <c r="O827" s="79"/>
      <c r="P827" s="79"/>
    </row>
    <row r="828" spans="3:16" hidden="1" x14ac:dyDescent="0.2">
      <c r="C828" s="79"/>
      <c r="E828" s="78"/>
      <c r="F828" s="79"/>
      <c r="G828" s="79"/>
      <c r="H828" s="742"/>
      <c r="J828" s="79"/>
      <c r="K828" s="79"/>
      <c r="L828" s="79"/>
      <c r="M828" s="79"/>
      <c r="N828" s="79"/>
      <c r="O828" s="79"/>
      <c r="P828" s="79"/>
    </row>
    <row r="829" spans="3:16" hidden="1" x14ac:dyDescent="0.2">
      <c r="C829" s="79"/>
      <c r="E829" s="78"/>
      <c r="F829" s="79"/>
      <c r="G829" s="79"/>
      <c r="H829" s="742"/>
      <c r="J829" s="79"/>
      <c r="K829" s="79"/>
      <c r="L829" s="79"/>
      <c r="M829" s="79"/>
      <c r="N829" s="79"/>
      <c r="O829" s="79"/>
      <c r="P829" s="79"/>
    </row>
    <row r="830" spans="3:16" hidden="1" x14ac:dyDescent="0.2">
      <c r="C830" s="79"/>
      <c r="E830" s="78"/>
      <c r="F830" s="79"/>
      <c r="G830" s="79"/>
      <c r="H830" s="742"/>
      <c r="J830" s="79"/>
      <c r="K830" s="79"/>
      <c r="L830" s="79"/>
      <c r="M830" s="79"/>
      <c r="N830" s="79"/>
      <c r="O830" s="79"/>
      <c r="P830" s="79"/>
    </row>
    <row r="831" spans="3:16" hidden="1" x14ac:dyDescent="0.2">
      <c r="C831" s="79"/>
      <c r="E831" s="78"/>
      <c r="F831" s="79"/>
      <c r="G831" s="79"/>
      <c r="H831" s="742"/>
      <c r="J831" s="79"/>
      <c r="K831" s="79"/>
      <c r="L831" s="79"/>
      <c r="M831" s="79"/>
      <c r="N831" s="79"/>
      <c r="O831" s="79"/>
      <c r="P831" s="79"/>
    </row>
    <row r="832" spans="3:16" hidden="1" x14ac:dyDescent="0.2">
      <c r="C832" s="79"/>
      <c r="E832" s="78"/>
      <c r="F832" s="79"/>
      <c r="G832" s="79"/>
      <c r="H832" s="742"/>
      <c r="J832" s="79"/>
      <c r="K832" s="79"/>
      <c r="L832" s="79"/>
      <c r="M832" s="79"/>
      <c r="N832" s="79"/>
      <c r="O832" s="79"/>
      <c r="P832" s="79"/>
    </row>
    <row r="833" spans="3:16" hidden="1" x14ac:dyDescent="0.2">
      <c r="C833" s="79"/>
      <c r="E833" s="78"/>
      <c r="F833" s="79"/>
      <c r="G833" s="79"/>
      <c r="H833" s="742"/>
      <c r="J833" s="79"/>
      <c r="K833" s="79"/>
      <c r="L833" s="79"/>
      <c r="M833" s="79"/>
      <c r="N833" s="79"/>
      <c r="O833" s="79"/>
      <c r="P833" s="79"/>
    </row>
    <row r="834" spans="3:16" hidden="1" x14ac:dyDescent="0.2">
      <c r="C834" s="79"/>
      <c r="E834" s="78"/>
      <c r="F834" s="79"/>
      <c r="G834" s="79"/>
      <c r="H834" s="742"/>
      <c r="J834" s="79"/>
      <c r="K834" s="79"/>
      <c r="L834" s="79"/>
      <c r="M834" s="79"/>
      <c r="N834" s="79"/>
      <c r="O834" s="79"/>
      <c r="P834" s="79"/>
    </row>
    <row r="835" spans="3:16" hidden="1" x14ac:dyDescent="0.2">
      <c r="C835" s="79"/>
      <c r="E835" s="78"/>
      <c r="F835" s="79"/>
      <c r="G835" s="79"/>
      <c r="H835" s="742"/>
      <c r="J835" s="79"/>
      <c r="K835" s="79"/>
      <c r="L835" s="79"/>
      <c r="M835" s="79"/>
      <c r="N835" s="79"/>
      <c r="O835" s="79"/>
      <c r="P835" s="79"/>
    </row>
    <row r="836" spans="3:16" hidden="1" x14ac:dyDescent="0.2">
      <c r="C836" s="79"/>
      <c r="E836" s="78"/>
      <c r="F836" s="79"/>
      <c r="G836" s="79"/>
      <c r="H836" s="742"/>
      <c r="J836" s="79"/>
      <c r="K836" s="79"/>
      <c r="L836" s="79"/>
      <c r="M836" s="79"/>
      <c r="N836" s="79"/>
      <c r="O836" s="79"/>
      <c r="P836" s="79"/>
    </row>
    <row r="837" spans="3:16" hidden="1" x14ac:dyDescent="0.2">
      <c r="C837" s="79"/>
      <c r="E837" s="78"/>
      <c r="F837" s="79"/>
      <c r="G837" s="79"/>
      <c r="H837" s="742"/>
      <c r="J837" s="79"/>
      <c r="K837" s="79"/>
      <c r="L837" s="79"/>
      <c r="M837" s="79"/>
      <c r="N837" s="79"/>
      <c r="O837" s="79"/>
      <c r="P837" s="79"/>
    </row>
    <row r="838" spans="3:16" hidden="1" x14ac:dyDescent="0.2">
      <c r="C838" s="79"/>
      <c r="E838" s="78"/>
      <c r="F838" s="79"/>
      <c r="G838" s="79"/>
      <c r="H838" s="742"/>
      <c r="J838" s="79"/>
      <c r="K838" s="79"/>
      <c r="L838" s="79"/>
      <c r="M838" s="79"/>
      <c r="N838" s="79"/>
      <c r="O838" s="79"/>
      <c r="P838" s="79"/>
    </row>
    <row r="839" spans="3:16" hidden="1" x14ac:dyDescent="0.2">
      <c r="C839" s="79"/>
      <c r="E839" s="78"/>
      <c r="F839" s="79"/>
      <c r="G839" s="79"/>
      <c r="H839" s="742"/>
      <c r="J839" s="79"/>
      <c r="K839" s="79"/>
      <c r="L839" s="79"/>
      <c r="M839" s="79"/>
      <c r="N839" s="79"/>
      <c r="O839" s="79"/>
      <c r="P839" s="79"/>
    </row>
    <row r="840" spans="3:16" hidden="1" x14ac:dyDescent="0.2">
      <c r="C840" s="79"/>
    </row>
    <row r="841" spans="3:16" hidden="1" x14ac:dyDescent="0.2">
      <c r="C841" s="79"/>
    </row>
    <row r="842" spans="3:16" hidden="1" x14ac:dyDescent="0.2">
      <c r="C842" s="79"/>
    </row>
    <row r="843" spans="3:16" hidden="1" x14ac:dyDescent="0.2">
      <c r="C843" s="79"/>
    </row>
    <row r="844" spans="3:16" hidden="1" x14ac:dyDescent="0.2">
      <c r="C844" s="79"/>
    </row>
    <row r="845" spans="3:16" hidden="1" x14ac:dyDescent="0.2">
      <c r="C845" s="79"/>
    </row>
    <row r="846" spans="3:16" hidden="1" x14ac:dyDescent="0.2">
      <c r="C846" s="79"/>
    </row>
    <row r="847" spans="3:16" hidden="1" x14ac:dyDescent="0.2">
      <c r="C847" s="79"/>
    </row>
    <row r="848" spans="3:16" ht="15" hidden="1" thickTop="1" x14ac:dyDescent="0.2">
      <c r="C848" s="79"/>
    </row>
    <row r="849" spans="2:18" ht="15" hidden="1" thickTop="1" x14ac:dyDescent="0.2">
      <c r="C849" s="79"/>
    </row>
    <row r="850" spans="2:18" ht="21" customHeight="1" x14ac:dyDescent="0.2">
      <c r="B850" s="957" t="s">
        <v>241</v>
      </c>
      <c r="C850" s="957"/>
      <c r="D850" s="957"/>
      <c r="E850" s="957"/>
      <c r="F850" s="957"/>
      <c r="G850" s="957"/>
      <c r="H850" s="957"/>
      <c r="I850" s="957"/>
      <c r="J850" s="957"/>
      <c r="K850" s="957"/>
      <c r="L850" s="957"/>
      <c r="M850" s="957"/>
      <c r="N850" s="957"/>
      <c r="O850" s="957"/>
      <c r="P850" s="957"/>
      <c r="Q850" s="957"/>
      <c r="R850" s="957"/>
    </row>
    <row r="854" spans="2:18" x14ac:dyDescent="0.2">
      <c r="C854" s="814"/>
    </row>
    <row r="865" spans="3:14" x14ac:dyDescent="0.2">
      <c r="C865" s="902"/>
    </row>
    <row r="866" spans="3:14" x14ac:dyDescent="0.2">
      <c r="C866" s="897"/>
    </row>
    <row r="868" spans="3:14" x14ac:dyDescent="0.2">
      <c r="C868" s="818"/>
    </row>
    <row r="869" spans="3:14" x14ac:dyDescent="0.2">
      <c r="C869" s="814"/>
      <c r="D869" s="814"/>
    </row>
    <row r="870" spans="3:14" x14ac:dyDescent="0.2">
      <c r="C870" s="779"/>
      <c r="N870" s="898"/>
    </row>
    <row r="871" spans="3:14" x14ac:dyDescent="0.2">
      <c r="C871" s="779"/>
      <c r="D871" s="779"/>
    </row>
    <row r="872" spans="3:14" x14ac:dyDescent="0.2">
      <c r="C872" s="942"/>
      <c r="D872" s="942"/>
    </row>
    <row r="873" spans="3:14" x14ac:dyDescent="0.2">
      <c r="C873" s="779"/>
      <c r="D873" s="779"/>
    </row>
    <row r="874" spans="3:14" x14ac:dyDescent="0.2">
      <c r="C874" s="779"/>
      <c r="D874" s="779"/>
    </row>
    <row r="875" spans="3:14" x14ac:dyDescent="0.2">
      <c r="C875" s="923"/>
      <c r="D875" s="923"/>
    </row>
  </sheetData>
  <sheetProtection algorithmName="SHA-512" hashValue="UNLG4aD7QuyYWTHAY5EECQi7eSbVjRAmwdWvhrtFuNpHCgNy1WINJ2iRrj3KPdl5694YhADUyd1xqxQXbbiH9w==" saltValue="+TPme6WrW68Yqy42BQC75A==" spinCount="100000" sheet="1" objects="1" scenarios="1" insertRows="0" selectLockedCells="1"/>
  <mergeCells count="402">
    <mergeCell ref="S181:U181"/>
    <mergeCell ref="B163:E163"/>
    <mergeCell ref="B164:E164"/>
    <mergeCell ref="G163:J163"/>
    <mergeCell ref="G164:J164"/>
    <mergeCell ref="K163:M163"/>
    <mergeCell ref="K164:M164"/>
    <mergeCell ref="N163:Q163"/>
    <mergeCell ref="N164:Q164"/>
    <mergeCell ref="T175:X175"/>
    <mergeCell ref="G172:J172"/>
    <mergeCell ref="K172:M172"/>
    <mergeCell ref="N172:Q172"/>
    <mergeCell ref="B173:E173"/>
    <mergeCell ref="G173:J173"/>
    <mergeCell ref="K173:M173"/>
    <mergeCell ref="N173:Q173"/>
    <mergeCell ref="B168:E168"/>
    <mergeCell ref="B169:E169"/>
    <mergeCell ref="B170:E170"/>
    <mergeCell ref="G166:J166"/>
    <mergeCell ref="G167:J167"/>
    <mergeCell ref="G168:J168"/>
    <mergeCell ref="J180:P180"/>
    <mergeCell ref="B161:E161"/>
    <mergeCell ref="B162:E162"/>
    <mergeCell ref="G161:J161"/>
    <mergeCell ref="G162:J162"/>
    <mergeCell ref="N161:Q161"/>
    <mergeCell ref="N162:Q162"/>
    <mergeCell ref="K161:M161"/>
    <mergeCell ref="G169:J169"/>
    <mergeCell ref="J179:L179"/>
    <mergeCell ref="G170:J170"/>
    <mergeCell ref="B165:E165"/>
    <mergeCell ref="G165:J165"/>
    <mergeCell ref="N157:Q157"/>
    <mergeCell ref="G160:J160"/>
    <mergeCell ref="O151:Q151"/>
    <mergeCell ref="B153:R155"/>
    <mergeCell ref="B156:F156"/>
    <mergeCell ref="G156:M156"/>
    <mergeCell ref="N156:R156"/>
    <mergeCell ref="G157:J157"/>
    <mergeCell ref="B157:E157"/>
    <mergeCell ref="K157:M157"/>
    <mergeCell ref="B160:E160"/>
    <mergeCell ref="F107:F108"/>
    <mergeCell ref="G107:G108"/>
    <mergeCell ref="B91:B92"/>
    <mergeCell ref="C91:C92"/>
    <mergeCell ref="B89:B90"/>
    <mergeCell ref="C89:C90"/>
    <mergeCell ref="F147:N147"/>
    <mergeCell ref="J148:M148"/>
    <mergeCell ref="K100:L100"/>
    <mergeCell ref="K101:L101"/>
    <mergeCell ref="J105:J106"/>
    <mergeCell ref="K105:L106"/>
    <mergeCell ref="J107:L108"/>
    <mergeCell ref="K95:L95"/>
    <mergeCell ref="K96:L96"/>
    <mergeCell ref="A67:I68"/>
    <mergeCell ref="A65:I66"/>
    <mergeCell ref="E71:E103"/>
    <mergeCell ref="I71:I103"/>
    <mergeCell ref="A71:A87"/>
    <mergeCell ref="F105:F106"/>
    <mergeCell ref="G105:G106"/>
    <mergeCell ref="O21:P21"/>
    <mergeCell ref="O22:P22"/>
    <mergeCell ref="O23:P23"/>
    <mergeCell ref="G39:H39"/>
    <mergeCell ref="G38:H38"/>
    <mergeCell ref="C38:D38"/>
    <mergeCell ref="C39:D39"/>
    <mergeCell ref="G42:H43"/>
    <mergeCell ref="G44:H44"/>
    <mergeCell ref="C44:D44"/>
    <mergeCell ref="C24:D24"/>
    <mergeCell ref="C25:D25"/>
    <mergeCell ref="C26:D26"/>
    <mergeCell ref="C27:D27"/>
    <mergeCell ref="C28:D28"/>
    <mergeCell ref="C29:D29"/>
    <mergeCell ref="K69:L70"/>
    <mergeCell ref="AA32:AI32"/>
    <mergeCell ref="C31:D31"/>
    <mergeCell ref="C32:D32"/>
    <mergeCell ref="C33:D33"/>
    <mergeCell ref="C34:D34"/>
    <mergeCell ref="C35:D35"/>
    <mergeCell ref="C36:D36"/>
    <mergeCell ref="C37:D37"/>
    <mergeCell ref="AA8:AI8"/>
    <mergeCell ref="AA9:AI9"/>
    <mergeCell ref="J17:M17"/>
    <mergeCell ref="N17:O17"/>
    <mergeCell ref="W17:X17"/>
    <mergeCell ref="AA28:AI28"/>
    <mergeCell ref="AA29:AI29"/>
    <mergeCell ref="AA19:AI19"/>
    <mergeCell ref="AA20:AI20"/>
    <mergeCell ref="AA21:AI21"/>
    <mergeCell ref="AA22:AI22"/>
    <mergeCell ref="AA23:AI23"/>
    <mergeCell ref="AA24:AI24"/>
    <mergeCell ref="J19:K19"/>
    <mergeCell ref="J20:K20"/>
    <mergeCell ref="J21:K21"/>
    <mergeCell ref="S2:T2"/>
    <mergeCell ref="X2:Y2"/>
    <mergeCell ref="AA18:AI18"/>
    <mergeCell ref="AA17:AI17"/>
    <mergeCell ref="AA11:AI11"/>
    <mergeCell ref="AA12:AI12"/>
    <mergeCell ref="AA13:AI13"/>
    <mergeCell ref="AA14:AI14"/>
    <mergeCell ref="AA15:AI15"/>
    <mergeCell ref="AA16:AI16"/>
    <mergeCell ref="AA10:AI10"/>
    <mergeCell ref="AA2:AB2"/>
    <mergeCell ref="AC2:AD2"/>
    <mergeCell ref="U3:X3"/>
    <mergeCell ref="Y3:Y4"/>
    <mergeCell ref="AA3:AI3"/>
    <mergeCell ref="AA4:AI4"/>
    <mergeCell ref="AA5:AI5"/>
    <mergeCell ref="AA6:AI6"/>
    <mergeCell ref="AA7:AI7"/>
    <mergeCell ref="U2:V2"/>
    <mergeCell ref="K1:L1"/>
    <mergeCell ref="M1:N1"/>
    <mergeCell ref="J40:M40"/>
    <mergeCell ref="N40:O40"/>
    <mergeCell ref="P40:R40"/>
    <mergeCell ref="E44:F44"/>
    <mergeCell ref="N2:O2"/>
    <mergeCell ref="P2:R2"/>
    <mergeCell ref="J3:T3"/>
    <mergeCell ref="J18:X18"/>
    <mergeCell ref="X1:Y1"/>
    <mergeCell ref="V1:W1"/>
    <mergeCell ref="M42:Q42"/>
    <mergeCell ref="J2:L2"/>
    <mergeCell ref="J39:M39"/>
    <mergeCell ref="J29:K29"/>
    <mergeCell ref="J30:K30"/>
    <mergeCell ref="J31:K31"/>
    <mergeCell ref="J32:K32"/>
    <mergeCell ref="J33:K33"/>
    <mergeCell ref="J34:K34"/>
    <mergeCell ref="O19:P19"/>
    <mergeCell ref="O20:P20"/>
    <mergeCell ref="S1:T1"/>
    <mergeCell ref="AA31:AI31"/>
    <mergeCell ref="AA25:AI25"/>
    <mergeCell ref="AA26:AI26"/>
    <mergeCell ref="AA27:AI27"/>
    <mergeCell ref="O28:P28"/>
    <mergeCell ref="O29:P29"/>
    <mergeCell ref="T29:U29"/>
    <mergeCell ref="O24:P24"/>
    <mergeCell ref="O25:P25"/>
    <mergeCell ref="O26:P26"/>
    <mergeCell ref="O27:P27"/>
    <mergeCell ref="AA30:AI30"/>
    <mergeCell ref="O30:P30"/>
    <mergeCell ref="O31:P31"/>
    <mergeCell ref="T30:U30"/>
    <mergeCell ref="T31:U31"/>
    <mergeCell ref="AA34:AI34"/>
    <mergeCell ref="AA37:AI37"/>
    <mergeCell ref="AA38:AI38"/>
    <mergeCell ref="T39:X39"/>
    <mergeCell ref="AA39:AI39"/>
    <mergeCell ref="O35:V36"/>
    <mergeCell ref="AA40:AI40"/>
    <mergeCell ref="N39:O39"/>
    <mergeCell ref="P39:Q39"/>
    <mergeCell ref="Z35:AI35"/>
    <mergeCell ref="Z36:AI36"/>
    <mergeCell ref="V40:X40"/>
    <mergeCell ref="M38:N38"/>
    <mergeCell ref="W38:X38"/>
    <mergeCell ref="T37:U37"/>
    <mergeCell ref="AA41:AI41"/>
    <mergeCell ref="B42:F43"/>
    <mergeCell ref="AA42:AI42"/>
    <mergeCell ref="S43:T43"/>
    <mergeCell ref="U43:V43"/>
    <mergeCell ref="W43:X43"/>
    <mergeCell ref="AA43:AI43"/>
    <mergeCell ref="AA44:AI44"/>
    <mergeCell ref="W44:X44"/>
    <mergeCell ref="U44:V44"/>
    <mergeCell ref="B41:G41"/>
    <mergeCell ref="S44:T44"/>
    <mergeCell ref="S41:Y42"/>
    <mergeCell ref="AA47:AI47"/>
    <mergeCell ref="B48:F48"/>
    <mergeCell ref="G48:I48"/>
    <mergeCell ref="J48:N48"/>
    <mergeCell ref="O48:P48"/>
    <mergeCell ref="Q48:V48"/>
    <mergeCell ref="W48:X48"/>
    <mergeCell ref="S45:T45"/>
    <mergeCell ref="U45:V45"/>
    <mergeCell ref="W45:X45"/>
    <mergeCell ref="AA45:AI45"/>
    <mergeCell ref="G46:I46"/>
    <mergeCell ref="S46:T46"/>
    <mergeCell ref="AA46:AI46"/>
    <mergeCell ref="U46:X46"/>
    <mergeCell ref="G47:I47"/>
    <mergeCell ref="W47:X47"/>
    <mergeCell ref="AA48:AI49"/>
    <mergeCell ref="M46:O46"/>
    <mergeCell ref="M45:P45"/>
    <mergeCell ref="AA50:AI51"/>
    <mergeCell ref="B51:Y51"/>
    <mergeCell ref="AA52:AI52"/>
    <mergeCell ref="B49:F49"/>
    <mergeCell ref="G49:I49"/>
    <mergeCell ref="J49:N49"/>
    <mergeCell ref="O49:P49"/>
    <mergeCell ref="W49:X49"/>
    <mergeCell ref="B52:Q52"/>
    <mergeCell ref="R52:Y52"/>
    <mergeCell ref="R49:V49"/>
    <mergeCell ref="B50:E50"/>
    <mergeCell ref="J50:K50"/>
    <mergeCell ref="AA59:AI59"/>
    <mergeCell ref="AA60:AI60"/>
    <mergeCell ref="AA61:AI61"/>
    <mergeCell ref="AA62:AI62"/>
    <mergeCell ref="F144:N144"/>
    <mergeCell ref="S147:T147"/>
    <mergeCell ref="C145:O146"/>
    <mergeCell ref="AA53:AI53"/>
    <mergeCell ref="AA54:AI54"/>
    <mergeCell ref="AA55:AI55"/>
    <mergeCell ref="AA56:AI56"/>
    <mergeCell ref="AA57:AI57"/>
    <mergeCell ref="AA58:AI58"/>
    <mergeCell ref="K71:L71"/>
    <mergeCell ref="K72:L72"/>
    <mergeCell ref="K73:L73"/>
    <mergeCell ref="K80:L80"/>
    <mergeCell ref="K81:L81"/>
    <mergeCell ref="K82:L82"/>
    <mergeCell ref="K83:L83"/>
    <mergeCell ref="K84:L84"/>
    <mergeCell ref="K85:L85"/>
    <mergeCell ref="K86:L86"/>
    <mergeCell ref="K87:L87"/>
    <mergeCell ref="O1:Q1"/>
    <mergeCell ref="K97:L97"/>
    <mergeCell ref="K98:L98"/>
    <mergeCell ref="K99:L99"/>
    <mergeCell ref="B98:D101"/>
    <mergeCell ref="K102:L102"/>
    <mergeCell ref="K103:L103"/>
    <mergeCell ref="K104:L104"/>
    <mergeCell ref="K88:L88"/>
    <mergeCell ref="K89:L89"/>
    <mergeCell ref="K90:L90"/>
    <mergeCell ref="K91:L91"/>
    <mergeCell ref="K92:L92"/>
    <mergeCell ref="K93:L93"/>
    <mergeCell ref="K94:L94"/>
    <mergeCell ref="G10:H10"/>
    <mergeCell ref="O32:P32"/>
    <mergeCell ref="J23:K23"/>
    <mergeCell ref="J24:K24"/>
    <mergeCell ref="J25:K25"/>
    <mergeCell ref="J26:K26"/>
    <mergeCell ref="J27:K27"/>
    <mergeCell ref="J28:K28"/>
    <mergeCell ref="B1:G1"/>
    <mergeCell ref="C183:K183"/>
    <mergeCell ref="W178:X178"/>
    <mergeCell ref="J181:P181"/>
    <mergeCell ref="Q181:R181"/>
    <mergeCell ref="K174:M174"/>
    <mergeCell ref="N174:Q174"/>
    <mergeCell ref="B159:E159"/>
    <mergeCell ref="G159:J159"/>
    <mergeCell ref="K159:M159"/>
    <mergeCell ref="N159:Q159"/>
    <mergeCell ref="B171:E171"/>
    <mergeCell ref="G171:J171"/>
    <mergeCell ref="K171:M171"/>
    <mergeCell ref="N171:Q171"/>
    <mergeCell ref="B174:E174"/>
    <mergeCell ref="G174:J174"/>
    <mergeCell ref="B172:E172"/>
    <mergeCell ref="K169:M169"/>
    <mergeCell ref="K170:M170"/>
    <mergeCell ref="N160:Q160"/>
    <mergeCell ref="N170:Q170"/>
    <mergeCell ref="K168:M168"/>
    <mergeCell ref="B166:E166"/>
    <mergeCell ref="B167:E167"/>
    <mergeCell ref="O33:P33"/>
    <mergeCell ref="O34:P34"/>
    <mergeCell ref="O37:P37"/>
    <mergeCell ref="T19:U19"/>
    <mergeCell ref="T20:U20"/>
    <mergeCell ref="T21:U21"/>
    <mergeCell ref="T22:U22"/>
    <mergeCell ref="T23:U23"/>
    <mergeCell ref="T24:U24"/>
    <mergeCell ref="T25:U25"/>
    <mergeCell ref="T26:U26"/>
    <mergeCell ref="T27:U27"/>
    <mergeCell ref="T32:U32"/>
    <mergeCell ref="T33:U33"/>
    <mergeCell ref="T34:U34"/>
    <mergeCell ref="T28:U28"/>
    <mergeCell ref="J22:K22"/>
    <mergeCell ref="G27:H27"/>
    <mergeCell ref="G28:H28"/>
    <mergeCell ref="G29:H29"/>
    <mergeCell ref="G30:H30"/>
    <mergeCell ref="G31:H31"/>
    <mergeCell ref="G32:H32"/>
    <mergeCell ref="J38:L38"/>
    <mergeCell ref="G33:H33"/>
    <mergeCell ref="J36:K36"/>
    <mergeCell ref="J37:K37"/>
    <mergeCell ref="J35:K35"/>
    <mergeCell ref="C30:D30"/>
    <mergeCell ref="G11:H11"/>
    <mergeCell ref="G12:H12"/>
    <mergeCell ref="G13:H13"/>
    <mergeCell ref="G14:H14"/>
    <mergeCell ref="G15:H15"/>
    <mergeCell ref="G16:H16"/>
    <mergeCell ref="B18:D18"/>
    <mergeCell ref="F18:H18"/>
    <mergeCell ref="C17:D17"/>
    <mergeCell ref="G17:H17"/>
    <mergeCell ref="C19:D19"/>
    <mergeCell ref="C20:D20"/>
    <mergeCell ref="C21:D21"/>
    <mergeCell ref="C22:D22"/>
    <mergeCell ref="C23:D23"/>
    <mergeCell ref="G19:H19"/>
    <mergeCell ref="G20:H20"/>
    <mergeCell ref="G21:H21"/>
    <mergeCell ref="G22:H22"/>
    <mergeCell ref="G23:H23"/>
    <mergeCell ref="G24:H24"/>
    <mergeCell ref="G25:H25"/>
    <mergeCell ref="G26:H26"/>
    <mergeCell ref="B3:D3"/>
    <mergeCell ref="F3:H3"/>
    <mergeCell ref="C10:D10"/>
    <mergeCell ref="C11:D11"/>
    <mergeCell ref="C12:D12"/>
    <mergeCell ref="C13:D13"/>
    <mergeCell ref="C14:D14"/>
    <mergeCell ref="C15:D15"/>
    <mergeCell ref="C16:D16"/>
    <mergeCell ref="B850:R850"/>
    <mergeCell ref="AA33:AI33"/>
    <mergeCell ref="B181:F181"/>
    <mergeCell ref="G181:I181"/>
    <mergeCell ref="O175:Q175"/>
    <mergeCell ref="B175:E175"/>
    <mergeCell ref="M175:N175"/>
    <mergeCell ref="I178:J178"/>
    <mergeCell ref="K178:L178"/>
    <mergeCell ref="G175:L175"/>
    <mergeCell ref="M178:Q178"/>
    <mergeCell ref="D177:F177"/>
    <mergeCell ref="H177:N177"/>
    <mergeCell ref="G34:H34"/>
    <mergeCell ref="G35:H35"/>
    <mergeCell ref="G36:H36"/>
    <mergeCell ref="G37:H37"/>
    <mergeCell ref="B180:F180"/>
    <mergeCell ref="G180:I180"/>
    <mergeCell ref="B69:B70"/>
    <mergeCell ref="C69:C70"/>
    <mergeCell ref="F69:F70"/>
    <mergeCell ref="G69:G70"/>
    <mergeCell ref="J69:J70"/>
    <mergeCell ref="Q180:R180"/>
    <mergeCell ref="K160:M160"/>
    <mergeCell ref="K166:M166"/>
    <mergeCell ref="K167:M167"/>
    <mergeCell ref="K162:M162"/>
    <mergeCell ref="N166:Q166"/>
    <mergeCell ref="N167:Q167"/>
    <mergeCell ref="N168:Q168"/>
    <mergeCell ref="N169:Q169"/>
    <mergeCell ref="N179:Q179"/>
    <mergeCell ref="P177:R177"/>
    <mergeCell ref="K165:M165"/>
    <mergeCell ref="N165:Q165"/>
  </mergeCells>
  <conditionalFormatting sqref="P2:R2 G46:H46 W48 Y48:Y49 G48:I48 G42:G44">
    <cfRule type="cellIs" dxfId="385" priority="62" operator="lessThan">
      <formula>0</formula>
    </cfRule>
  </conditionalFormatting>
  <conditionalFormatting sqref="O48:P49">
    <cfRule type="cellIs" dxfId="384" priority="61" operator="lessThan">
      <formula>0</formula>
    </cfRule>
  </conditionalFormatting>
  <conditionalFormatting sqref="X5:X16 S5:S16">
    <cfRule type="cellIs" dxfId="383" priority="60" operator="lessThan">
      <formula>0</formula>
    </cfRule>
  </conditionalFormatting>
  <conditionalFormatting sqref="Y48:Y49">
    <cfRule type="cellIs" dxfId="382" priority="49" operator="lessThan">
      <formula>1</formula>
    </cfRule>
  </conditionalFormatting>
  <conditionalFormatting sqref="Y48">
    <cfRule type="cellIs" dxfId="381" priority="40" operator="lessThan">
      <formula>1</formula>
    </cfRule>
  </conditionalFormatting>
  <conditionalFormatting sqref="W47:X47 G47:I47">
    <cfRule type="cellIs" dxfId="380" priority="39" operator="equal">
      <formula>0</formula>
    </cfRule>
  </conditionalFormatting>
  <conditionalFormatting sqref="N5:N16">
    <cfRule type="cellIs" dxfId="379" priority="30" operator="lessThan">
      <formula>0</formula>
    </cfRule>
  </conditionalFormatting>
  <conditionalFormatting sqref="J5:J16">
    <cfRule type="expression" dxfId="378" priority="28">
      <formula>M5=0</formula>
    </cfRule>
  </conditionalFormatting>
  <conditionalFormatting sqref="O5:O16">
    <cfRule type="expression" dxfId="377" priority="27">
      <formula>R5=0</formula>
    </cfRule>
  </conditionalFormatting>
  <conditionalFormatting sqref="T5:T16">
    <cfRule type="expression" dxfId="376" priority="26">
      <formula>W5=0</formula>
    </cfRule>
  </conditionalFormatting>
  <conditionalFormatting sqref="S2:U2 B50 W2 B49:F49 J49:Y49 F50:J50 L50:Y50">
    <cfRule type="expression" dxfId="375" priority="25">
      <formula>$L$45="ח"</formula>
    </cfRule>
  </conditionalFormatting>
  <conditionalFormatting sqref="C10:C16">
    <cfRule type="expression" dxfId="374" priority="24">
      <formula>$C10="סכום לא קבוע"</formula>
    </cfRule>
  </conditionalFormatting>
  <conditionalFormatting sqref="G10:G16">
    <cfRule type="expression" dxfId="373" priority="23">
      <formula>$G10="סכום לא קבוע"</formula>
    </cfRule>
  </conditionalFormatting>
  <conditionalFormatting sqref="B5:B16">
    <cfRule type="expression" dxfId="372" priority="21">
      <formula>$B$5="בתא זה להדביק מ-אדר"</formula>
    </cfRule>
  </conditionalFormatting>
  <conditionalFormatting sqref="G49:I49">
    <cfRule type="expression" dxfId="371" priority="19">
      <formula>$L$45="ח"</formula>
    </cfRule>
  </conditionalFormatting>
  <conditionalFormatting sqref="Q180:R180 G181:I181">
    <cfRule type="cellIs" dxfId="370" priority="7" operator="lessThan">
      <formula>0</formula>
    </cfRule>
  </conditionalFormatting>
  <conditionalFormatting sqref="Q181">
    <cfRule type="cellIs" dxfId="369" priority="6" operator="lessThan">
      <formula>0</formula>
    </cfRule>
  </conditionalFormatting>
  <conditionalFormatting sqref="Q180:R180">
    <cfRule type="cellIs" dxfId="368" priority="5" operator="lessThan">
      <formula>0</formula>
    </cfRule>
  </conditionalFormatting>
  <conditionalFormatting sqref="Q180:R180">
    <cfRule type="cellIs" dxfId="367" priority="3" operator="lessThan">
      <formula>0</formula>
    </cfRule>
  </conditionalFormatting>
  <conditionalFormatting sqref="S180">
    <cfRule type="expression" dxfId="366" priority="2">
      <formula>$Q$180&gt;-1</formula>
    </cfRule>
  </conditionalFormatting>
  <conditionalFormatting sqref="G180:I180">
    <cfRule type="cellIs" dxfId="365" priority="1" operator="lessThan">
      <formula>0</formula>
    </cfRule>
  </conditionalFormatting>
  <dataValidations disablePrompts="1" xWindow="1170" yWindow="529" count="1">
    <dataValidation type="list" allowBlank="1" showInputMessage="1" showErrorMessage="1" promptTitle="בחירת תאריך עברי/לועזי" prompt="מתוך התפריט הנפתחת בלחיצה על הלחצן בצד שמאל, אפשר לבחור בין חודש לועזי או עברי" sqref="O1:Q1" xr:uid="{00000000-0002-0000-0100-000000000000}">
      <formula1>"  ניסן,   מאי [5]  "</formula1>
    </dataValidation>
  </dataValidations>
  <pageMargins left="0.7" right="0.7" top="0.75" bottom="0.75" header="0.3" footer="0.3"/>
  <pageSetup paperSize="9" orientation="portrait" r:id="rId1"/>
  <drawing r:id="rId2"/>
  <legacyDrawing r:id="rId3"/>
  <oleObjects>
    <mc:AlternateContent xmlns:mc="http://schemas.openxmlformats.org/markup-compatibility/2006">
      <mc:Choice Requires="x14">
        <oleObject shapeId="23553" r:id="rId4">
          <objectPr defaultSize="0" autoPict="0" r:id="rId5">
            <anchor moveWithCells="1" sizeWithCells="1">
              <from>
                <xdr:col>15</xdr:col>
                <xdr:colOff>200025</xdr:colOff>
                <xdr:row>50</xdr:row>
                <xdr:rowOff>38100</xdr:rowOff>
              </from>
              <to>
                <xdr:col>16</xdr:col>
                <xdr:colOff>285750</xdr:colOff>
                <xdr:row>52</xdr:row>
                <xdr:rowOff>0</xdr:rowOff>
              </to>
            </anchor>
          </objectPr>
        </oleObject>
      </mc:Choice>
      <mc:Fallback>
        <oleObject shapeId="23553" r:id="rId4"/>
      </mc:Fallback>
    </mc:AlternateContent>
  </oleObjects>
  <extLst>
    <ext xmlns:x14="http://schemas.microsoft.com/office/spreadsheetml/2009/9/main" uri="{78C0D931-6437-407d-A8EE-F0AAD7539E65}">
      <x14:conditionalFormattings>
        <x14:conditionalFormatting xmlns:xm="http://schemas.microsoft.com/office/excel/2006/main">
          <x14:cfRule type="iconSet" priority="56" id="{DD2FA0C6-44C3-497B-8B7A-C3299BC74B1D}">
            <x14:iconSet custom="1">
              <x14:cfvo type="percent">
                <xm:f>0</xm:f>
              </x14:cfvo>
              <x14:cfvo type="num">
                <xm:f>0</xm:f>
              </x14:cfvo>
              <x14:cfvo type="num">
                <xm:f>1</xm:f>
              </x14:cfvo>
              <x14:cfIcon iconSet="NoIcons" iconId="0"/>
              <x14:cfIcon iconSet="NoIcons" iconId="0"/>
              <x14:cfIcon iconSet="3Symbols" iconId="2"/>
            </x14:iconSet>
          </x14:cfRule>
          <xm:sqref>X5:X16 S5:S16</xm:sqref>
        </x14:conditionalFormatting>
        <x14:conditionalFormatting xmlns:xm="http://schemas.microsoft.com/office/excel/2006/main">
          <x14:cfRule type="iconSet" priority="31" id="{96A917D7-C3E5-43B2-AD76-A53EEC63733F}">
            <x14:iconSet iconSet="3Symbols" custom="1">
              <x14:cfvo type="percent">
                <xm:f>0</xm:f>
              </x14:cfvo>
              <x14:cfvo type="percent">
                <xm:f>0</xm:f>
              </x14:cfvo>
              <x14:cfvo type="num">
                <xm:f>1</xm:f>
              </x14:cfvo>
              <x14:cfIcon iconSet="NoIcons" iconId="0"/>
              <x14:cfIcon iconSet="NoIcons" iconId="0"/>
              <x14:cfIcon iconSet="3Symbols" iconId="2"/>
            </x14:iconSet>
          </x14:cfRule>
          <xm:sqref>N5:N16</xm:sqref>
        </x14:conditionalFormatting>
        <x14:conditionalFormatting xmlns:xm="http://schemas.microsoft.com/office/excel/2006/main">
          <x14:cfRule type="expression" priority="17" id="{A5EC9B34-4DD4-463E-AF4B-7DC8007694AF}">
            <xm:f>הדבק!$C$5&lt;&gt;$C$5</xm:f>
            <x14:dxf>
              <font>
                <b/>
                <i/>
              </font>
            </x14:dxf>
          </x14:cfRule>
          <xm:sqref>C5</xm:sqref>
        </x14:conditionalFormatting>
        <x14:conditionalFormatting xmlns:xm="http://schemas.microsoft.com/office/excel/2006/main">
          <x14:cfRule type="expression" priority="16" id="{7B64CE99-F3DC-454E-A5B7-0BBF9F9BB326}">
            <xm:f>הדבק!$C$6&lt;&gt;$C$6</xm:f>
            <x14:dxf>
              <font>
                <b/>
                <i/>
              </font>
            </x14:dxf>
          </x14:cfRule>
          <xm:sqref>C6</xm:sqref>
        </x14:conditionalFormatting>
        <x14:conditionalFormatting xmlns:xm="http://schemas.microsoft.com/office/excel/2006/main">
          <x14:cfRule type="expression" priority="15" id="{574086A4-65BC-436B-9539-FA21D543957A}">
            <xm:f>הדבק!$C$7&lt;&gt;$C$7</xm:f>
            <x14:dxf>
              <font>
                <b/>
                <i/>
              </font>
            </x14:dxf>
          </x14:cfRule>
          <xm:sqref>C7</xm:sqref>
        </x14:conditionalFormatting>
        <x14:conditionalFormatting xmlns:xm="http://schemas.microsoft.com/office/excel/2006/main">
          <x14:cfRule type="expression" priority="14" id="{D005A26D-45E6-4CF2-AE2D-1E0A4F219341}">
            <xm:f>הדבק!$C$8&lt;&gt;$C$8</xm:f>
            <x14:dxf>
              <font>
                <b/>
                <i/>
              </font>
            </x14:dxf>
          </x14:cfRule>
          <xm:sqref>C8</xm:sqref>
        </x14:conditionalFormatting>
        <x14:conditionalFormatting xmlns:xm="http://schemas.microsoft.com/office/excel/2006/main">
          <x14:cfRule type="expression" priority="13" id="{9057FA23-1F7A-476D-8E3C-CBC0D0079DD7}">
            <xm:f>הדבק!$C$9&lt;&gt;$C$9</xm:f>
            <x14:dxf>
              <font>
                <b/>
                <i/>
              </font>
            </x14:dxf>
          </x14:cfRule>
          <xm:sqref>C9</xm:sqref>
        </x14:conditionalFormatting>
        <x14:conditionalFormatting xmlns:xm="http://schemas.microsoft.com/office/excel/2006/main">
          <x14:cfRule type="expression" priority="12" id="{D7A81FAC-2BF2-44C0-845F-E4A047B6C4BA}">
            <xm:f>הדבק!$G$5&lt;&gt;$G$5</xm:f>
            <x14:dxf>
              <font>
                <b/>
                <i/>
              </font>
            </x14:dxf>
          </x14:cfRule>
          <xm:sqref>G5</xm:sqref>
        </x14:conditionalFormatting>
        <x14:conditionalFormatting xmlns:xm="http://schemas.microsoft.com/office/excel/2006/main">
          <x14:cfRule type="expression" priority="11" id="{7FC8B6E6-CA4E-4663-8FC5-AC861A95D3F6}">
            <xm:f>הדבק!$G$6&lt;&gt;$G$6</xm:f>
            <x14:dxf>
              <font>
                <b/>
                <i/>
              </font>
            </x14:dxf>
          </x14:cfRule>
          <xm:sqref>G6</xm:sqref>
        </x14:conditionalFormatting>
        <x14:conditionalFormatting xmlns:xm="http://schemas.microsoft.com/office/excel/2006/main">
          <x14:cfRule type="expression" priority="10" id="{37D1DEAC-8170-430F-BDD4-1375BB06F894}">
            <xm:f>הדבק!$G$7&lt;&gt;$G$7</xm:f>
            <x14:dxf>
              <font>
                <b/>
                <i/>
              </font>
            </x14:dxf>
          </x14:cfRule>
          <xm:sqref>G7</xm:sqref>
        </x14:conditionalFormatting>
        <x14:conditionalFormatting xmlns:xm="http://schemas.microsoft.com/office/excel/2006/main">
          <x14:cfRule type="expression" priority="9" id="{B798EFC4-4800-4763-B992-A6079CFEE7F6}">
            <xm:f>הדבק!$G$8&lt;&gt;$G$8</xm:f>
            <x14:dxf>
              <font>
                <b/>
                <i/>
              </font>
            </x14:dxf>
          </x14:cfRule>
          <xm:sqref>G8</xm:sqref>
        </x14:conditionalFormatting>
        <x14:conditionalFormatting xmlns:xm="http://schemas.microsoft.com/office/excel/2006/main">
          <x14:cfRule type="expression" priority="8" id="{CEFDB10C-377A-465C-BFFB-E78EC4B8B019}">
            <xm:f>הדבק!$G$9&lt;&gt;$G$9</xm:f>
            <x14:dxf>
              <font>
                <b/>
                <i/>
              </font>
            </x14:dxf>
          </x14:cfRule>
          <xm:sqref>G9</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0" tint="-0.249977111117893"/>
  </sheetPr>
  <dimension ref="A1:AL872"/>
  <sheetViews>
    <sheetView showGridLines="0" showRowColHeaders="0" rightToLeft="1" zoomScale="85" zoomScaleNormal="85" workbookViewId="0">
      <pane ySplit="2" topLeftCell="A3" activePane="bottomLeft" state="frozen"/>
      <selection activeCell="B176" sqref="B176"/>
      <selection pane="bottomLeft" activeCell="B5" sqref="B5"/>
    </sheetView>
  </sheetViews>
  <sheetFormatPr defaultColWidth="0" defaultRowHeight="0" customHeight="1" zeroHeight="1" x14ac:dyDescent="0.2"/>
  <cols>
    <col min="1" max="1" width="2.625" style="86" customWidth="1"/>
    <col min="2" max="2" width="21.375" style="422" customWidth="1"/>
    <col min="3" max="3" width="15.25" style="425" customWidth="1"/>
    <col min="4" max="4" width="3" style="742" customWidth="1"/>
    <col min="5" max="5" width="3.125" style="82" customWidth="1"/>
    <col min="6" max="6" width="24.75" style="412" customWidth="1"/>
    <col min="7" max="7" width="15.875" style="412" customWidth="1"/>
    <col min="8" max="8" width="3.375" style="412" customWidth="1"/>
    <col min="9" max="9" width="3.125" style="412" customWidth="1"/>
    <col min="10" max="10" width="15.375" style="412" customWidth="1"/>
    <col min="11" max="11" width="8.25" style="412" customWidth="1"/>
    <col min="12" max="12" width="4.25" style="412" customWidth="1"/>
    <col min="13" max="13" width="12.375" style="412" customWidth="1"/>
    <col min="14" max="14" width="9.875" style="412" customWidth="1"/>
    <col min="15" max="15" width="15" style="412" customWidth="1"/>
    <col min="16" max="16" width="8.25" style="412" customWidth="1"/>
    <col min="17" max="17" width="4.5" style="412" customWidth="1"/>
    <col min="18" max="18" width="12.75" style="412" customWidth="1"/>
    <col min="19" max="19" width="10.25" style="412" customWidth="1"/>
    <col min="20" max="20" width="15.375" style="412" customWidth="1"/>
    <col min="21" max="21" width="9.375" style="412" customWidth="1"/>
    <col min="22" max="22" width="5" style="412" customWidth="1"/>
    <col min="23" max="23" width="12.5" style="412" customWidth="1"/>
    <col min="24" max="24" width="10" style="412" customWidth="1"/>
    <col min="25" max="25" width="12.75" style="412" customWidth="1"/>
    <col min="26" max="26" width="2.75" style="412" customWidth="1"/>
    <col min="27" max="27" width="8.75" style="412" customWidth="1"/>
    <col min="28" max="28" width="10.125" style="412" customWidth="1"/>
    <col min="29" max="36" width="8.75" style="412" customWidth="1"/>
    <col min="37" max="38" width="0" style="412" hidden="1" customWidth="1"/>
    <col min="39" max="16384" width="8.75" style="412" hidden="1"/>
  </cols>
  <sheetData>
    <row r="1" spans="1:35" ht="40.9" customHeight="1" thickTop="1" thickBot="1" x14ac:dyDescent="0.35">
      <c r="A1" s="109"/>
      <c r="B1" s="1071" t="s">
        <v>37</v>
      </c>
      <c r="C1" s="1072"/>
      <c r="D1" s="1072"/>
      <c r="E1" s="1072"/>
      <c r="F1" s="1072"/>
      <c r="G1" s="1072"/>
      <c r="H1" s="507"/>
      <c r="I1" s="110"/>
      <c r="J1" s="110"/>
      <c r="K1" s="1155"/>
      <c r="L1" s="1155"/>
      <c r="M1" s="1156" t="s">
        <v>142</v>
      </c>
      <c r="N1" s="1157"/>
      <c r="O1" s="1064" t="s">
        <v>216</v>
      </c>
      <c r="P1" s="1064"/>
      <c r="Q1" s="1064"/>
      <c r="R1" s="601"/>
      <c r="S1" s="1176" t="s">
        <v>144</v>
      </c>
      <c r="T1" s="1176"/>
      <c r="U1" s="837">
        <f ca="1">TODAY()</f>
        <v>45377</v>
      </c>
      <c r="V1" s="1169">
        <f ca="1">TODAY()</f>
        <v>45377</v>
      </c>
      <c r="W1" s="1169"/>
      <c r="X1" s="1168">
        <f ca="1">TODAY()</f>
        <v>45377</v>
      </c>
      <c r="Y1" s="1168"/>
      <c r="Z1" s="112"/>
      <c r="AA1" s="11"/>
      <c r="AB1" s="11"/>
    </row>
    <row r="2" spans="1:35" ht="32.450000000000003" customHeight="1" thickTop="1" x14ac:dyDescent="0.4">
      <c r="A2" s="113"/>
      <c r="B2" s="528" t="s">
        <v>0</v>
      </c>
      <c r="C2" s="527"/>
      <c r="D2" s="529"/>
      <c r="E2" s="643"/>
      <c r="F2" s="644" t="s">
        <v>50</v>
      </c>
      <c r="G2" s="530"/>
      <c r="H2" s="531"/>
      <c r="I2" s="532"/>
      <c r="J2" s="1172" t="s">
        <v>32</v>
      </c>
      <c r="K2" s="1172"/>
      <c r="L2" s="1172"/>
      <c r="M2" s="533"/>
      <c r="N2" s="1278" t="s">
        <v>19</v>
      </c>
      <c r="O2" s="1278"/>
      <c r="P2" s="1279">
        <f>SUM(W48)</f>
        <v>0</v>
      </c>
      <c r="Q2" s="1279"/>
      <c r="R2" s="1279"/>
      <c r="S2" s="1177" t="s">
        <v>30</v>
      </c>
      <c r="T2" s="1177"/>
      <c r="U2" s="1187">
        <f>SUM(W49)</f>
        <v>0</v>
      </c>
      <c r="V2" s="1187"/>
      <c r="W2" s="562" t="str">
        <f>IF(U2&lt;0,"זכות","")</f>
        <v/>
      </c>
      <c r="X2" s="1178"/>
      <c r="Y2" s="1179"/>
      <c r="Z2" s="121"/>
      <c r="AA2" s="1180" t="s">
        <v>225</v>
      </c>
      <c r="AB2" s="1181"/>
      <c r="AC2" s="1182"/>
      <c r="AD2" s="1182"/>
      <c r="AE2" s="228"/>
      <c r="AF2" s="228"/>
      <c r="AG2" s="228"/>
      <c r="AH2" s="228"/>
      <c r="AI2" s="228"/>
    </row>
    <row r="3" spans="1:35" ht="23.1" customHeight="1" x14ac:dyDescent="0.3">
      <c r="A3" s="122"/>
      <c r="B3" s="983" t="s">
        <v>1</v>
      </c>
      <c r="C3" s="984"/>
      <c r="D3" s="984"/>
      <c r="E3" s="123"/>
      <c r="F3" s="985" t="s">
        <v>12</v>
      </c>
      <c r="G3" s="986"/>
      <c r="H3" s="986"/>
      <c r="I3" s="124"/>
      <c r="J3" s="1164" t="s">
        <v>237</v>
      </c>
      <c r="K3" s="1165"/>
      <c r="L3" s="1165"/>
      <c r="M3" s="1165"/>
      <c r="N3" s="1165"/>
      <c r="O3" s="1165"/>
      <c r="P3" s="1165"/>
      <c r="Q3" s="1165"/>
      <c r="R3" s="1165"/>
      <c r="S3" s="1165"/>
      <c r="T3" s="1165"/>
      <c r="U3" s="1280"/>
      <c r="V3" s="1183"/>
      <c r="W3" s="1183"/>
      <c r="X3" s="1184"/>
      <c r="Y3" s="1185" t="s">
        <v>26</v>
      </c>
      <c r="Z3" s="125"/>
      <c r="AA3" s="1111"/>
      <c r="AB3" s="1112"/>
      <c r="AC3" s="1112"/>
      <c r="AD3" s="1112"/>
      <c r="AE3" s="1112"/>
      <c r="AF3" s="1112"/>
      <c r="AG3" s="1112"/>
      <c r="AH3" s="1112"/>
      <c r="AI3" s="1113"/>
    </row>
    <row r="4" spans="1:35" ht="15.75" x14ac:dyDescent="0.25">
      <c r="A4" s="122"/>
      <c r="B4" s="513" t="s">
        <v>25</v>
      </c>
      <c r="C4" s="514" t="s">
        <v>6</v>
      </c>
      <c r="D4" s="770" t="s">
        <v>209</v>
      </c>
      <c r="E4" s="605"/>
      <c r="F4" s="515" t="s">
        <v>24</v>
      </c>
      <c r="G4" s="534" t="s">
        <v>6</v>
      </c>
      <c r="H4" s="771" t="s">
        <v>209</v>
      </c>
      <c r="I4" s="517"/>
      <c r="J4" s="130" t="s">
        <v>3</v>
      </c>
      <c r="K4" s="781" t="s">
        <v>21</v>
      </c>
      <c r="L4" s="465" t="s">
        <v>5</v>
      </c>
      <c r="M4" s="132" t="s">
        <v>98</v>
      </c>
      <c r="N4" s="445" t="s">
        <v>11</v>
      </c>
      <c r="O4" s="443" t="s">
        <v>3</v>
      </c>
      <c r="P4" s="781" t="s">
        <v>21</v>
      </c>
      <c r="Q4" s="465" t="s">
        <v>5</v>
      </c>
      <c r="R4" s="444" t="s">
        <v>98</v>
      </c>
      <c r="S4" s="445" t="s">
        <v>11</v>
      </c>
      <c r="T4" s="443" t="s">
        <v>3</v>
      </c>
      <c r="U4" s="781" t="s">
        <v>21</v>
      </c>
      <c r="V4" s="465" t="s">
        <v>5</v>
      </c>
      <c r="W4" s="132" t="s">
        <v>98</v>
      </c>
      <c r="X4" s="445" t="s">
        <v>11</v>
      </c>
      <c r="Y4" s="1186"/>
      <c r="Z4" s="140"/>
      <c r="AA4" s="1111"/>
      <c r="AB4" s="1112"/>
      <c r="AC4" s="1112"/>
      <c r="AD4" s="1112"/>
      <c r="AE4" s="1112"/>
      <c r="AF4" s="1112"/>
      <c r="AG4" s="1112"/>
      <c r="AH4" s="1112"/>
      <c r="AI4" s="1113"/>
    </row>
    <row r="5" spans="1:35" ht="15.75" x14ac:dyDescent="0.25">
      <c r="A5" s="122"/>
      <c r="B5" s="933" t="str">
        <f>T('ניסן-מאי.5'!B5)</f>
        <v/>
      </c>
      <c r="C5" s="509">
        <f>'ניסן-מאי.5'!C5</f>
        <v>0</v>
      </c>
      <c r="D5" s="772" t="str">
        <f>IF('ניסן-מאי.5'!C5&lt;&gt;הדבק!C5,"?","")</f>
        <v/>
      </c>
      <c r="E5" s="580"/>
      <c r="F5" s="18" t="str">
        <f>T('ניסן-מאי.5'!F5)</f>
        <v/>
      </c>
      <c r="G5" s="511">
        <f>'ניסן-מאי.5'!G5</f>
        <v>0</v>
      </c>
      <c r="H5" s="773" t="str">
        <f>IF('ניסן-מאי.5'!G5&lt;&gt;הדבק!G5,"?","")</f>
        <v/>
      </c>
      <c r="I5" s="516"/>
      <c r="J5" s="453" t="str">
        <f>T('ניסן-מאי.5'!J5)</f>
        <v/>
      </c>
      <c r="K5" s="466" t="str">
        <f>T('ניסן-מאי.5'!K5)</f>
        <v/>
      </c>
      <c r="L5" s="460">
        <f>'ניסן-מאי.5'!L5</f>
        <v>0</v>
      </c>
      <c r="M5" s="446">
        <f>IF(N5=-99,0,'ניסן-מאי.5'!M5)</f>
        <v>0</v>
      </c>
      <c r="N5" s="798">
        <f>IF('ניסן-מאי.5'!N5=1,-99,'ניסן-מאי.5'!N5-1)</f>
        <v>-2</v>
      </c>
      <c r="O5" s="454" t="str">
        <f>T('ניסן-מאי.5'!O5)</f>
        <v/>
      </c>
      <c r="P5" s="467" t="str">
        <f>T('ניסן-מאי.5'!P5)</f>
        <v/>
      </c>
      <c r="Q5" s="461">
        <f>'ניסן-מאי.5'!Q5</f>
        <v>0</v>
      </c>
      <c r="R5" s="455">
        <f>IF(S5=-99,0,'ניסן-מאי.5'!R5)</f>
        <v>0</v>
      </c>
      <c r="S5" s="799">
        <f>IF('ניסן-מאי.5'!S5=1,-99,'ניסן-מאי.5'!S5-1)</f>
        <v>-2</v>
      </c>
      <c r="T5" s="454" t="str">
        <f>T('ניסן-מאי.5'!T5)</f>
        <v/>
      </c>
      <c r="U5" s="468" t="str">
        <f>T('ניסן-מאי.5'!U5)</f>
        <v/>
      </c>
      <c r="V5" s="461">
        <f>'ניסן-מאי.5'!V5</f>
        <v>0</v>
      </c>
      <c r="W5" s="456">
        <f>IF(X5=-99,0,'ניסן-מאי.5'!W5)</f>
        <v>0</v>
      </c>
      <c r="X5" s="800">
        <f>IF('ניסן-מאי.5'!X5=1,-99,'ניסן-מאי.5'!X5-1)</f>
        <v>-8</v>
      </c>
      <c r="Y5" s="31">
        <f>'ניסן-מאי.5'!Y5</f>
        <v>0</v>
      </c>
      <c r="Z5" s="160"/>
      <c r="AA5" s="1111"/>
      <c r="AB5" s="1112"/>
      <c r="AC5" s="1112"/>
      <c r="AD5" s="1112"/>
      <c r="AE5" s="1112"/>
      <c r="AF5" s="1112"/>
      <c r="AG5" s="1112"/>
      <c r="AH5" s="1112"/>
      <c r="AI5" s="1113"/>
    </row>
    <row r="6" spans="1:35" ht="15.75" x14ac:dyDescent="0.25">
      <c r="A6" s="122"/>
      <c r="B6" s="930" t="str">
        <f>T('ניסן-מאי.5'!B6)</f>
        <v/>
      </c>
      <c r="C6" s="509">
        <f>'ניסן-מאי.5'!C6</f>
        <v>0</v>
      </c>
      <c r="D6" s="772" t="str">
        <f>IF('ניסן-מאי.5'!C6&lt;&gt;הדבק!C6,"?","")</f>
        <v/>
      </c>
      <c r="E6" s="580"/>
      <c r="F6" s="18" t="str">
        <f>T('ניסן-מאי.5'!F6)</f>
        <v/>
      </c>
      <c r="G6" s="511">
        <f>'ניסן-מאי.5'!G6</f>
        <v>0</v>
      </c>
      <c r="H6" s="773" t="str">
        <f>IF('ניסן-מאי.5'!G6&lt;&gt;הדבק!G6,"?","")</f>
        <v/>
      </c>
      <c r="I6" s="516"/>
      <c r="J6" s="453" t="str">
        <f>T('ניסן-מאי.5'!J6)</f>
        <v/>
      </c>
      <c r="K6" s="466" t="str">
        <f>T('ניסן-מאי.5'!K6)</f>
        <v/>
      </c>
      <c r="L6" s="462">
        <f>'ניסן-מאי.5'!L6</f>
        <v>0</v>
      </c>
      <c r="M6" s="803">
        <f>IF(N6=-99,0,'ניסן-מאי.5'!M6)</f>
        <v>0</v>
      </c>
      <c r="N6" s="798">
        <f>IF('ניסן-מאי.5'!N6=1,-99,'ניסן-מאי.5'!N6-1)</f>
        <v>-2</v>
      </c>
      <c r="O6" s="454" t="str">
        <f>T('ניסן-מאי.5'!O6)</f>
        <v/>
      </c>
      <c r="P6" s="467" t="str">
        <f>T('ניסן-מאי.5'!P6)</f>
        <v/>
      </c>
      <c r="Q6" s="461">
        <f>'ניסן-מאי.5'!Q6</f>
        <v>0</v>
      </c>
      <c r="R6" s="455">
        <f>IF(S6=-99,0,'ניסן-מאי.5'!R6)</f>
        <v>0</v>
      </c>
      <c r="S6" s="799">
        <f>IF('ניסן-מאי.5'!S6=1,-99,'ניסן-מאי.5'!S6-1)</f>
        <v>-2</v>
      </c>
      <c r="T6" s="454" t="str">
        <f>T('ניסן-מאי.5'!T6)</f>
        <v/>
      </c>
      <c r="U6" s="468" t="str">
        <f>T('ניסן-מאי.5'!U6)</f>
        <v/>
      </c>
      <c r="V6" s="461">
        <f>'ניסן-מאי.5'!V6</f>
        <v>0</v>
      </c>
      <c r="W6" s="809">
        <f>IF(X6=-99,0,'ניסן-מאי.5'!W6)</f>
        <v>0</v>
      </c>
      <c r="X6" s="800">
        <f>IF('ניסן-מאי.5'!X6=1,-99,'ניסן-מאי.5'!X6-1)</f>
        <v>-2</v>
      </c>
      <c r="Y6" s="31">
        <f>'ניסן-מאי.5'!Y6</f>
        <v>0</v>
      </c>
      <c r="Z6" s="160"/>
      <c r="AA6" s="1111"/>
      <c r="AB6" s="1112"/>
      <c r="AC6" s="1112"/>
      <c r="AD6" s="1112"/>
      <c r="AE6" s="1112"/>
      <c r="AF6" s="1112"/>
      <c r="AG6" s="1112"/>
      <c r="AH6" s="1112"/>
      <c r="AI6" s="1113"/>
    </row>
    <row r="7" spans="1:35" ht="15.75" x14ac:dyDescent="0.25">
      <c r="A7" s="122"/>
      <c r="B7" s="506" t="str">
        <f>T('ניסן-מאי.5'!B7)</f>
        <v/>
      </c>
      <c r="C7" s="509">
        <f>'ניסן-מאי.5'!C7</f>
        <v>0</v>
      </c>
      <c r="D7" s="772" t="str">
        <f>IF('ניסן-מאי.5'!C7&lt;&gt;הדבק!C7,"?","")</f>
        <v/>
      </c>
      <c r="E7" s="580"/>
      <c r="F7" s="269" t="str">
        <f>T('ניסן-מאי.5'!F7)</f>
        <v/>
      </c>
      <c r="G7" s="511">
        <f>'ניסן-מאי.5'!G7</f>
        <v>0</v>
      </c>
      <c r="H7" s="773" t="str">
        <f>IF('ניסן-מאי.5'!G7&lt;&gt;הדבק!G7,"?","")</f>
        <v/>
      </c>
      <c r="I7" s="582"/>
      <c r="J7" s="453" t="str">
        <f>T('ניסן-מאי.5'!J7)</f>
        <v/>
      </c>
      <c r="K7" s="812" t="str">
        <f>T('ניסן-מאי.5'!K7)</f>
        <v/>
      </c>
      <c r="L7" s="463">
        <f>'ניסן-מאי.5'!L7</f>
        <v>0</v>
      </c>
      <c r="M7" s="803">
        <f>IF(N7=-99,0,'ניסן-מאי.5'!M7)</f>
        <v>0</v>
      </c>
      <c r="N7" s="798">
        <f>IF('ניסן-מאי.5'!N7=1,-99,'ניסן-מאי.5'!N7-1)</f>
        <v>-2</v>
      </c>
      <c r="O7" s="454" t="str">
        <f>T('ניסן-מאי.5'!O7)</f>
        <v/>
      </c>
      <c r="P7" s="467" t="str">
        <f>T('ניסן-מאי.5'!P7)</f>
        <v/>
      </c>
      <c r="Q7" s="461">
        <f>'ניסן-מאי.5'!Q7</f>
        <v>0</v>
      </c>
      <c r="R7" s="455">
        <f>IF(S7=-99,0,'ניסן-מאי.5'!R7)</f>
        <v>0</v>
      </c>
      <c r="S7" s="799">
        <f>IF('ניסן-מאי.5'!S7=1,-99,'ניסן-מאי.5'!S7-1)</f>
        <v>-2</v>
      </c>
      <c r="T7" s="454" t="str">
        <f>T('ניסן-מאי.5'!T7)</f>
        <v/>
      </c>
      <c r="U7" s="468" t="str">
        <f>T('ניסן-מאי.5'!U7)</f>
        <v/>
      </c>
      <c r="V7" s="461">
        <f>'ניסן-מאי.5'!V7</f>
        <v>0</v>
      </c>
      <c r="W7" s="459">
        <f>IF(X7=-99,0,'ניסן-מאי.5'!W7)</f>
        <v>0</v>
      </c>
      <c r="X7" s="800">
        <f>IF('ניסן-מאי.5'!X7=1,-99,'ניסן-מאי.5'!X7-1)</f>
        <v>-2</v>
      </c>
      <c r="Y7" s="31">
        <f>'ניסן-מאי.5'!Y7</f>
        <v>0</v>
      </c>
      <c r="Z7" s="160"/>
      <c r="AA7" s="1111"/>
      <c r="AB7" s="1112"/>
      <c r="AC7" s="1112"/>
      <c r="AD7" s="1112"/>
      <c r="AE7" s="1112"/>
      <c r="AF7" s="1112"/>
      <c r="AG7" s="1112"/>
      <c r="AH7" s="1112"/>
      <c r="AI7" s="1113"/>
    </row>
    <row r="8" spans="1:35" ht="15.75" x14ac:dyDescent="0.25">
      <c r="A8" s="122"/>
      <c r="B8" s="506" t="str">
        <f>T('ניסן-מאי.5'!B8)</f>
        <v/>
      </c>
      <c r="C8" s="509">
        <f>'ניסן-מאי.5'!C8</f>
        <v>0</v>
      </c>
      <c r="D8" s="772" t="str">
        <f>IF('ניסן-מאי.5'!C8&lt;&gt;הדבק!C8,"?","")</f>
        <v/>
      </c>
      <c r="E8" s="580"/>
      <c r="F8" s="18" t="str">
        <f>T('ניסן-מאי.5'!F8)</f>
        <v/>
      </c>
      <c r="G8" s="511">
        <f>'ניסן-מאי.5'!G8</f>
        <v>0</v>
      </c>
      <c r="H8" s="773" t="str">
        <f>IF('ניסן-מאי.5'!G8&lt;&gt;הדבק!G8,"?","")</f>
        <v/>
      </c>
      <c r="I8" s="516"/>
      <c r="J8" s="453" t="str">
        <f>T('ניסן-מאי.5'!J8)</f>
        <v/>
      </c>
      <c r="K8" s="811" t="str">
        <f>T('ניסן-מאי.5'!K8)</f>
        <v/>
      </c>
      <c r="L8" s="463">
        <f>'ניסן-מאי.5'!L8</f>
        <v>0</v>
      </c>
      <c r="M8" s="804">
        <f>IF(N8=-99,0,'ניסן-מאי.5'!M8)</f>
        <v>0</v>
      </c>
      <c r="N8" s="798">
        <f>IF('ניסן-מאי.5'!N8=1,-99,'ניסן-מאי.5'!N8-1)</f>
        <v>-2</v>
      </c>
      <c r="O8" s="454" t="str">
        <f>T('ניסן-מאי.5'!O8)</f>
        <v/>
      </c>
      <c r="P8" s="470" t="str">
        <f>T('ניסן-מאי.5'!P8)</f>
        <v/>
      </c>
      <c r="Q8" s="461">
        <f>'ניסן-מאי.5'!Q8</f>
        <v>0</v>
      </c>
      <c r="R8" s="455">
        <f>IF(S8=-99,0,'ניסן-מאי.5'!R8)</f>
        <v>0</v>
      </c>
      <c r="S8" s="799">
        <f>IF('ניסן-מאי.5'!S8=1,-99,'ניסן-מאי.5'!S8-1)</f>
        <v>-2</v>
      </c>
      <c r="T8" s="454" t="str">
        <f>T('ניסן-מאי.5'!T8)</f>
        <v/>
      </c>
      <c r="U8" s="468" t="str">
        <f>T('ניסן-מאי.5'!U8)</f>
        <v/>
      </c>
      <c r="V8" s="461">
        <f>'ניסן-מאי.5'!V8</f>
        <v>0</v>
      </c>
      <c r="W8" s="810">
        <f>IF(X8=-99,0,'ניסן-מאי.5'!W8)</f>
        <v>0</v>
      </c>
      <c r="X8" s="800">
        <f>IF('ניסן-מאי.5'!X8=1,-99,'ניסן-מאי.5'!X8-1)</f>
        <v>-2</v>
      </c>
      <c r="Y8" s="31">
        <f>'ניסן-מאי.5'!Y8</f>
        <v>0</v>
      </c>
      <c r="Z8" s="160"/>
      <c r="AA8" s="1111"/>
      <c r="AB8" s="1112"/>
      <c r="AC8" s="1112"/>
      <c r="AD8" s="1112"/>
      <c r="AE8" s="1112"/>
      <c r="AF8" s="1112"/>
      <c r="AG8" s="1112"/>
      <c r="AH8" s="1112"/>
      <c r="AI8" s="1113"/>
    </row>
    <row r="9" spans="1:35" ht="16.5" thickBot="1" x14ac:dyDescent="0.3">
      <c r="A9" s="122"/>
      <c r="B9" s="506" t="str">
        <f>T('ניסן-מאי.5'!B9)</f>
        <v/>
      </c>
      <c r="C9" s="746">
        <f>'ניסן-מאי.5'!C9</f>
        <v>0</v>
      </c>
      <c r="D9" s="772" t="str">
        <f>IF('ניסן-מאי.5'!C9&lt;&gt;הדבק!C9,"?","")</f>
        <v/>
      </c>
      <c r="E9" s="580"/>
      <c r="F9" s="18" t="str">
        <f>T('ניסן-מאי.5'!F9)</f>
        <v/>
      </c>
      <c r="G9" s="744">
        <f>'ניסן-מאי.5'!G9</f>
        <v>0</v>
      </c>
      <c r="H9" s="773" t="str">
        <f>IF('ניסן-מאי.5'!G9&lt;&gt;הדבק!G9,"?","")</f>
        <v/>
      </c>
      <c r="I9" s="585"/>
      <c r="J9" s="453" t="str">
        <f>T('ניסן-מאי.5'!J9)</f>
        <v/>
      </c>
      <c r="K9" s="466" t="str">
        <f>T('ניסן-מאי.5'!K9)</f>
        <v/>
      </c>
      <c r="L9" s="463">
        <f>'ניסן-מאי.5'!L9</f>
        <v>0</v>
      </c>
      <c r="M9" s="806">
        <f>IF(N9=-99,0,'ניסן-מאי.5'!M9)</f>
        <v>0</v>
      </c>
      <c r="N9" s="805">
        <f>IF('ניסן-מאי.5'!N9=1,-99,'ניסן-מאי.5'!N9-1)</f>
        <v>-2</v>
      </c>
      <c r="O9" s="454" t="str">
        <f>T('ניסן-מאי.5'!O9)</f>
        <v/>
      </c>
      <c r="P9" s="470" t="str">
        <f>T('ניסן-מאי.5'!P9)</f>
        <v/>
      </c>
      <c r="Q9" s="461">
        <f>'ניסן-מאי.5'!Q9</f>
        <v>0</v>
      </c>
      <c r="R9" s="455">
        <f>IF(S9=-99,0,'ניסן-מאי.5'!R9)</f>
        <v>0</v>
      </c>
      <c r="S9" s="799">
        <f>IF('ניסן-מאי.5'!S9=1,-99,'ניסן-מאי.5'!S9-1)</f>
        <v>-2</v>
      </c>
      <c r="T9" s="454" t="str">
        <f>T('ניסן-מאי.5'!T9)</f>
        <v/>
      </c>
      <c r="U9" s="468" t="str">
        <f>T('ניסן-מאי.5'!U9)</f>
        <v/>
      </c>
      <c r="V9" s="461">
        <f>'ניסן-מאי.5'!V9</f>
        <v>0</v>
      </c>
      <c r="W9" s="810">
        <f>IF(X9=-99,0,'ניסן-מאי.5'!W9)</f>
        <v>0</v>
      </c>
      <c r="X9" s="800">
        <f>IF('ניסן-מאי.5'!X9=1,-99,'ניסן-מאי.5'!X9-1)</f>
        <v>-2</v>
      </c>
      <c r="Y9" s="31">
        <f>'ניסן-מאי.5'!Y9</f>
        <v>0</v>
      </c>
      <c r="Z9" s="160"/>
      <c r="AA9" s="1111"/>
      <c r="AB9" s="1112"/>
      <c r="AC9" s="1112"/>
      <c r="AD9" s="1112"/>
      <c r="AE9" s="1112"/>
      <c r="AF9" s="1112"/>
      <c r="AG9" s="1112"/>
      <c r="AH9" s="1112"/>
      <c r="AI9" s="1113"/>
    </row>
    <row r="10" spans="1:35" ht="16.5" thickTop="1" x14ac:dyDescent="0.25">
      <c r="A10" s="122"/>
      <c r="B10" s="506" t="str">
        <f>T('ניסן-מאי.5'!B10)</f>
        <v/>
      </c>
      <c r="C10" s="988" t="s">
        <v>166</v>
      </c>
      <c r="D10" s="989"/>
      <c r="E10" s="580"/>
      <c r="F10" s="763" t="str">
        <f>T('ניסן-מאי.5'!F10)</f>
        <v/>
      </c>
      <c r="G10" s="1069" t="s">
        <v>166</v>
      </c>
      <c r="H10" s="1070"/>
      <c r="I10" s="15"/>
      <c r="J10" s="453" t="str">
        <f>T('ניסן-מאי.5'!J10)</f>
        <v/>
      </c>
      <c r="K10" s="466" t="str">
        <f>T('ניסן-מאי.5'!K10)</f>
        <v/>
      </c>
      <c r="L10" s="463">
        <f>'ניסן-מאי.5'!L10</f>
        <v>0</v>
      </c>
      <c r="M10" s="808">
        <f>IF(N10=-99,0,'ניסן-מאי.5'!M10)</f>
        <v>0</v>
      </c>
      <c r="N10" s="805">
        <f>IF('ניסן-מאי.5'!N10=1,-99,'ניסן-מאי.5'!N10-1)</f>
        <v>-2</v>
      </c>
      <c r="O10" s="454" t="str">
        <f>T('ניסן-מאי.5'!O10)</f>
        <v/>
      </c>
      <c r="P10" s="470" t="str">
        <f>T('ניסן-מאי.5'!P10)</f>
        <v/>
      </c>
      <c r="Q10" s="461">
        <f>'ניסן-מאי.5'!Q10</f>
        <v>0</v>
      </c>
      <c r="R10" s="455">
        <f>IF(S10=-99,0,'ניסן-מאי.5'!R10)</f>
        <v>0</v>
      </c>
      <c r="S10" s="799">
        <f>IF('ניסן-מאי.5'!S10=1,-99,'ניסן-מאי.5'!S10-1)</f>
        <v>-2</v>
      </c>
      <c r="T10" s="454" t="str">
        <f>T('ניסן-מאי.5'!T10)</f>
        <v/>
      </c>
      <c r="U10" s="468" t="str">
        <f>T('ניסן-מאי.5'!U10)</f>
        <v/>
      </c>
      <c r="V10" s="461">
        <f>'ניסן-מאי.5'!V10</f>
        <v>0</v>
      </c>
      <c r="W10" s="810">
        <f>IF(X10=-99,0,'ניסן-מאי.5'!W10)</f>
        <v>0</v>
      </c>
      <c r="X10" s="800">
        <f>IF('ניסן-מאי.5'!X10=1,-99,'ניסן-מאי.5'!X10-1)</f>
        <v>-2</v>
      </c>
      <c r="Y10" s="31">
        <f>'ניסן-מאי.5'!Y10</f>
        <v>0</v>
      </c>
      <c r="Z10" s="160"/>
      <c r="AA10" s="1111"/>
      <c r="AB10" s="1112"/>
      <c r="AC10" s="1112"/>
      <c r="AD10" s="1112"/>
      <c r="AE10" s="1112"/>
      <c r="AF10" s="1112"/>
      <c r="AG10" s="1112"/>
      <c r="AH10" s="1112"/>
      <c r="AI10" s="1113"/>
    </row>
    <row r="11" spans="1:35" ht="15.75" x14ac:dyDescent="0.25">
      <c r="A11" s="122"/>
      <c r="B11" s="506" t="str">
        <f>T('ניסן-מאי.5'!B11)</f>
        <v/>
      </c>
      <c r="C11" s="990" t="s">
        <v>166</v>
      </c>
      <c r="D11" s="991"/>
      <c r="E11" s="580"/>
      <c r="F11" s="763" t="str">
        <f>T('ניסן-מאי.5'!F11)</f>
        <v/>
      </c>
      <c r="G11" s="997" t="s">
        <v>166</v>
      </c>
      <c r="H11" s="998"/>
      <c r="I11" s="15"/>
      <c r="J11" s="453" t="str">
        <f>T('ניסן-מאי.5'!J11)</f>
        <v/>
      </c>
      <c r="K11" s="466" t="str">
        <f>T('ניסן-מאי.5'!K11)</f>
        <v/>
      </c>
      <c r="L11" s="463">
        <f>'ניסן-מאי.5'!L11</f>
        <v>0</v>
      </c>
      <c r="M11" s="808">
        <f>IF(N11=-99,0,'ניסן-מאי.5'!M11)</f>
        <v>0</v>
      </c>
      <c r="N11" s="805">
        <f>IF('ניסן-מאי.5'!N11=1,-99,'ניסן-מאי.5'!N11-1)</f>
        <v>-2</v>
      </c>
      <c r="O11" s="454" t="str">
        <f>T('ניסן-מאי.5'!O11)</f>
        <v/>
      </c>
      <c r="P11" s="470" t="str">
        <f>T('ניסן-מאי.5'!P11)</f>
        <v/>
      </c>
      <c r="Q11" s="461">
        <f>'ניסן-מאי.5'!Q11</f>
        <v>0</v>
      </c>
      <c r="R11" s="455">
        <f>IF(S11=-99,0,'ניסן-מאי.5'!R11)</f>
        <v>0</v>
      </c>
      <c r="S11" s="799">
        <f>IF('ניסן-מאי.5'!S11=1,-99,'ניסן-מאי.5'!S11-1)</f>
        <v>-2</v>
      </c>
      <c r="T11" s="454" t="str">
        <f>T('ניסן-מאי.5'!T11)</f>
        <v/>
      </c>
      <c r="U11" s="468" t="str">
        <f>T('ניסן-מאי.5'!U11)</f>
        <v/>
      </c>
      <c r="V11" s="461">
        <f>'ניסן-מאי.5'!V11</f>
        <v>0</v>
      </c>
      <c r="W11" s="810">
        <f>IF(X11=-99,0,'ניסן-מאי.5'!W11)</f>
        <v>0</v>
      </c>
      <c r="X11" s="800">
        <f>IF('ניסן-מאי.5'!X11=1,-99,'ניסן-מאי.5'!X11-1)</f>
        <v>-2</v>
      </c>
      <c r="Y11" s="31">
        <f>'ניסן-מאי.5'!Y11</f>
        <v>0</v>
      </c>
      <c r="Z11" s="160"/>
      <c r="AA11" s="1111"/>
      <c r="AB11" s="1112"/>
      <c r="AC11" s="1112"/>
      <c r="AD11" s="1112"/>
      <c r="AE11" s="1112"/>
      <c r="AF11" s="1112"/>
      <c r="AG11" s="1112"/>
      <c r="AH11" s="1112"/>
      <c r="AI11" s="1113"/>
    </row>
    <row r="12" spans="1:35" ht="15.75" x14ac:dyDescent="0.25">
      <c r="A12" s="122"/>
      <c r="B12" s="506" t="str">
        <f>T('ניסן-מאי.5'!B12)</f>
        <v/>
      </c>
      <c r="C12" s="992" t="s">
        <v>166</v>
      </c>
      <c r="D12" s="993"/>
      <c r="E12" s="580"/>
      <c r="F12" s="763" t="str">
        <f>T('ניסן-מאי.5'!F12)</f>
        <v/>
      </c>
      <c r="G12" s="999" t="s">
        <v>166</v>
      </c>
      <c r="H12" s="1000"/>
      <c r="I12" s="585"/>
      <c r="J12" s="453" t="str">
        <f>T('ניסן-מאי.5'!J12)</f>
        <v/>
      </c>
      <c r="K12" s="466" t="str">
        <f>T('ניסן-מאי.5'!K12)</f>
        <v/>
      </c>
      <c r="L12" s="463">
        <f>'ניסן-מאי.5'!L12</f>
        <v>0</v>
      </c>
      <c r="M12" s="808">
        <f>IF(N12=-99,0,'ניסן-מאי.5'!M12)</f>
        <v>0</v>
      </c>
      <c r="N12" s="805">
        <f>IF('ניסן-מאי.5'!N12=1,-99,'ניסן-מאי.5'!N12-1)</f>
        <v>-2</v>
      </c>
      <c r="O12" s="454" t="str">
        <f>T('ניסן-מאי.5'!O12)</f>
        <v/>
      </c>
      <c r="P12" s="470" t="str">
        <f>T('ניסן-מאי.5'!P12)</f>
        <v/>
      </c>
      <c r="Q12" s="461">
        <f>'ניסן-מאי.5'!Q12</f>
        <v>0</v>
      </c>
      <c r="R12" s="455">
        <f>IF(S12=-99,0,'ניסן-מאי.5'!R12)</f>
        <v>0</v>
      </c>
      <c r="S12" s="799">
        <f>IF('ניסן-מאי.5'!S12=1,-99,'ניסן-מאי.5'!S12-1)</f>
        <v>-2</v>
      </c>
      <c r="T12" s="611" t="str">
        <f>T('ניסן-מאי.5'!T12)</f>
        <v/>
      </c>
      <c r="U12" s="468" t="str">
        <f>T('ניסן-מאי.5'!U12)</f>
        <v/>
      </c>
      <c r="V12" s="461">
        <f>'ניסן-מאי.5'!V12</f>
        <v>0</v>
      </c>
      <c r="W12" s="809">
        <f>IF(X12=-99,0,'ניסן-מאי.5'!W12)</f>
        <v>0</v>
      </c>
      <c r="X12" s="800">
        <f>IF('ניסן-מאי.5'!X12=1,-99,'ניסן-מאי.5'!X12-1)</f>
        <v>-2</v>
      </c>
      <c r="Y12" s="31">
        <f>'ניסן-מאי.5'!Y12</f>
        <v>0</v>
      </c>
      <c r="Z12" s="160"/>
      <c r="AA12" s="1111"/>
      <c r="AB12" s="1112"/>
      <c r="AC12" s="1112"/>
      <c r="AD12" s="1112"/>
      <c r="AE12" s="1112"/>
      <c r="AF12" s="1112"/>
      <c r="AG12" s="1112"/>
      <c r="AH12" s="1112"/>
      <c r="AI12" s="1113"/>
    </row>
    <row r="13" spans="1:35" ht="15.75" x14ac:dyDescent="0.25">
      <c r="A13" s="122"/>
      <c r="B13" s="506" t="str">
        <f>T('ניסן-מאי.5'!B13)</f>
        <v/>
      </c>
      <c r="C13" s="994" t="s">
        <v>166</v>
      </c>
      <c r="D13" s="995"/>
      <c r="E13" s="580"/>
      <c r="F13" s="763" t="str">
        <f>T('ניסן-מאי.5'!F13)</f>
        <v/>
      </c>
      <c r="G13" s="999" t="s">
        <v>166</v>
      </c>
      <c r="H13" s="1000"/>
      <c r="I13" s="585"/>
      <c r="J13" s="453" t="str">
        <f>T('ניסן-מאי.5'!J13)</f>
        <v/>
      </c>
      <c r="K13" s="466" t="str">
        <f>T('ניסן-מאי.5'!K13)</f>
        <v/>
      </c>
      <c r="L13" s="463">
        <f>'ניסן-מאי.5'!L13</f>
        <v>0</v>
      </c>
      <c r="M13" s="808">
        <f>IF(N13=-99,0,'ניסן-מאי.5'!M13)</f>
        <v>0</v>
      </c>
      <c r="N13" s="805">
        <f>IF('ניסן-מאי.5'!N13=1,-99,'ניסן-מאי.5'!N13-1)</f>
        <v>-2</v>
      </c>
      <c r="O13" s="454" t="str">
        <f>T('ניסן-מאי.5'!O13)</f>
        <v/>
      </c>
      <c r="P13" s="470" t="str">
        <f>T('ניסן-מאי.5'!P13)</f>
        <v/>
      </c>
      <c r="Q13" s="461">
        <f>'ניסן-מאי.5'!Q13</f>
        <v>0</v>
      </c>
      <c r="R13" s="455">
        <f>IF(S13=-99,0,'ניסן-מאי.5'!R13)</f>
        <v>0</v>
      </c>
      <c r="S13" s="799">
        <f>IF('ניסן-מאי.5'!S13=1,-99,'ניסן-מאי.5'!S13-1)</f>
        <v>-2</v>
      </c>
      <c r="T13" s="454" t="str">
        <f>T('ניסן-מאי.5'!T13)</f>
        <v/>
      </c>
      <c r="U13" s="468" t="str">
        <f>T('ניסן-מאי.5'!U13)</f>
        <v/>
      </c>
      <c r="V13" s="461">
        <f>'ניסן-מאי.5'!V13</f>
        <v>0</v>
      </c>
      <c r="W13" s="809">
        <f>IF(X13=-99,0,'ניסן-מאי.5'!W13)</f>
        <v>0</v>
      </c>
      <c r="X13" s="800">
        <f>IF('ניסן-מאי.5'!X13=1,-99,'ניסן-מאי.5'!X13-1)</f>
        <v>-2</v>
      </c>
      <c r="Y13" s="31">
        <f>'ניסן-מאי.5'!Y13</f>
        <v>0</v>
      </c>
      <c r="Z13" s="160"/>
      <c r="AA13" s="1111"/>
      <c r="AB13" s="1112"/>
      <c r="AC13" s="1112"/>
      <c r="AD13" s="1112"/>
      <c r="AE13" s="1112"/>
      <c r="AF13" s="1112"/>
      <c r="AG13" s="1112"/>
      <c r="AH13" s="1112"/>
      <c r="AI13" s="1113"/>
    </row>
    <row r="14" spans="1:35" ht="15.75" x14ac:dyDescent="0.25">
      <c r="A14" s="122"/>
      <c r="B14" s="506" t="str">
        <f>T('ניסן-מאי.5'!B14)</f>
        <v/>
      </c>
      <c r="C14" s="990" t="s">
        <v>166</v>
      </c>
      <c r="D14" s="991"/>
      <c r="E14" s="580"/>
      <c r="F14" s="763" t="str">
        <f>T('ניסן-מאי.5'!F14)</f>
        <v/>
      </c>
      <c r="G14" s="1001" t="s">
        <v>166</v>
      </c>
      <c r="H14" s="1002"/>
      <c r="I14" s="15"/>
      <c r="J14" s="453" t="str">
        <f>T('ניסן-מאי.5'!J14)</f>
        <v/>
      </c>
      <c r="K14" s="466" t="str">
        <f>T('ניסן-מאי.5'!K14)</f>
        <v/>
      </c>
      <c r="L14" s="463">
        <f>'ניסן-מאי.5'!L14</f>
        <v>0</v>
      </c>
      <c r="M14" s="807">
        <f>IF(N14=-99,0,'ניסן-מאי.5'!M14)</f>
        <v>0</v>
      </c>
      <c r="N14" s="805">
        <f>IF('ניסן-מאי.5'!N14=1,-99,'ניסן-מאי.5'!N14-1)</f>
        <v>-4</v>
      </c>
      <c r="O14" s="454" t="str">
        <f>T('ניסן-מאי.5'!O14)</f>
        <v/>
      </c>
      <c r="P14" s="470" t="str">
        <f>T('ניסן-מאי.5'!P14)</f>
        <v/>
      </c>
      <c r="Q14" s="461">
        <f>'ניסן-מאי.5'!Q14</f>
        <v>0</v>
      </c>
      <c r="R14" s="455">
        <f>IF(S14=-99,0,'ניסן-מאי.5'!R14)</f>
        <v>0</v>
      </c>
      <c r="S14" s="799">
        <f>IF('ניסן-מאי.5'!S14=1,-99,'ניסן-מאי.5'!S14-1)</f>
        <v>-2</v>
      </c>
      <c r="T14" s="454" t="str">
        <f>T('ניסן-מאי.5'!T14)</f>
        <v/>
      </c>
      <c r="U14" s="468" t="str">
        <f>T('ניסן-מאי.5'!U14)</f>
        <v/>
      </c>
      <c r="V14" s="461">
        <f>'ניסן-מאי.5'!V14</f>
        <v>0</v>
      </c>
      <c r="W14" s="459">
        <f>IF(X14=-99,0,'ניסן-מאי.5'!W14)</f>
        <v>0</v>
      </c>
      <c r="X14" s="800">
        <f>IF('ניסן-מאי.5'!X14=1,-99,'ניסן-מאי.5'!X14-1)</f>
        <v>-2</v>
      </c>
      <c r="Y14" s="31">
        <f>'ניסן-מאי.5'!Y14</f>
        <v>0</v>
      </c>
      <c r="Z14" s="160"/>
      <c r="AA14" s="1111"/>
      <c r="AB14" s="1112"/>
      <c r="AC14" s="1112"/>
      <c r="AD14" s="1112"/>
      <c r="AE14" s="1112"/>
      <c r="AF14" s="1112"/>
      <c r="AG14" s="1112"/>
      <c r="AH14" s="1112"/>
      <c r="AI14" s="1113"/>
    </row>
    <row r="15" spans="1:35" ht="15.75" x14ac:dyDescent="0.25">
      <c r="A15" s="122"/>
      <c r="B15" s="506" t="str">
        <f>T('ניסן-מאי.5'!B15)</f>
        <v/>
      </c>
      <c r="C15" s="990" t="s">
        <v>166</v>
      </c>
      <c r="D15" s="991"/>
      <c r="E15" s="580"/>
      <c r="F15" s="763" t="str">
        <f>T('ניסן-מאי.5'!F15)</f>
        <v/>
      </c>
      <c r="G15" s="1001" t="s">
        <v>166</v>
      </c>
      <c r="H15" s="1002"/>
      <c r="I15" s="585"/>
      <c r="J15" s="453" t="str">
        <f>T('ניסן-מאי.5'!J15)</f>
        <v/>
      </c>
      <c r="K15" s="466" t="str">
        <f>T('ניסן-מאי.5'!K15)</f>
        <v/>
      </c>
      <c r="L15" s="463">
        <f>'ניסן-מאי.5'!L15</f>
        <v>0</v>
      </c>
      <c r="M15" s="450">
        <f>IF(N15=-99,0,'ניסן-מאי.5'!M15)</f>
        <v>0</v>
      </c>
      <c r="N15" s="798">
        <f>IF('ניסן-מאי.5'!N15=1,-99,'ניסן-מאי.5'!N15-1)</f>
        <v>-2</v>
      </c>
      <c r="O15" s="454" t="str">
        <f>T('ניסן-מאי.5'!O15)</f>
        <v/>
      </c>
      <c r="P15" s="470" t="str">
        <f>T('ניסן-מאי.5'!P15)</f>
        <v/>
      </c>
      <c r="Q15" s="461">
        <f>'ניסן-מאי.5'!Q15</f>
        <v>0</v>
      </c>
      <c r="R15" s="455">
        <f>IF(S15=-99,0,'ניסן-מאי.5'!R15)</f>
        <v>0</v>
      </c>
      <c r="S15" s="799">
        <f>IF('ניסן-מאי.5'!S15=1,-99,'ניסן-מאי.5'!S15-1)</f>
        <v>-2</v>
      </c>
      <c r="T15" s="454" t="str">
        <f>T('ניסן-מאי.5'!T15)</f>
        <v/>
      </c>
      <c r="U15" s="468" t="str">
        <f>T('ניסן-מאי.5'!U15)</f>
        <v/>
      </c>
      <c r="V15" s="461">
        <f>'ניסן-מאי.5'!V15</f>
        <v>0</v>
      </c>
      <c r="W15" s="809">
        <f>IF(X15=-99,0,'ניסן-מאי.5'!W15)</f>
        <v>0</v>
      </c>
      <c r="X15" s="800">
        <f>IF('ניסן-מאי.5'!X15=1,-99,'ניסן-מאי.5'!X15-1)</f>
        <v>-2</v>
      </c>
      <c r="Y15" s="31">
        <f>'ניסן-מאי.5'!Y15</f>
        <v>0</v>
      </c>
      <c r="Z15" s="160"/>
      <c r="AA15" s="1111"/>
      <c r="AB15" s="1112"/>
      <c r="AC15" s="1112"/>
      <c r="AD15" s="1112"/>
      <c r="AE15" s="1112"/>
      <c r="AF15" s="1112"/>
      <c r="AG15" s="1112"/>
      <c r="AH15" s="1112"/>
      <c r="AI15" s="1113"/>
    </row>
    <row r="16" spans="1:35" ht="15.95" customHeight="1" x14ac:dyDescent="0.25">
      <c r="A16" s="122"/>
      <c r="B16" s="506" t="str">
        <f>T('ניסן-מאי.5'!B16)</f>
        <v/>
      </c>
      <c r="C16" s="990" t="s">
        <v>166</v>
      </c>
      <c r="D16" s="991"/>
      <c r="E16" s="580"/>
      <c r="F16" s="763" t="str">
        <f>T('ניסן-מאי.5'!F16)</f>
        <v/>
      </c>
      <c r="G16" s="1001" t="s">
        <v>166</v>
      </c>
      <c r="H16" s="1002"/>
      <c r="I16" s="585"/>
      <c r="J16" s="453" t="str">
        <f>T('ניסן-מאי.5'!J16)</f>
        <v/>
      </c>
      <c r="K16" s="469" t="str">
        <f>T('ניסן-מאי.5'!K16)</f>
        <v/>
      </c>
      <c r="L16" s="460">
        <f>'ניסן-מאי.5'!L16</f>
        <v>0</v>
      </c>
      <c r="M16" s="803">
        <f>IF(N16=-99,0,'ניסן-מאי.5'!M16)</f>
        <v>0</v>
      </c>
      <c r="N16" s="798">
        <f>IF('ניסן-מאי.5'!N16=1,-99,'ניסן-מאי.5'!N16-1)</f>
        <v>-2</v>
      </c>
      <c r="O16" s="454" t="str">
        <f>T('ניסן-מאי.5'!O16)</f>
        <v/>
      </c>
      <c r="P16" s="470" t="str">
        <f>T('ניסן-מאי.5'!P16)</f>
        <v/>
      </c>
      <c r="Q16" s="461">
        <f>'ניסן-מאי.5'!Q16</f>
        <v>0</v>
      </c>
      <c r="R16" s="455">
        <f>IF(S16=-99,0,'ניסן-מאי.5'!R16)</f>
        <v>0</v>
      </c>
      <c r="S16" s="799">
        <f>IF('ניסן-מאי.5'!S16=1,-99,'ניסן-מאי.5'!S16-1)</f>
        <v>-2</v>
      </c>
      <c r="T16" s="454" t="str">
        <f>T('ניסן-מאי.5'!T16)</f>
        <v/>
      </c>
      <c r="U16" s="468" t="str">
        <f>T('ניסן-מאי.5'!U16)</f>
        <v/>
      </c>
      <c r="V16" s="461">
        <f>'ניסן-מאי.5'!V16</f>
        <v>0</v>
      </c>
      <c r="W16" s="813">
        <f>IF(X16=-99,0,'ניסן-מאי.5'!W16)</f>
        <v>0</v>
      </c>
      <c r="X16" s="800">
        <f>IF('ניסן-מאי.5'!X16=1,-99,'ניסן-מאי.5'!X16-1)</f>
        <v>-2</v>
      </c>
      <c r="Y16" s="31">
        <f>'ניסן-מאי.5'!Y16</f>
        <v>0</v>
      </c>
      <c r="Z16" s="160"/>
      <c r="AA16" s="1111"/>
      <c r="AB16" s="1112"/>
      <c r="AC16" s="1112"/>
      <c r="AD16" s="1112"/>
      <c r="AE16" s="1112"/>
      <c r="AF16" s="1112"/>
      <c r="AG16" s="1112"/>
      <c r="AH16" s="1112"/>
      <c r="AI16" s="1113"/>
    </row>
    <row r="17" spans="1:35" ht="19.899999999999999" customHeight="1" x14ac:dyDescent="0.25">
      <c r="A17" s="122"/>
      <c r="B17" s="141" t="s">
        <v>18</v>
      </c>
      <c r="C17" s="1007">
        <f>SUM(C5:C16)</f>
        <v>0</v>
      </c>
      <c r="D17" s="1007"/>
      <c r="E17" s="123"/>
      <c r="F17" s="143" t="s">
        <v>16</v>
      </c>
      <c r="G17" s="1009">
        <f>SUM(G5:G16)</f>
        <v>0</v>
      </c>
      <c r="H17" s="1010"/>
      <c r="I17" s="124"/>
      <c r="J17" s="1188" t="s">
        <v>16</v>
      </c>
      <c r="K17" s="1188"/>
      <c r="L17" s="1188"/>
      <c r="M17" s="1189"/>
      <c r="N17" s="1190">
        <f>SUM(M5:M16,R5:R16,W5:W16)</f>
        <v>0</v>
      </c>
      <c r="O17" s="1190"/>
      <c r="P17" s="145"/>
      <c r="Q17" s="146"/>
      <c r="R17" s="147"/>
      <c r="S17" s="146"/>
      <c r="T17" s="146"/>
      <c r="U17" s="146"/>
      <c r="V17" s="146"/>
      <c r="W17" s="1191" t="s">
        <v>62</v>
      </c>
      <c r="X17" s="1191"/>
      <c r="Y17" s="38">
        <f>SUM(Y5:Y16)</f>
        <v>0</v>
      </c>
      <c r="Z17" s="161"/>
      <c r="AA17" s="1111"/>
      <c r="AB17" s="1112"/>
      <c r="AC17" s="1112"/>
      <c r="AD17" s="1112"/>
      <c r="AE17" s="1112"/>
      <c r="AF17" s="1112"/>
      <c r="AG17" s="1112"/>
      <c r="AH17" s="1112"/>
      <c r="AI17" s="1113"/>
    </row>
    <row r="18" spans="1:35" ht="25.9" customHeight="1" x14ac:dyDescent="0.3">
      <c r="A18" s="122"/>
      <c r="B18" s="1003" t="s">
        <v>13</v>
      </c>
      <c r="C18" s="1004"/>
      <c r="D18" s="1004"/>
      <c r="E18" s="123"/>
      <c r="F18" s="1005" t="s">
        <v>17</v>
      </c>
      <c r="G18" s="1006"/>
      <c r="H18" s="1006"/>
      <c r="I18" s="418"/>
      <c r="J18" s="1166" t="s">
        <v>143</v>
      </c>
      <c r="K18" s="1166"/>
      <c r="L18" s="1166"/>
      <c r="M18" s="1166"/>
      <c r="N18" s="1166"/>
      <c r="O18" s="1166"/>
      <c r="P18" s="1166"/>
      <c r="Q18" s="1166"/>
      <c r="R18" s="1166"/>
      <c r="S18" s="1166"/>
      <c r="T18" s="1166"/>
      <c r="U18" s="1166"/>
      <c r="V18" s="1166"/>
      <c r="W18" s="1166"/>
      <c r="X18" s="1167"/>
      <c r="Y18" s="40"/>
      <c r="Z18" s="162"/>
      <c r="AA18" s="1111"/>
      <c r="AB18" s="1112"/>
      <c r="AC18" s="1112"/>
      <c r="AD18" s="1112"/>
      <c r="AE18" s="1112"/>
      <c r="AF18" s="1112"/>
      <c r="AG18" s="1112"/>
      <c r="AH18" s="1112"/>
      <c r="AI18" s="1113"/>
    </row>
    <row r="19" spans="1:35" ht="15.75" x14ac:dyDescent="0.25">
      <c r="A19" s="122"/>
      <c r="B19" s="767" t="s">
        <v>23</v>
      </c>
      <c r="C19" s="1011" t="s">
        <v>6</v>
      </c>
      <c r="D19" s="1011"/>
      <c r="E19" s="123"/>
      <c r="F19" s="764" t="s">
        <v>24</v>
      </c>
      <c r="G19" s="1012" t="s">
        <v>6</v>
      </c>
      <c r="H19" s="1013"/>
      <c r="I19" s="418"/>
      <c r="J19" s="1192" t="s">
        <v>3</v>
      </c>
      <c r="K19" s="1025"/>
      <c r="L19" s="154" t="s">
        <v>5</v>
      </c>
      <c r="M19" s="155" t="s">
        <v>6</v>
      </c>
      <c r="N19" s="156" t="s">
        <v>21</v>
      </c>
      <c r="O19" s="1024" t="s">
        <v>3</v>
      </c>
      <c r="P19" s="1025"/>
      <c r="Q19" s="154" t="s">
        <v>5</v>
      </c>
      <c r="R19" s="137" t="s">
        <v>6</v>
      </c>
      <c r="S19" s="156" t="s">
        <v>21</v>
      </c>
      <c r="T19" s="1024" t="s">
        <v>3</v>
      </c>
      <c r="U19" s="1025"/>
      <c r="V19" s="158" t="s">
        <v>5</v>
      </c>
      <c r="W19" s="155" t="s">
        <v>6</v>
      </c>
      <c r="X19" s="159" t="s">
        <v>21</v>
      </c>
      <c r="Y19" s="270" t="s">
        <v>26</v>
      </c>
      <c r="Z19" s="160"/>
      <c r="AA19" s="1111"/>
      <c r="AB19" s="1112"/>
      <c r="AC19" s="1112"/>
      <c r="AD19" s="1112"/>
      <c r="AE19" s="1112"/>
      <c r="AF19" s="1112"/>
      <c r="AG19" s="1112"/>
      <c r="AH19" s="1112"/>
      <c r="AI19" s="1113"/>
    </row>
    <row r="20" spans="1:35" ht="15.75" x14ac:dyDescent="0.25">
      <c r="A20" s="13"/>
      <c r="B20" s="768"/>
      <c r="C20" s="996"/>
      <c r="D20" s="996"/>
      <c r="E20" s="14"/>
      <c r="F20" s="765"/>
      <c r="G20" s="972"/>
      <c r="H20" s="972"/>
      <c r="I20" s="39"/>
      <c r="J20" s="1014"/>
      <c r="K20" s="1015"/>
      <c r="L20" s="272"/>
      <c r="M20" s="47"/>
      <c r="N20" s="48"/>
      <c r="O20" s="1019"/>
      <c r="P20" s="1015"/>
      <c r="Q20" s="272"/>
      <c r="R20" s="427"/>
      <c r="S20" s="48"/>
      <c r="T20" s="1019"/>
      <c r="U20" s="1015"/>
      <c r="V20" s="272"/>
      <c r="W20" s="434"/>
      <c r="X20" s="52"/>
      <c r="Y20" s="284"/>
      <c r="Z20" s="32"/>
      <c r="AA20" s="1111"/>
      <c r="AB20" s="1112"/>
      <c r="AC20" s="1112"/>
      <c r="AD20" s="1112"/>
      <c r="AE20" s="1112"/>
      <c r="AF20" s="1112"/>
      <c r="AG20" s="1112"/>
      <c r="AH20" s="1112"/>
      <c r="AI20" s="1113"/>
    </row>
    <row r="21" spans="1:35" ht="15.75" x14ac:dyDescent="0.25">
      <c r="A21" s="13"/>
      <c r="B21" s="768"/>
      <c r="C21" s="996"/>
      <c r="D21" s="996"/>
      <c r="E21" s="14"/>
      <c r="F21" s="765"/>
      <c r="G21" s="972"/>
      <c r="H21" s="972"/>
      <c r="I21" s="39"/>
      <c r="J21" s="1014"/>
      <c r="K21" s="1015"/>
      <c r="L21" s="272"/>
      <c r="M21" s="53"/>
      <c r="N21" s="48"/>
      <c r="O21" s="1019"/>
      <c r="P21" s="1015"/>
      <c r="Q21" s="272"/>
      <c r="R21" s="430"/>
      <c r="S21" s="48"/>
      <c r="T21" s="1019"/>
      <c r="U21" s="1015"/>
      <c r="V21" s="272"/>
      <c r="W21" s="430"/>
      <c r="X21" s="52"/>
      <c r="Y21" s="284"/>
      <c r="Z21" s="32"/>
      <c r="AA21" s="1111"/>
      <c r="AB21" s="1112"/>
      <c r="AC21" s="1112"/>
      <c r="AD21" s="1112"/>
      <c r="AE21" s="1112"/>
      <c r="AF21" s="1112"/>
      <c r="AG21" s="1112"/>
      <c r="AH21" s="1112"/>
      <c r="AI21" s="1113"/>
    </row>
    <row r="22" spans="1:35" ht="15.75" x14ac:dyDescent="0.25">
      <c r="A22" s="13"/>
      <c r="B22" s="768"/>
      <c r="C22" s="996"/>
      <c r="D22" s="996"/>
      <c r="E22" s="14"/>
      <c r="F22" s="765"/>
      <c r="G22" s="972"/>
      <c r="H22" s="972"/>
      <c r="I22" s="39"/>
      <c r="J22" s="1014"/>
      <c r="K22" s="1015"/>
      <c r="L22" s="272"/>
      <c r="M22" s="53"/>
      <c r="N22" s="48"/>
      <c r="O22" s="1019"/>
      <c r="P22" s="1015"/>
      <c r="Q22" s="272"/>
      <c r="R22" s="430"/>
      <c r="S22" s="48"/>
      <c r="T22" s="1019"/>
      <c r="U22" s="1015"/>
      <c r="V22" s="272"/>
      <c r="W22" s="430"/>
      <c r="X22" s="52"/>
      <c r="Y22" s="284"/>
      <c r="Z22" s="32"/>
      <c r="AA22" s="1111"/>
      <c r="AB22" s="1112"/>
      <c r="AC22" s="1112"/>
      <c r="AD22" s="1112"/>
      <c r="AE22" s="1112"/>
      <c r="AF22" s="1112"/>
      <c r="AG22" s="1112"/>
      <c r="AH22" s="1112"/>
      <c r="AI22" s="1113"/>
    </row>
    <row r="23" spans="1:35" ht="15.75" x14ac:dyDescent="0.25">
      <c r="A23" s="13"/>
      <c r="B23" s="768"/>
      <c r="C23" s="996"/>
      <c r="D23" s="996"/>
      <c r="E23" s="14"/>
      <c r="F23" s="765"/>
      <c r="G23" s="972"/>
      <c r="H23" s="972"/>
      <c r="I23" s="39"/>
      <c r="J23" s="1014"/>
      <c r="K23" s="1015"/>
      <c r="L23" s="272"/>
      <c r="M23" s="53"/>
      <c r="N23" s="48"/>
      <c r="O23" s="1019"/>
      <c r="P23" s="1015"/>
      <c r="Q23" s="272"/>
      <c r="R23" s="433"/>
      <c r="S23" s="48"/>
      <c r="T23" s="1019"/>
      <c r="U23" s="1015"/>
      <c r="V23" s="272"/>
      <c r="W23" s="430"/>
      <c r="X23" s="52"/>
      <c r="Y23" s="284"/>
      <c r="Z23" s="32"/>
      <c r="AA23" s="1111"/>
      <c r="AB23" s="1112"/>
      <c r="AC23" s="1112"/>
      <c r="AD23" s="1112"/>
      <c r="AE23" s="1112"/>
      <c r="AF23" s="1112"/>
      <c r="AG23" s="1112"/>
      <c r="AH23" s="1112"/>
      <c r="AI23" s="1113"/>
    </row>
    <row r="24" spans="1:35" ht="15.75" x14ac:dyDescent="0.25">
      <c r="A24" s="13"/>
      <c r="B24" s="768"/>
      <c r="C24" s="996"/>
      <c r="D24" s="996"/>
      <c r="E24" s="14"/>
      <c r="F24" s="765"/>
      <c r="G24" s="972"/>
      <c r="H24" s="972"/>
      <c r="I24" s="39"/>
      <c r="J24" s="1014"/>
      <c r="K24" s="1015"/>
      <c r="L24" s="272"/>
      <c r="M24" s="53"/>
      <c r="N24" s="48"/>
      <c r="O24" s="1019"/>
      <c r="P24" s="1015"/>
      <c r="Q24" s="272"/>
      <c r="R24" s="430"/>
      <c r="S24" s="48"/>
      <c r="T24" s="1019"/>
      <c r="U24" s="1015"/>
      <c r="V24" s="272"/>
      <c r="W24" s="430"/>
      <c r="X24" s="52"/>
      <c r="Y24" s="284"/>
      <c r="Z24" s="32"/>
      <c r="AA24" s="1111"/>
      <c r="AB24" s="1112"/>
      <c r="AC24" s="1112"/>
      <c r="AD24" s="1112"/>
      <c r="AE24" s="1112"/>
      <c r="AF24" s="1112"/>
      <c r="AG24" s="1112"/>
      <c r="AH24" s="1112"/>
      <c r="AI24" s="1113"/>
    </row>
    <row r="25" spans="1:35" ht="15.75" x14ac:dyDescent="0.25">
      <c r="A25" s="13"/>
      <c r="B25" s="768"/>
      <c r="C25" s="996"/>
      <c r="D25" s="996"/>
      <c r="E25" s="14"/>
      <c r="F25" s="765"/>
      <c r="G25" s="972"/>
      <c r="H25" s="972"/>
      <c r="I25" s="39"/>
      <c r="J25" s="1014"/>
      <c r="K25" s="1015"/>
      <c r="L25" s="272"/>
      <c r="M25" s="53"/>
      <c r="N25" s="48"/>
      <c r="O25" s="1019"/>
      <c r="P25" s="1015"/>
      <c r="Q25" s="272"/>
      <c r="R25" s="430"/>
      <c r="S25" s="48"/>
      <c r="T25" s="1019"/>
      <c r="U25" s="1015"/>
      <c r="V25" s="272"/>
      <c r="W25" s="430"/>
      <c r="X25" s="52"/>
      <c r="Y25" s="284"/>
      <c r="Z25" s="32"/>
      <c r="AA25" s="1111"/>
      <c r="AB25" s="1112"/>
      <c r="AC25" s="1112"/>
      <c r="AD25" s="1112"/>
      <c r="AE25" s="1112"/>
      <c r="AF25" s="1112"/>
      <c r="AG25" s="1112"/>
      <c r="AH25" s="1112"/>
      <c r="AI25" s="1113"/>
    </row>
    <row r="26" spans="1:35" ht="15.75" x14ac:dyDescent="0.25">
      <c r="A26" s="13"/>
      <c r="B26" s="768"/>
      <c r="C26" s="996"/>
      <c r="D26" s="996"/>
      <c r="E26" s="14"/>
      <c r="F26" s="765"/>
      <c r="G26" s="972"/>
      <c r="H26" s="972"/>
      <c r="I26" s="39"/>
      <c r="J26" s="1014"/>
      <c r="K26" s="1015"/>
      <c r="L26" s="272"/>
      <c r="M26" s="53"/>
      <c r="N26" s="48"/>
      <c r="O26" s="1019"/>
      <c r="P26" s="1015"/>
      <c r="Q26" s="272"/>
      <c r="R26" s="430"/>
      <c r="S26" s="48"/>
      <c r="T26" s="1019"/>
      <c r="U26" s="1015"/>
      <c r="V26" s="272"/>
      <c r="W26" s="430"/>
      <c r="X26" s="52"/>
      <c r="Y26" s="284"/>
      <c r="Z26" s="32"/>
      <c r="AA26" s="1111"/>
      <c r="AB26" s="1112"/>
      <c r="AC26" s="1112"/>
      <c r="AD26" s="1112"/>
      <c r="AE26" s="1112"/>
      <c r="AF26" s="1112"/>
      <c r="AG26" s="1112"/>
      <c r="AH26" s="1112"/>
      <c r="AI26" s="1113"/>
    </row>
    <row r="27" spans="1:35" ht="15.75" x14ac:dyDescent="0.25">
      <c r="A27" s="13"/>
      <c r="B27" s="768"/>
      <c r="C27" s="996"/>
      <c r="D27" s="996"/>
      <c r="E27" s="14"/>
      <c r="F27" s="765"/>
      <c r="G27" s="972"/>
      <c r="H27" s="972"/>
      <c r="I27" s="39"/>
      <c r="J27" s="1014"/>
      <c r="K27" s="1015"/>
      <c r="L27" s="272"/>
      <c r="M27" s="53"/>
      <c r="N27" s="48"/>
      <c r="O27" s="1019"/>
      <c r="P27" s="1015"/>
      <c r="Q27" s="272"/>
      <c r="R27" s="430"/>
      <c r="S27" s="48"/>
      <c r="T27" s="1019"/>
      <c r="U27" s="1015"/>
      <c r="V27" s="272"/>
      <c r="W27" s="430"/>
      <c r="X27" s="52"/>
      <c r="Y27" s="284"/>
      <c r="Z27" s="32"/>
      <c r="AA27" s="1111"/>
      <c r="AB27" s="1112"/>
      <c r="AC27" s="1112"/>
      <c r="AD27" s="1112"/>
      <c r="AE27" s="1112"/>
      <c r="AF27" s="1112"/>
      <c r="AG27" s="1112"/>
      <c r="AH27" s="1112"/>
      <c r="AI27" s="1113"/>
    </row>
    <row r="28" spans="1:35" ht="15.75" x14ac:dyDescent="0.25">
      <c r="A28" s="13"/>
      <c r="B28" s="768"/>
      <c r="C28" s="996"/>
      <c r="D28" s="996"/>
      <c r="E28" s="14"/>
      <c r="F28" s="765"/>
      <c r="G28" s="972"/>
      <c r="H28" s="972"/>
      <c r="I28" s="39"/>
      <c r="J28" s="1014"/>
      <c r="K28" s="1015"/>
      <c r="L28" s="272"/>
      <c r="M28" s="53"/>
      <c r="N28" s="48"/>
      <c r="O28" s="1019"/>
      <c r="P28" s="1015"/>
      <c r="Q28" s="272"/>
      <c r="R28" s="430"/>
      <c r="S28" s="48"/>
      <c r="T28" s="1019"/>
      <c r="U28" s="1015"/>
      <c r="V28" s="272"/>
      <c r="W28" s="430"/>
      <c r="X28" s="52"/>
      <c r="Y28" s="284"/>
      <c r="Z28" s="32"/>
      <c r="AA28" s="1111"/>
      <c r="AB28" s="1112"/>
      <c r="AC28" s="1112"/>
      <c r="AD28" s="1112"/>
      <c r="AE28" s="1112"/>
      <c r="AF28" s="1112"/>
      <c r="AG28" s="1112"/>
      <c r="AH28" s="1112"/>
      <c r="AI28" s="1113"/>
    </row>
    <row r="29" spans="1:35" ht="15.75" x14ac:dyDescent="0.25">
      <c r="A29" s="13"/>
      <c r="B29" s="768"/>
      <c r="C29" s="996"/>
      <c r="D29" s="996"/>
      <c r="E29" s="14"/>
      <c r="F29" s="765"/>
      <c r="G29" s="972"/>
      <c r="H29" s="972"/>
      <c r="I29" s="39"/>
      <c r="J29" s="1014"/>
      <c r="K29" s="1015"/>
      <c r="L29" s="272"/>
      <c r="M29" s="53"/>
      <c r="N29" s="48"/>
      <c r="O29" s="1019"/>
      <c r="P29" s="1015"/>
      <c r="Q29" s="272"/>
      <c r="R29" s="430"/>
      <c r="S29" s="48"/>
      <c r="T29" s="1019"/>
      <c r="U29" s="1015"/>
      <c r="V29" s="272"/>
      <c r="W29" s="430"/>
      <c r="X29" s="52"/>
      <c r="Y29" s="284"/>
      <c r="Z29" s="32"/>
      <c r="AA29" s="1111"/>
      <c r="AB29" s="1112"/>
      <c r="AC29" s="1112"/>
      <c r="AD29" s="1112"/>
      <c r="AE29" s="1112"/>
      <c r="AF29" s="1112"/>
      <c r="AG29" s="1112"/>
      <c r="AH29" s="1112"/>
      <c r="AI29" s="1113"/>
    </row>
    <row r="30" spans="1:35" ht="15.75" x14ac:dyDescent="0.25">
      <c r="A30" s="13"/>
      <c r="B30" s="768"/>
      <c r="C30" s="996"/>
      <c r="D30" s="996"/>
      <c r="E30" s="14"/>
      <c r="F30" s="765"/>
      <c r="G30" s="972"/>
      <c r="H30" s="972"/>
      <c r="I30" s="39"/>
      <c r="J30" s="1014"/>
      <c r="K30" s="1015"/>
      <c r="L30" s="272"/>
      <c r="M30" s="53"/>
      <c r="N30" s="48"/>
      <c r="O30" s="1019"/>
      <c r="P30" s="1015"/>
      <c r="Q30" s="272"/>
      <c r="R30" s="430"/>
      <c r="S30" s="48"/>
      <c r="T30" s="1019"/>
      <c r="U30" s="1015"/>
      <c r="V30" s="272"/>
      <c r="W30" s="430"/>
      <c r="X30" s="52"/>
      <c r="Y30" s="284"/>
      <c r="Z30" s="32"/>
      <c r="AA30" s="1111"/>
      <c r="AB30" s="1112"/>
      <c r="AC30" s="1112"/>
      <c r="AD30" s="1112"/>
      <c r="AE30" s="1112"/>
      <c r="AF30" s="1112"/>
      <c r="AG30" s="1112"/>
      <c r="AH30" s="1112"/>
      <c r="AI30" s="1113"/>
    </row>
    <row r="31" spans="1:35" ht="15.75" x14ac:dyDescent="0.25">
      <c r="A31" s="13"/>
      <c r="B31" s="768"/>
      <c r="C31" s="996"/>
      <c r="D31" s="996"/>
      <c r="E31" s="14"/>
      <c r="F31" s="765"/>
      <c r="G31" s="972"/>
      <c r="H31" s="972"/>
      <c r="I31" s="39"/>
      <c r="J31" s="1014"/>
      <c r="K31" s="1015"/>
      <c r="L31" s="272"/>
      <c r="M31" s="53"/>
      <c r="N31" s="48"/>
      <c r="O31" s="1019"/>
      <c r="P31" s="1015"/>
      <c r="Q31" s="272"/>
      <c r="R31" s="430"/>
      <c r="S31" s="48"/>
      <c r="T31" s="1019"/>
      <c r="U31" s="1015"/>
      <c r="V31" s="272"/>
      <c r="W31" s="430"/>
      <c r="X31" s="52"/>
      <c r="Y31" s="284"/>
      <c r="Z31" s="32"/>
      <c r="AA31" s="1111"/>
      <c r="AB31" s="1112"/>
      <c r="AC31" s="1112"/>
      <c r="AD31" s="1112"/>
      <c r="AE31" s="1112"/>
      <c r="AF31" s="1112"/>
      <c r="AG31" s="1112"/>
      <c r="AH31" s="1112"/>
      <c r="AI31" s="1113"/>
    </row>
    <row r="32" spans="1:35" ht="15.75" x14ac:dyDescent="0.25">
      <c r="A32" s="13"/>
      <c r="B32" s="768"/>
      <c r="C32" s="996"/>
      <c r="D32" s="996"/>
      <c r="E32" s="14"/>
      <c r="F32" s="765"/>
      <c r="G32" s="972"/>
      <c r="H32" s="972"/>
      <c r="I32" s="39"/>
      <c r="J32" s="1014"/>
      <c r="K32" s="1015"/>
      <c r="L32" s="272"/>
      <c r="M32" s="53"/>
      <c r="N32" s="48"/>
      <c r="O32" s="1019"/>
      <c r="P32" s="1015"/>
      <c r="Q32" s="272"/>
      <c r="R32" s="430"/>
      <c r="S32" s="48"/>
      <c r="T32" s="1019"/>
      <c r="U32" s="1015"/>
      <c r="V32" s="272"/>
      <c r="W32" s="430"/>
      <c r="X32" s="52"/>
      <c r="Y32" s="284"/>
      <c r="Z32" s="32"/>
      <c r="AA32" s="1111"/>
      <c r="AB32" s="1112"/>
      <c r="AC32" s="1112"/>
      <c r="AD32" s="1112"/>
      <c r="AE32" s="1112"/>
      <c r="AF32" s="1112"/>
      <c r="AG32" s="1112"/>
      <c r="AH32" s="1112"/>
      <c r="AI32" s="1113"/>
    </row>
    <row r="33" spans="1:36" ht="15.75" x14ac:dyDescent="0.25">
      <c r="A33" s="13"/>
      <c r="B33" s="768"/>
      <c r="C33" s="996"/>
      <c r="D33" s="996"/>
      <c r="E33" s="14"/>
      <c r="F33" s="765"/>
      <c r="G33" s="972"/>
      <c r="H33" s="972"/>
      <c r="I33" s="39"/>
      <c r="J33" s="1014"/>
      <c r="K33" s="1015"/>
      <c r="L33" s="272"/>
      <c r="M33" s="53"/>
      <c r="N33" s="48"/>
      <c r="O33" s="1019"/>
      <c r="P33" s="1015"/>
      <c r="Q33" s="272"/>
      <c r="R33" s="430"/>
      <c r="S33" s="48"/>
      <c r="T33" s="1019"/>
      <c r="U33" s="1015"/>
      <c r="V33" s="272"/>
      <c r="W33" s="430"/>
      <c r="X33" s="52"/>
      <c r="Y33" s="284"/>
      <c r="Z33" s="32"/>
      <c r="AA33" s="1111"/>
      <c r="AB33" s="1112"/>
      <c r="AC33" s="1112"/>
      <c r="AD33" s="1112"/>
      <c r="AE33" s="1112"/>
      <c r="AF33" s="1112"/>
      <c r="AG33" s="1112"/>
      <c r="AH33" s="1112"/>
      <c r="AI33" s="1113"/>
    </row>
    <row r="34" spans="1:36" ht="16.5" thickBot="1" x14ac:dyDescent="0.3">
      <c r="A34" s="13"/>
      <c r="B34" s="769"/>
      <c r="C34" s="996"/>
      <c r="D34" s="996"/>
      <c r="E34" s="14"/>
      <c r="F34" s="765"/>
      <c r="G34" s="1277"/>
      <c r="H34" s="1277"/>
      <c r="I34" s="39"/>
      <c r="J34" s="1014"/>
      <c r="K34" s="1015"/>
      <c r="L34" s="272"/>
      <c r="M34" s="53"/>
      <c r="N34" s="58"/>
      <c r="O34" s="1020"/>
      <c r="P34" s="1021"/>
      <c r="Q34" s="279"/>
      <c r="R34" s="431"/>
      <c r="S34" s="64"/>
      <c r="T34" s="1281"/>
      <c r="U34" s="1282"/>
      <c r="V34" s="278"/>
      <c r="W34" s="431"/>
      <c r="X34" s="537"/>
      <c r="Y34" s="539"/>
      <c r="Z34" s="32"/>
      <c r="AA34" s="1128"/>
      <c r="AB34" s="1129"/>
      <c r="AC34" s="1129"/>
      <c r="AD34" s="1129"/>
      <c r="AE34" s="1129"/>
      <c r="AF34" s="1129"/>
      <c r="AG34" s="1129"/>
      <c r="AH34" s="1129"/>
      <c r="AI34" s="1130"/>
    </row>
    <row r="35" spans="1:36" ht="16.5" thickTop="1" x14ac:dyDescent="0.25">
      <c r="A35" s="13"/>
      <c r="B35" s="769"/>
      <c r="C35" s="996"/>
      <c r="D35" s="996"/>
      <c r="E35" s="14"/>
      <c r="F35" s="766"/>
      <c r="G35" s="1277"/>
      <c r="H35" s="1277"/>
      <c r="I35" s="39"/>
      <c r="J35" s="1014"/>
      <c r="K35" s="1015"/>
      <c r="L35" s="272"/>
      <c r="M35" s="53"/>
      <c r="N35" s="58"/>
      <c r="O35" s="1135" t="s">
        <v>213</v>
      </c>
      <c r="P35" s="1136"/>
      <c r="Q35" s="1136"/>
      <c r="R35" s="1136"/>
      <c r="S35" s="1136"/>
      <c r="T35" s="1136"/>
      <c r="U35" s="1136"/>
      <c r="V35" s="1137"/>
      <c r="W35" s="535"/>
      <c r="X35" s="536"/>
      <c r="Y35" s="541"/>
      <c r="Z35" s="1146" t="s">
        <v>178</v>
      </c>
      <c r="AA35" s="1146"/>
      <c r="AB35" s="1146"/>
      <c r="AC35" s="1146"/>
      <c r="AD35" s="1146"/>
      <c r="AE35" s="1146"/>
      <c r="AF35" s="1146"/>
      <c r="AG35" s="1146"/>
      <c r="AH35" s="1146"/>
      <c r="AI35" s="1147"/>
      <c r="AJ35" s="561"/>
    </row>
    <row r="36" spans="1:36" ht="16.5" thickBot="1" x14ac:dyDescent="0.3">
      <c r="A36" s="13"/>
      <c r="B36" s="769"/>
      <c r="C36" s="996"/>
      <c r="D36" s="996"/>
      <c r="E36" s="14"/>
      <c r="F36" s="766"/>
      <c r="G36" s="1277"/>
      <c r="H36" s="1277"/>
      <c r="I36" s="39"/>
      <c r="J36" s="1014"/>
      <c r="K36" s="1015"/>
      <c r="L36" s="272"/>
      <c r="M36" s="53"/>
      <c r="N36" s="411"/>
      <c r="O36" s="1138"/>
      <c r="P36" s="1139"/>
      <c r="Q36" s="1139"/>
      <c r="R36" s="1139"/>
      <c r="S36" s="1139"/>
      <c r="T36" s="1139"/>
      <c r="U36" s="1139"/>
      <c r="V36" s="1140"/>
      <c r="W36" s="435"/>
      <c r="X36" s="553"/>
      <c r="Y36" s="557"/>
      <c r="Z36" s="1148" t="s">
        <v>176</v>
      </c>
      <c r="AA36" s="1148"/>
      <c r="AB36" s="1148"/>
      <c r="AC36" s="1148"/>
      <c r="AD36" s="1148"/>
      <c r="AE36" s="1148"/>
      <c r="AF36" s="1148"/>
      <c r="AG36" s="1148"/>
      <c r="AH36" s="1148"/>
      <c r="AI36" s="1149"/>
      <c r="AJ36" s="561"/>
    </row>
    <row r="37" spans="1:36" ht="16.5" thickTop="1" x14ac:dyDescent="0.25">
      <c r="A37" s="13"/>
      <c r="B37" s="769"/>
      <c r="C37" s="996"/>
      <c r="D37" s="996"/>
      <c r="E37" s="14"/>
      <c r="F37" s="765"/>
      <c r="G37" s="972"/>
      <c r="H37" s="972"/>
      <c r="I37" s="39"/>
      <c r="J37" s="1014"/>
      <c r="K37" s="1015"/>
      <c r="L37" s="272"/>
      <c r="M37" s="53"/>
      <c r="N37" s="411"/>
      <c r="O37" s="1022"/>
      <c r="P37" s="1023"/>
      <c r="Q37" s="544"/>
      <c r="R37" s="545"/>
      <c r="S37" s="546"/>
      <c r="T37" s="1022"/>
      <c r="U37" s="1023"/>
      <c r="V37" s="547"/>
      <c r="W37" s="552"/>
      <c r="X37" s="555"/>
      <c r="Y37" s="558"/>
      <c r="Z37" s="560"/>
      <c r="AA37" s="1131"/>
      <c r="AB37" s="1132"/>
      <c r="AC37" s="1132"/>
      <c r="AD37" s="1132"/>
      <c r="AE37" s="1132"/>
      <c r="AF37" s="1132"/>
      <c r="AG37" s="1132"/>
      <c r="AH37" s="1132"/>
      <c r="AI37" s="1133"/>
      <c r="AJ37" s="423"/>
    </row>
    <row r="38" spans="1:36" ht="18" customHeight="1" x14ac:dyDescent="0.25">
      <c r="A38" s="122"/>
      <c r="B38" s="163" t="s">
        <v>15</v>
      </c>
      <c r="C38" s="1201">
        <f>SUM(C20:C37)</f>
        <v>0</v>
      </c>
      <c r="D38" s="1201"/>
      <c r="E38" s="123"/>
      <c r="F38" s="165" t="s">
        <v>14</v>
      </c>
      <c r="G38" s="1200">
        <f>SUM(G20:G37)</f>
        <v>0</v>
      </c>
      <c r="H38" s="1200"/>
      <c r="I38" s="741"/>
      <c r="J38" s="1016" t="s">
        <v>14</v>
      </c>
      <c r="K38" s="1017"/>
      <c r="L38" s="1018"/>
      <c r="M38" s="1151">
        <f>SUM(M20:M37,R20:R37,W20:W37)</f>
        <v>0</v>
      </c>
      <c r="N38" s="1152"/>
      <c r="O38" s="167"/>
      <c r="P38" s="167"/>
      <c r="Q38" s="168"/>
      <c r="R38" s="925"/>
      <c r="S38" s="926"/>
      <c r="T38" s="927"/>
      <c r="U38" s="927"/>
      <c r="V38" s="169"/>
      <c r="W38" s="1153" t="s">
        <v>61</v>
      </c>
      <c r="X38" s="1154"/>
      <c r="Y38" s="432">
        <f>SUM(Y20:Y37)</f>
        <v>0</v>
      </c>
      <c r="Z38" s="171"/>
      <c r="AA38" s="1111"/>
      <c r="AB38" s="1112"/>
      <c r="AC38" s="1112"/>
      <c r="AD38" s="1112"/>
      <c r="AE38" s="1112"/>
      <c r="AF38" s="1112"/>
      <c r="AG38" s="1112"/>
      <c r="AH38" s="1112"/>
      <c r="AI38" s="1113"/>
    </row>
    <row r="39" spans="1:36" ht="29.1" customHeight="1" x14ac:dyDescent="0.3">
      <c r="A39" s="122"/>
      <c r="B39" s="916" t="s">
        <v>7</v>
      </c>
      <c r="C39" s="1202">
        <f>SUM(C17+C38)</f>
        <v>0</v>
      </c>
      <c r="D39" s="1202"/>
      <c r="E39" s="123"/>
      <c r="F39" s="915" t="s">
        <v>8</v>
      </c>
      <c r="G39" s="1199">
        <f>SUM(G17+G38)</f>
        <v>0</v>
      </c>
      <c r="H39" s="1199"/>
      <c r="I39" s="741"/>
      <c r="J39" s="1173" t="s">
        <v>51</v>
      </c>
      <c r="K39" s="1174"/>
      <c r="L39" s="1174"/>
      <c r="M39" s="1175"/>
      <c r="N39" s="1144">
        <f>SUM(N17+M38)</f>
        <v>0</v>
      </c>
      <c r="O39" s="1144"/>
      <c r="P39" s="1145"/>
      <c r="Q39" s="1145"/>
      <c r="R39" s="176"/>
      <c r="S39" s="177"/>
      <c r="T39" s="1134" t="s">
        <v>49</v>
      </c>
      <c r="U39" s="1134"/>
      <c r="V39" s="1134"/>
      <c r="W39" s="1134"/>
      <c r="X39" s="1134"/>
      <c r="Y39" s="928">
        <f>SUM(Y17+Y38)</f>
        <v>0</v>
      </c>
      <c r="Z39" s="178"/>
      <c r="AA39" s="1111"/>
      <c r="AB39" s="1112"/>
      <c r="AC39" s="1112"/>
      <c r="AD39" s="1112"/>
      <c r="AE39" s="1112"/>
      <c r="AF39" s="1112"/>
      <c r="AG39" s="1112"/>
      <c r="AH39" s="1112"/>
      <c r="AI39" s="1113"/>
    </row>
    <row r="40" spans="1:36" ht="16.899999999999999" customHeight="1" thickBot="1" x14ac:dyDescent="0.3">
      <c r="A40" s="122"/>
      <c r="B40" s="179"/>
      <c r="C40" s="180"/>
      <c r="D40" s="180"/>
      <c r="E40" s="181"/>
      <c r="F40" s="182"/>
      <c r="G40" s="183"/>
      <c r="H40" s="183"/>
      <c r="I40" s="72"/>
      <c r="J40" s="1158"/>
      <c r="K40" s="1158"/>
      <c r="L40" s="1158"/>
      <c r="M40" s="1158"/>
      <c r="N40" s="1159"/>
      <c r="O40" s="1158"/>
      <c r="P40" s="1160"/>
      <c r="Q40" s="1160"/>
      <c r="R40" s="1160"/>
      <c r="S40" s="184"/>
      <c r="T40" s="184"/>
      <c r="U40" s="184"/>
      <c r="V40" s="1150" t="s">
        <v>80</v>
      </c>
      <c r="W40" s="1150"/>
      <c r="X40" s="1150"/>
      <c r="Y40" s="838">
        <f>SUM('ניסן-מאי.5'!Y40+Y39+N39)</f>
        <v>0</v>
      </c>
      <c r="Z40" s="178"/>
      <c r="AA40" s="1141"/>
      <c r="AB40" s="1142"/>
      <c r="AC40" s="1142"/>
      <c r="AD40" s="1142"/>
      <c r="AE40" s="1142"/>
      <c r="AF40" s="1142"/>
      <c r="AG40" s="1142"/>
      <c r="AH40" s="1142"/>
      <c r="AI40" s="1143"/>
    </row>
    <row r="41" spans="1:36" ht="19.899999999999999" customHeight="1" x14ac:dyDescent="0.3">
      <c r="A41" s="221"/>
      <c r="B41" s="1124"/>
      <c r="C41" s="1124"/>
      <c r="D41" s="1124"/>
      <c r="E41" s="1124"/>
      <c r="F41" s="1124"/>
      <c r="G41" s="1124"/>
      <c r="H41" s="733"/>
      <c r="I41" s="124"/>
      <c r="J41" s="418"/>
      <c r="K41" s="418"/>
      <c r="L41" s="418"/>
      <c r="M41" s="418"/>
      <c r="N41" s="418"/>
      <c r="O41" s="418"/>
      <c r="P41" s="418"/>
      <c r="Q41" s="418"/>
      <c r="R41" s="418"/>
      <c r="S41" s="1125" t="s">
        <v>134</v>
      </c>
      <c r="T41" s="1126"/>
      <c r="U41" s="1126"/>
      <c r="V41" s="1126"/>
      <c r="W41" s="1126"/>
      <c r="X41" s="1126"/>
      <c r="Y41" s="1126"/>
      <c r="Z41" s="162"/>
      <c r="AA41" s="1111"/>
      <c r="AB41" s="1112"/>
      <c r="AC41" s="1112"/>
      <c r="AD41" s="1112"/>
      <c r="AE41" s="1112"/>
      <c r="AF41" s="1112"/>
      <c r="AG41" s="1112"/>
      <c r="AH41" s="1112"/>
      <c r="AI41" s="1113"/>
    </row>
    <row r="42" spans="1:36" ht="24" customHeight="1" x14ac:dyDescent="0.2">
      <c r="A42" s="122"/>
      <c r="B42" s="1122" t="s">
        <v>89</v>
      </c>
      <c r="C42" s="1122"/>
      <c r="D42" s="1122"/>
      <c r="E42" s="1122"/>
      <c r="F42" s="1122"/>
      <c r="G42" s="1203">
        <f>SUM(C39-G39)</f>
        <v>0</v>
      </c>
      <c r="H42" s="1203"/>
      <c r="I42" s="124"/>
      <c r="J42" s="124"/>
      <c r="K42" s="418"/>
      <c r="L42" s="418"/>
      <c r="M42" s="1170" t="s">
        <v>262</v>
      </c>
      <c r="N42" s="1284"/>
      <c r="O42" s="1284"/>
      <c r="P42" s="1284"/>
      <c r="Q42" s="1284"/>
      <c r="R42" s="499"/>
      <c r="S42" s="1127"/>
      <c r="T42" s="1127"/>
      <c r="U42" s="1127"/>
      <c r="V42" s="1127"/>
      <c r="W42" s="1127"/>
      <c r="X42" s="1127"/>
      <c r="Y42" s="1127"/>
      <c r="Z42" s="162"/>
      <c r="AA42" s="1111"/>
      <c r="AB42" s="1112"/>
      <c r="AC42" s="1112"/>
      <c r="AD42" s="1112"/>
      <c r="AE42" s="1112"/>
      <c r="AF42" s="1112"/>
      <c r="AG42" s="1112"/>
      <c r="AH42" s="1112"/>
      <c r="AI42" s="1113"/>
    </row>
    <row r="43" spans="1:36" ht="17.25" customHeight="1" x14ac:dyDescent="0.2">
      <c r="A43" s="122"/>
      <c r="B43" s="1122"/>
      <c r="C43" s="1122"/>
      <c r="D43" s="1122"/>
      <c r="E43" s="1122"/>
      <c r="F43" s="1122"/>
      <c r="G43" s="1203"/>
      <c r="H43" s="1203"/>
      <c r="I43" s="124"/>
      <c r="J43" s="124"/>
      <c r="K43" s="418"/>
      <c r="L43" s="124"/>
      <c r="M43" s="418"/>
      <c r="N43" s="418"/>
      <c r="O43" s="418"/>
      <c r="P43" s="418"/>
      <c r="Q43" s="418"/>
      <c r="R43" s="186"/>
      <c r="S43" s="1105"/>
      <c r="T43" s="1106"/>
      <c r="U43" s="1123">
        <v>0</v>
      </c>
      <c r="V43" s="1123"/>
      <c r="W43" s="1109"/>
      <c r="X43" s="1110"/>
      <c r="Y43" s="73">
        <v>0</v>
      </c>
      <c r="Z43" s="41"/>
      <c r="AA43" s="1111"/>
      <c r="AB43" s="1112"/>
      <c r="AC43" s="1112"/>
      <c r="AD43" s="1112"/>
      <c r="AE43" s="1112"/>
      <c r="AF43" s="1112"/>
      <c r="AG43" s="1112"/>
      <c r="AH43" s="1112"/>
      <c r="AI43" s="1113"/>
    </row>
    <row r="44" spans="1:36" ht="16.5" customHeight="1" thickBot="1" x14ac:dyDescent="0.3">
      <c r="A44" s="122"/>
      <c r="B44" s="828" t="s">
        <v>93</v>
      </c>
      <c r="C44" s="1205">
        <f>SUM(U43,U44,U45,Y43,Y44,Y45)</f>
        <v>0</v>
      </c>
      <c r="D44" s="1205"/>
      <c r="E44" s="1161" t="s">
        <v>90</v>
      </c>
      <c r="F44" s="1161"/>
      <c r="G44" s="1204">
        <f>SUM(G42+C44)</f>
        <v>0</v>
      </c>
      <c r="H44" s="1204"/>
      <c r="I44" s="124"/>
      <c r="J44" s="418"/>
      <c r="K44" s="418"/>
      <c r="L44" s="418"/>
      <c r="M44" s="418"/>
      <c r="N44" s="418"/>
      <c r="O44" s="418"/>
      <c r="P44" s="418"/>
      <c r="Q44" s="418"/>
      <c r="R44" s="186"/>
      <c r="S44" s="1105"/>
      <c r="T44" s="1106"/>
      <c r="U44" s="1107">
        <v>0</v>
      </c>
      <c r="V44" s="1108"/>
      <c r="W44" s="1109"/>
      <c r="X44" s="1110"/>
      <c r="Y44" s="73">
        <v>0</v>
      </c>
      <c r="Z44" s="41"/>
      <c r="AA44" s="1111"/>
      <c r="AB44" s="1112"/>
      <c r="AC44" s="1112"/>
      <c r="AD44" s="1112"/>
      <c r="AE44" s="1112"/>
      <c r="AF44" s="1112"/>
      <c r="AG44" s="1112"/>
      <c r="AH44" s="1112"/>
      <c r="AI44" s="1113"/>
    </row>
    <row r="45" spans="1:36" ht="16.149999999999999" customHeight="1" thickTop="1" thickBot="1" x14ac:dyDescent="0.3">
      <c r="A45" s="221"/>
      <c r="B45" s="181"/>
      <c r="C45" s="181"/>
      <c r="D45" s="181"/>
      <c r="E45" s="181"/>
      <c r="F45" s="418"/>
      <c r="G45" s="418"/>
      <c r="H45" s="734"/>
      <c r="I45" s="124"/>
      <c r="J45" s="124"/>
      <c r="K45" s="418"/>
      <c r="L45" s="639"/>
      <c r="M45" s="1120" t="s">
        <v>261</v>
      </c>
      <c r="N45" s="1121"/>
      <c r="O45" s="1121"/>
      <c r="P45" s="1121"/>
      <c r="Q45" s="418"/>
      <c r="R45" s="186"/>
      <c r="S45" s="1105"/>
      <c r="T45" s="1106"/>
      <c r="U45" s="1107">
        <v>0</v>
      </c>
      <c r="V45" s="1108"/>
      <c r="W45" s="1109"/>
      <c r="X45" s="1110"/>
      <c r="Y45" s="73">
        <v>0</v>
      </c>
      <c r="Z45" s="74"/>
      <c r="AA45" s="1111"/>
      <c r="AB45" s="1112"/>
      <c r="AC45" s="1112"/>
      <c r="AD45" s="1112"/>
      <c r="AE45" s="1112"/>
      <c r="AF45" s="1112"/>
      <c r="AG45" s="1112"/>
      <c r="AH45" s="1112"/>
      <c r="AI45" s="1113"/>
    </row>
    <row r="46" spans="1:36" ht="16.149999999999999" customHeight="1" thickTop="1" thickBot="1" x14ac:dyDescent="0.3">
      <c r="A46" s="221"/>
      <c r="B46" s="189"/>
      <c r="C46" s="190"/>
      <c r="D46" s="741"/>
      <c r="E46" s="191"/>
      <c r="F46" s="192"/>
      <c r="G46" s="1114"/>
      <c r="H46" s="1114"/>
      <c r="I46" s="1114"/>
      <c r="J46" s="193"/>
      <c r="K46" s="193"/>
      <c r="L46" s="526"/>
      <c r="M46" s="1119" t="s">
        <v>173</v>
      </c>
      <c r="N46" s="1119"/>
      <c r="O46" s="1119"/>
      <c r="P46" s="193"/>
      <c r="Q46" s="193"/>
      <c r="R46" s="193"/>
      <c r="S46" s="1115"/>
      <c r="T46" s="1115"/>
      <c r="U46" s="1283"/>
      <c r="V46" s="1283"/>
      <c r="W46" s="1283"/>
      <c r="X46" s="1283"/>
      <c r="Y46" s="417"/>
      <c r="Z46" s="74"/>
      <c r="AA46" s="1111"/>
      <c r="AB46" s="1112"/>
      <c r="AC46" s="1112"/>
      <c r="AD46" s="1112"/>
      <c r="AE46" s="1112"/>
      <c r="AF46" s="1112"/>
      <c r="AG46" s="1112"/>
      <c r="AH46" s="1112"/>
      <c r="AI46" s="1113"/>
    </row>
    <row r="47" spans="1:36" ht="16.149999999999999" customHeight="1" thickTop="1" x14ac:dyDescent="0.25">
      <c r="A47" s="122"/>
      <c r="B47" s="194"/>
      <c r="C47" s="195"/>
      <c r="D47" s="195"/>
      <c r="E47" s="196"/>
      <c r="F47" s="197"/>
      <c r="G47" s="1285">
        <f>IF(C44&gt;0,S144,)</f>
        <v>0</v>
      </c>
      <c r="H47" s="1285"/>
      <c r="I47" s="1285"/>
      <c r="J47" s="198"/>
      <c r="K47" s="199"/>
      <c r="L47" s="194"/>
      <c r="M47" s="194"/>
      <c r="N47" s="197"/>
      <c r="O47" s="197"/>
      <c r="P47" s="197"/>
      <c r="Q47" s="200"/>
      <c r="R47" s="201"/>
      <c r="S47" s="201"/>
      <c r="T47" s="201"/>
      <c r="U47" s="201"/>
      <c r="V47" s="202"/>
      <c r="W47" s="1285">
        <f>IF(C44&gt;0,S144,)</f>
        <v>0</v>
      </c>
      <c r="X47" s="1285"/>
      <c r="Y47" s="202"/>
      <c r="Z47" s="203"/>
      <c r="AA47" s="1095"/>
      <c r="AB47" s="1096"/>
      <c r="AC47" s="1096"/>
      <c r="AD47" s="1096"/>
      <c r="AE47" s="1096"/>
      <c r="AF47" s="1096"/>
      <c r="AG47" s="1096"/>
      <c r="AH47" s="1096"/>
      <c r="AI47" s="1097"/>
    </row>
    <row r="48" spans="1:36" ht="29.45" customHeight="1" x14ac:dyDescent="0.4">
      <c r="A48" s="122"/>
      <c r="B48" s="1098" t="s">
        <v>87</v>
      </c>
      <c r="C48" s="1098"/>
      <c r="D48" s="1098"/>
      <c r="E48" s="1098"/>
      <c r="F48" s="1098"/>
      <c r="G48" s="1099">
        <f>SUM(G42+C44)/10</f>
        <v>0</v>
      </c>
      <c r="H48" s="1099"/>
      <c r="I48" s="1099"/>
      <c r="J48" s="1100" t="s">
        <v>22</v>
      </c>
      <c r="K48" s="1100"/>
      <c r="L48" s="1100"/>
      <c r="M48" s="1100"/>
      <c r="N48" s="1100"/>
      <c r="O48" s="1101">
        <f>SUM('ניסן-מאי.5'!W48)</f>
        <v>0</v>
      </c>
      <c r="P48" s="1102"/>
      <c r="Q48" s="1103" t="s">
        <v>269</v>
      </c>
      <c r="R48" s="1103"/>
      <c r="S48" s="1103"/>
      <c r="T48" s="1103"/>
      <c r="U48" s="1103"/>
      <c r="V48" s="1103"/>
      <c r="W48" s="1104">
        <f>SUM(G48-N39+O48)</f>
        <v>0</v>
      </c>
      <c r="X48" s="1104"/>
      <c r="Y48" s="204">
        <f>IF(W48&gt;-1,,"זכות")</f>
        <v>0</v>
      </c>
      <c r="Z48" s="205"/>
      <c r="AA48" s="1286"/>
      <c r="AB48" s="1287"/>
      <c r="AC48" s="1287"/>
      <c r="AD48" s="1287"/>
      <c r="AE48" s="1287"/>
      <c r="AF48" s="1287"/>
      <c r="AG48" s="1287"/>
      <c r="AH48" s="1287"/>
      <c r="AI48" s="1288"/>
    </row>
    <row r="49" spans="1:36" ht="19.899999999999999" customHeight="1" x14ac:dyDescent="0.25">
      <c r="A49" s="122"/>
      <c r="B49" s="1083" t="s">
        <v>170</v>
      </c>
      <c r="C49" s="1083"/>
      <c r="D49" s="1083"/>
      <c r="E49" s="1083"/>
      <c r="F49" s="1083"/>
      <c r="G49" s="1290">
        <f>SUM(G42/5)</f>
        <v>0</v>
      </c>
      <c r="H49" s="1290"/>
      <c r="I49" s="1290"/>
      <c r="J49" s="1085" t="s">
        <v>169</v>
      </c>
      <c r="K49" s="1085"/>
      <c r="L49" s="1085"/>
      <c r="M49" s="1085"/>
      <c r="N49" s="1085"/>
      <c r="O49" s="1086">
        <f>SUM('ניסן-מאי.5'!W49)</f>
        <v>0</v>
      </c>
      <c r="P49" s="1086"/>
      <c r="Q49" s="636" t="str">
        <f>IF(O49&lt;0,"זכות","")</f>
        <v/>
      </c>
      <c r="R49" s="1091" t="s">
        <v>268</v>
      </c>
      <c r="S49" s="1091"/>
      <c r="T49" s="1091"/>
      <c r="U49" s="1091"/>
      <c r="V49" s="1091"/>
      <c r="W49" s="1087">
        <f>SUM(G49-N39+O49)</f>
        <v>0</v>
      </c>
      <c r="X49" s="1087"/>
      <c r="Y49" s="944" t="str">
        <f>IF(W49&lt;0,"זכות","")</f>
        <v/>
      </c>
      <c r="Z49" s="208"/>
      <c r="AA49" s="1286"/>
      <c r="AB49" s="1287"/>
      <c r="AC49" s="1287"/>
      <c r="AD49" s="1287"/>
      <c r="AE49" s="1287"/>
      <c r="AF49" s="1287"/>
      <c r="AG49" s="1287"/>
      <c r="AH49" s="1287"/>
      <c r="AI49" s="1288"/>
    </row>
    <row r="50" spans="1:36" ht="41.45" customHeight="1" x14ac:dyDescent="0.35">
      <c r="A50" s="122"/>
      <c r="B50" s="1092" t="s">
        <v>264</v>
      </c>
      <c r="C50" s="1093"/>
      <c r="D50" s="1093"/>
      <c r="E50" s="1093"/>
      <c r="F50" s="210"/>
      <c r="G50" s="211"/>
      <c r="H50" s="211"/>
      <c r="I50" s="194"/>
      <c r="J50" s="1291" t="s">
        <v>270</v>
      </c>
      <c r="K50" s="1094"/>
      <c r="L50" s="194"/>
      <c r="M50" s="194"/>
      <c r="N50" s="194"/>
      <c r="O50" s="194"/>
      <c r="P50" s="194"/>
      <c r="Q50" s="194"/>
      <c r="R50" s="213"/>
      <c r="S50" s="500"/>
      <c r="T50" s="214"/>
      <c r="U50" s="214"/>
      <c r="V50" s="214"/>
      <c r="W50" s="214"/>
      <c r="X50" s="214"/>
      <c r="Y50" s="214"/>
      <c r="Z50" s="215"/>
      <c r="AA50" s="1078"/>
      <c r="AB50" s="1078"/>
      <c r="AC50" s="1078"/>
      <c r="AD50" s="1078"/>
      <c r="AE50" s="1078"/>
      <c r="AF50" s="1078"/>
      <c r="AG50" s="1078"/>
      <c r="AH50" s="1078"/>
      <c r="AI50" s="1079"/>
    </row>
    <row r="51" spans="1:36" ht="9.75" customHeight="1" x14ac:dyDescent="0.25">
      <c r="A51" s="122"/>
      <c r="B51" s="1080"/>
      <c r="C51" s="1080"/>
      <c r="D51" s="1080"/>
      <c r="E51" s="1080"/>
      <c r="F51" s="1080"/>
      <c r="G51" s="1080"/>
      <c r="H51" s="1080"/>
      <c r="I51" s="1080"/>
      <c r="J51" s="1080"/>
      <c r="K51" s="1080"/>
      <c r="L51" s="1080"/>
      <c r="M51" s="1080"/>
      <c r="N51" s="1080"/>
      <c r="O51" s="1080"/>
      <c r="P51" s="1080"/>
      <c r="Q51" s="1080"/>
      <c r="R51" s="1080"/>
      <c r="S51" s="1080"/>
      <c r="T51" s="1080"/>
      <c r="U51" s="1080"/>
      <c r="V51" s="1080"/>
      <c r="W51" s="1080"/>
      <c r="X51" s="1080"/>
      <c r="Y51" s="1080"/>
      <c r="Z51" s="215"/>
      <c r="AA51" s="1078"/>
      <c r="AB51" s="1078"/>
      <c r="AC51" s="1078"/>
      <c r="AD51" s="1078"/>
      <c r="AE51" s="1078"/>
      <c r="AF51" s="1078"/>
      <c r="AG51" s="1078"/>
      <c r="AH51" s="1078"/>
      <c r="AI51" s="1079"/>
    </row>
    <row r="52" spans="1:36" ht="33" customHeight="1" x14ac:dyDescent="0.2">
      <c r="A52" s="216"/>
      <c r="B52" s="217"/>
      <c r="C52" s="1089" t="s">
        <v>167</v>
      </c>
      <c r="D52" s="1089"/>
      <c r="E52" s="1088"/>
      <c r="F52" s="1088"/>
      <c r="G52" s="1088"/>
      <c r="H52" s="1088"/>
      <c r="I52" s="1088"/>
      <c r="J52" s="1088"/>
      <c r="K52" s="1088"/>
      <c r="L52" s="1088"/>
      <c r="M52" s="1088"/>
      <c r="N52" s="1088"/>
      <c r="O52" s="1088"/>
      <c r="P52" s="1088"/>
      <c r="Q52" s="1088"/>
      <c r="R52" s="1289" t="s">
        <v>214</v>
      </c>
      <c r="S52" s="1289"/>
      <c r="T52" s="1289"/>
      <c r="U52" s="1289"/>
      <c r="V52" s="1289"/>
      <c r="W52" s="1289"/>
      <c r="X52" s="1289"/>
      <c r="Y52" s="1289"/>
      <c r="Z52" s="220"/>
      <c r="AA52" s="1081"/>
      <c r="AB52" s="1081"/>
      <c r="AC52" s="1081"/>
      <c r="AD52" s="1081"/>
      <c r="AE52" s="1081"/>
      <c r="AF52" s="1081"/>
      <c r="AG52" s="1081"/>
      <c r="AH52" s="1081"/>
      <c r="AI52" s="1082"/>
    </row>
    <row r="53" spans="1:36" ht="15" x14ac:dyDescent="0.25">
      <c r="A53" s="76"/>
      <c r="B53" s="77"/>
      <c r="C53" s="412"/>
      <c r="D53" s="412"/>
      <c r="E53" s="78"/>
      <c r="AA53" s="1077"/>
      <c r="AB53" s="1077"/>
      <c r="AC53" s="1077"/>
      <c r="AD53" s="1077"/>
      <c r="AE53" s="1077"/>
      <c r="AF53" s="1077"/>
      <c r="AG53" s="1077"/>
      <c r="AH53" s="1077"/>
      <c r="AI53" s="1077"/>
      <c r="AJ53" s="424"/>
    </row>
    <row r="54" spans="1:36" ht="14.25" x14ac:dyDescent="0.2">
      <c r="A54" s="80"/>
      <c r="B54" s="81"/>
      <c r="C54" s="412"/>
      <c r="D54" s="412"/>
      <c r="AA54" s="1073"/>
      <c r="AB54" s="1073"/>
      <c r="AC54" s="1073"/>
      <c r="AD54" s="1073"/>
      <c r="AE54" s="1073"/>
      <c r="AF54" s="1073"/>
      <c r="AG54" s="1073"/>
      <c r="AH54" s="1073"/>
      <c r="AI54" s="1073"/>
    </row>
    <row r="55" spans="1:36" ht="14.25" x14ac:dyDescent="0.2">
      <c r="A55" s="83"/>
      <c r="B55" s="84"/>
      <c r="C55" s="424"/>
      <c r="E55" s="78"/>
      <c r="F55" s="424"/>
      <c r="G55" s="84"/>
      <c r="H55" s="84"/>
      <c r="J55" s="85"/>
      <c r="K55" s="85"/>
      <c r="L55" s="424"/>
      <c r="M55" s="424"/>
      <c r="N55" s="424"/>
      <c r="AA55" s="1073"/>
      <c r="AB55" s="1073"/>
      <c r="AC55" s="1073"/>
      <c r="AD55" s="1073"/>
      <c r="AE55" s="1073"/>
      <c r="AF55" s="1073"/>
      <c r="AG55" s="1073"/>
      <c r="AH55" s="1073"/>
      <c r="AI55" s="1073"/>
    </row>
    <row r="56" spans="1:36" ht="15" x14ac:dyDescent="0.25">
      <c r="A56" s="76"/>
      <c r="B56" s="84"/>
      <c r="C56" s="424"/>
      <c r="E56" s="78"/>
      <c r="F56" s="84"/>
      <c r="G56" s="424"/>
      <c r="H56" s="742"/>
      <c r="J56" s="424"/>
      <c r="K56" s="424"/>
      <c r="L56" s="424"/>
      <c r="M56" s="424"/>
      <c r="N56" s="424"/>
      <c r="AA56" s="1073"/>
      <c r="AB56" s="1073"/>
      <c r="AC56" s="1073"/>
      <c r="AD56" s="1073"/>
      <c r="AE56" s="1073"/>
      <c r="AF56" s="1073"/>
      <c r="AG56" s="1073"/>
      <c r="AH56" s="1073"/>
      <c r="AI56" s="1073"/>
    </row>
    <row r="57" spans="1:36" ht="14.25" x14ac:dyDescent="0.2">
      <c r="A57" s="80"/>
      <c r="B57" s="84"/>
      <c r="C57" s="424"/>
      <c r="E57" s="78"/>
      <c r="F57" s="424"/>
      <c r="G57" s="424"/>
      <c r="H57" s="742"/>
      <c r="J57" s="424"/>
      <c r="K57" s="424"/>
      <c r="L57" s="424"/>
      <c r="M57" s="424"/>
      <c r="N57" s="424"/>
      <c r="AA57" s="1073"/>
      <c r="AB57" s="1073"/>
      <c r="AC57" s="1073"/>
      <c r="AD57" s="1073"/>
      <c r="AE57" s="1073"/>
      <c r="AF57" s="1073"/>
      <c r="AG57" s="1073"/>
      <c r="AH57" s="1073"/>
      <c r="AI57" s="1073"/>
    </row>
    <row r="58" spans="1:36" ht="14.25" x14ac:dyDescent="0.2">
      <c r="C58" s="424"/>
      <c r="E58" s="78"/>
      <c r="F58" s="424"/>
      <c r="G58" s="424"/>
      <c r="H58" s="742"/>
      <c r="J58" s="424"/>
      <c r="K58" s="424"/>
      <c r="L58" s="424"/>
      <c r="M58" s="424"/>
      <c r="N58" s="424"/>
      <c r="AA58" s="1073"/>
      <c r="AB58" s="1073"/>
      <c r="AC58" s="1073"/>
      <c r="AD58" s="1073"/>
      <c r="AE58" s="1073"/>
      <c r="AF58" s="1073"/>
      <c r="AG58" s="1073"/>
      <c r="AH58" s="1073"/>
      <c r="AI58" s="1073"/>
    </row>
    <row r="59" spans="1:36" ht="14.25" x14ac:dyDescent="0.2">
      <c r="C59" s="424"/>
      <c r="E59" s="78"/>
      <c r="F59" s="424"/>
      <c r="G59" s="424"/>
      <c r="H59" s="742"/>
      <c r="J59" s="424"/>
      <c r="K59" s="424"/>
      <c r="L59" s="424"/>
      <c r="M59" s="424"/>
      <c r="N59" s="424"/>
      <c r="AA59" s="1073"/>
      <c r="AB59" s="1073"/>
      <c r="AC59" s="1073"/>
      <c r="AD59" s="1073"/>
      <c r="AE59" s="1073"/>
      <c r="AF59" s="1073"/>
      <c r="AG59" s="1073"/>
      <c r="AH59" s="1073"/>
      <c r="AI59" s="1073"/>
    </row>
    <row r="60" spans="1:36" ht="14.25" x14ac:dyDescent="0.2">
      <c r="C60" s="424"/>
      <c r="E60" s="78"/>
      <c r="F60" s="424"/>
      <c r="G60" s="424"/>
      <c r="H60" s="742"/>
      <c r="J60" s="424"/>
      <c r="K60" s="424"/>
      <c r="L60" s="424"/>
      <c r="M60" s="424"/>
      <c r="N60" s="424"/>
      <c r="AA60" s="1073"/>
      <c r="AB60" s="1073"/>
      <c r="AC60" s="1073"/>
      <c r="AD60" s="1073"/>
      <c r="AE60" s="1073"/>
      <c r="AF60" s="1073"/>
      <c r="AG60" s="1073"/>
      <c r="AH60" s="1073"/>
      <c r="AI60" s="1073"/>
    </row>
    <row r="61" spans="1:36" ht="14.25" x14ac:dyDescent="0.2">
      <c r="C61" s="424"/>
      <c r="E61" s="78"/>
      <c r="F61" s="424"/>
      <c r="G61" s="424"/>
      <c r="H61" s="742"/>
      <c r="J61" s="424"/>
      <c r="K61" s="424"/>
      <c r="L61" s="424"/>
      <c r="M61" s="424"/>
      <c r="N61" s="424"/>
      <c r="AA61" s="1073"/>
      <c r="AB61" s="1073"/>
      <c r="AC61" s="1073"/>
      <c r="AD61" s="1073"/>
      <c r="AE61" s="1073"/>
      <c r="AF61" s="1073"/>
      <c r="AG61" s="1073"/>
      <c r="AH61" s="1073"/>
      <c r="AI61" s="1073"/>
    </row>
    <row r="62" spans="1:36" ht="14.25" x14ac:dyDescent="0.2">
      <c r="C62" s="424"/>
      <c r="E62" s="78"/>
      <c r="F62" s="424"/>
      <c r="G62" s="80"/>
      <c r="H62" s="738"/>
      <c r="J62" s="424"/>
      <c r="K62" s="424"/>
      <c r="L62" s="424"/>
      <c r="M62" s="424"/>
      <c r="N62" s="424"/>
      <c r="AA62" s="1073"/>
      <c r="AB62" s="1073"/>
      <c r="AC62" s="1073"/>
      <c r="AD62" s="1073"/>
      <c r="AE62" s="1073"/>
      <c r="AF62" s="1073"/>
      <c r="AG62" s="1073"/>
      <c r="AH62" s="1073"/>
      <c r="AI62" s="1073"/>
    </row>
    <row r="63" spans="1:36" ht="14.25" x14ac:dyDescent="0.2">
      <c r="C63" s="424"/>
      <c r="E63" s="78"/>
      <c r="F63" s="424"/>
      <c r="G63" s="424"/>
      <c r="H63" s="742"/>
      <c r="J63" s="424"/>
      <c r="K63" s="424"/>
      <c r="L63" s="424"/>
      <c r="M63" s="424"/>
      <c r="N63" s="424"/>
    </row>
    <row r="64" spans="1:36" ht="14.25" x14ac:dyDescent="0.2">
      <c r="C64" s="424"/>
      <c r="E64" s="78"/>
      <c r="F64" s="424"/>
      <c r="G64" s="424"/>
      <c r="H64" s="742"/>
      <c r="J64" s="424"/>
      <c r="K64" s="424"/>
      <c r="L64" s="424"/>
      <c r="M64" s="424"/>
      <c r="N64" s="424"/>
    </row>
    <row r="65" spans="1:14" ht="14.25" customHeight="1" x14ac:dyDescent="0.2">
      <c r="A65" s="1194" t="s">
        <v>194</v>
      </c>
      <c r="B65" s="1194"/>
      <c r="C65" s="1194"/>
      <c r="D65" s="1194"/>
      <c r="E65" s="1194"/>
      <c r="F65" s="1194"/>
      <c r="G65" s="1194"/>
      <c r="H65" s="1194"/>
      <c r="I65" s="1194"/>
      <c r="J65" s="687"/>
      <c r="K65" s="687"/>
      <c r="L65" s="687"/>
      <c r="M65" s="687"/>
      <c r="N65" s="424"/>
    </row>
    <row r="66" spans="1:14" ht="14.25" customHeight="1" x14ac:dyDescent="0.2">
      <c r="A66" s="1194"/>
      <c r="B66" s="1194"/>
      <c r="C66" s="1194"/>
      <c r="D66" s="1194"/>
      <c r="E66" s="1194"/>
      <c r="F66" s="1194"/>
      <c r="G66" s="1194"/>
      <c r="H66" s="1194"/>
      <c r="I66" s="1194"/>
      <c r="J66" s="687"/>
      <c r="K66" s="687"/>
      <c r="L66" s="687"/>
      <c r="M66" s="687"/>
      <c r="N66" s="424"/>
    </row>
    <row r="67" spans="1:14" ht="14.25" customHeight="1" x14ac:dyDescent="0.2">
      <c r="A67" s="1193" t="s">
        <v>195</v>
      </c>
      <c r="B67" s="1193"/>
      <c r="C67" s="1193"/>
      <c r="D67" s="1193"/>
      <c r="E67" s="1193"/>
      <c r="F67" s="1193"/>
      <c r="G67" s="1193"/>
      <c r="H67" s="1193"/>
      <c r="I67" s="1193"/>
      <c r="J67" s="666"/>
      <c r="K67" s="666"/>
      <c r="L67" s="666"/>
      <c r="M67" s="666"/>
      <c r="N67" s="424"/>
    </row>
    <row r="68" spans="1:14" ht="14.25" customHeight="1" x14ac:dyDescent="0.2">
      <c r="A68" s="1193"/>
      <c r="B68" s="1193"/>
      <c r="C68" s="1193"/>
      <c r="D68" s="1193"/>
      <c r="E68" s="1193"/>
      <c r="F68" s="1193"/>
      <c r="G68" s="1193"/>
      <c r="H68" s="1193"/>
      <c r="I68" s="1193"/>
      <c r="J68" s="666"/>
      <c r="K68" s="666"/>
      <c r="L68" s="666"/>
      <c r="M68" s="666"/>
      <c r="N68" s="424"/>
    </row>
    <row r="69" spans="1:14" ht="15" x14ac:dyDescent="0.25">
      <c r="A69" s="689"/>
      <c r="B69" s="975" t="s">
        <v>184</v>
      </c>
      <c r="C69" s="977" t="s">
        <v>6</v>
      </c>
      <c r="D69" s="823"/>
      <c r="E69" s="690"/>
      <c r="F69" s="979" t="s">
        <v>185</v>
      </c>
      <c r="G69" s="979" t="s">
        <v>6</v>
      </c>
      <c r="H69" s="825"/>
      <c r="I69" s="679"/>
      <c r="J69" s="981"/>
      <c r="K69" s="981"/>
      <c r="L69" s="981"/>
      <c r="M69" s="327"/>
      <c r="N69" s="424"/>
    </row>
    <row r="70" spans="1:14" ht="15" x14ac:dyDescent="0.25">
      <c r="A70" s="689"/>
      <c r="B70" s="1276"/>
      <c r="C70" s="977"/>
      <c r="D70" s="823"/>
      <c r="E70" s="690"/>
      <c r="F70" s="979"/>
      <c r="G70" s="979"/>
      <c r="H70" s="825"/>
      <c r="I70" s="679"/>
      <c r="J70" s="981"/>
      <c r="K70" s="981"/>
      <c r="L70" s="981"/>
      <c r="M70" s="327"/>
      <c r="N70" s="424"/>
    </row>
    <row r="71" spans="1:14" ht="14.25" x14ac:dyDescent="0.2">
      <c r="A71" s="1080"/>
      <c r="B71" s="669"/>
      <c r="C71" s="786"/>
      <c r="D71" s="759"/>
      <c r="E71" s="1195"/>
      <c r="F71" s="658"/>
      <c r="G71" s="659"/>
      <c r="H71" s="761"/>
      <c r="I71" s="1196"/>
      <c r="J71" s="664"/>
      <c r="K71" s="1065"/>
      <c r="L71" s="1065"/>
      <c r="M71" s="327"/>
      <c r="N71" s="424"/>
    </row>
    <row r="72" spans="1:14" ht="14.25" x14ac:dyDescent="0.2">
      <c r="A72" s="1080"/>
      <c r="B72" s="669"/>
      <c r="C72" s="786"/>
      <c r="D72" s="759"/>
      <c r="E72" s="1195"/>
      <c r="F72" s="658"/>
      <c r="G72" s="659"/>
      <c r="H72" s="761"/>
      <c r="I72" s="1196"/>
      <c r="J72" s="664"/>
      <c r="K72" s="1065"/>
      <c r="L72" s="1065"/>
      <c r="M72" s="327"/>
      <c r="N72" s="424"/>
    </row>
    <row r="73" spans="1:14" ht="14.25" x14ac:dyDescent="0.2">
      <c r="A73" s="1080"/>
      <c r="B73" s="669"/>
      <c r="C73" s="786"/>
      <c r="D73" s="759"/>
      <c r="E73" s="1195"/>
      <c r="F73" s="658"/>
      <c r="G73" s="659"/>
      <c r="H73" s="761"/>
      <c r="I73" s="1196"/>
      <c r="J73" s="664"/>
      <c r="K73" s="1065"/>
      <c r="L73" s="1065"/>
      <c r="M73" s="327"/>
      <c r="N73" s="424"/>
    </row>
    <row r="74" spans="1:14" ht="14.25" x14ac:dyDescent="0.2">
      <c r="A74" s="1080"/>
      <c r="B74" s="669"/>
      <c r="C74" s="883"/>
      <c r="D74" s="879"/>
      <c r="E74" s="1195"/>
      <c r="F74" s="658"/>
      <c r="G74" s="659"/>
      <c r="H74" s="761"/>
      <c r="I74" s="1196"/>
      <c r="J74" s="664"/>
      <c r="K74" s="774"/>
      <c r="L74" s="774"/>
      <c r="M74" s="327"/>
      <c r="N74" s="778"/>
    </row>
    <row r="75" spans="1:14" ht="14.25" x14ac:dyDescent="0.2">
      <c r="A75" s="1080"/>
      <c r="B75" s="669"/>
      <c r="C75" s="883"/>
      <c r="D75" s="879"/>
      <c r="E75" s="1195"/>
      <c r="F75" s="658"/>
      <c r="G75" s="659"/>
      <c r="H75" s="761"/>
      <c r="I75" s="1196"/>
      <c r="J75" s="664"/>
      <c r="K75" s="774"/>
      <c r="L75" s="774"/>
      <c r="M75" s="327"/>
      <c r="N75" s="778"/>
    </row>
    <row r="76" spans="1:14" ht="14.25" x14ac:dyDescent="0.2">
      <c r="A76" s="1080"/>
      <c r="B76" s="669"/>
      <c r="C76" s="884"/>
      <c r="D76" s="879"/>
      <c r="E76" s="1195"/>
      <c r="F76" s="658"/>
      <c r="G76" s="659"/>
      <c r="H76" s="761"/>
      <c r="I76" s="1196"/>
      <c r="J76" s="664"/>
      <c r="K76" s="774"/>
      <c r="L76" s="774"/>
      <c r="M76" s="327"/>
      <c r="N76" s="778"/>
    </row>
    <row r="77" spans="1:14" ht="14.25" x14ac:dyDescent="0.2">
      <c r="A77" s="1080"/>
      <c r="B77" s="669"/>
      <c r="C77" s="885"/>
      <c r="D77" s="879"/>
      <c r="E77" s="1195"/>
      <c r="F77" s="658"/>
      <c r="G77" s="659"/>
      <c r="H77" s="761"/>
      <c r="I77" s="1196"/>
      <c r="J77" s="664"/>
      <c r="K77" s="774"/>
      <c r="L77" s="774"/>
      <c r="M77" s="327"/>
      <c r="N77" s="778"/>
    </row>
    <row r="78" spans="1:14" ht="14.25" x14ac:dyDescent="0.2">
      <c r="A78" s="1080"/>
      <c r="B78" s="669"/>
      <c r="C78" s="883"/>
      <c r="D78" s="879"/>
      <c r="E78" s="1195"/>
      <c r="F78" s="658"/>
      <c r="G78" s="659"/>
      <c r="H78" s="761"/>
      <c r="I78" s="1196"/>
      <c r="J78" s="664"/>
      <c r="K78" s="774"/>
      <c r="L78" s="774"/>
      <c r="M78" s="327"/>
      <c r="N78" s="778"/>
    </row>
    <row r="79" spans="1:14" ht="14.25" x14ac:dyDescent="0.2">
      <c r="A79" s="1080"/>
      <c r="B79" s="669"/>
      <c r="C79" s="884"/>
      <c r="D79" s="879"/>
      <c r="E79" s="1195"/>
      <c r="F79" s="658"/>
      <c r="G79" s="659"/>
      <c r="H79" s="761"/>
      <c r="I79" s="1196"/>
      <c r="J79" s="664"/>
      <c r="K79" s="774"/>
      <c r="L79" s="774"/>
      <c r="M79" s="327"/>
      <c r="N79" s="778"/>
    </row>
    <row r="80" spans="1:14" ht="14.25" x14ac:dyDescent="0.2">
      <c r="A80" s="1080"/>
      <c r="B80" s="669"/>
      <c r="C80" s="886"/>
      <c r="D80" s="759"/>
      <c r="E80" s="1195"/>
      <c r="F80" s="658"/>
      <c r="G80" s="659"/>
      <c r="H80" s="761"/>
      <c r="I80" s="1196"/>
      <c r="J80" s="664"/>
      <c r="K80" s="1065"/>
      <c r="L80" s="1065"/>
      <c r="M80" s="327"/>
      <c r="N80" s="424"/>
    </row>
    <row r="81" spans="1:14" ht="14.25" x14ac:dyDescent="0.2">
      <c r="A81" s="1080"/>
      <c r="B81" s="669"/>
      <c r="C81" s="786"/>
      <c r="D81" s="759"/>
      <c r="E81" s="1195"/>
      <c r="F81" s="658"/>
      <c r="G81" s="659"/>
      <c r="H81" s="761"/>
      <c r="I81" s="1196"/>
      <c r="J81" s="664"/>
      <c r="K81" s="1065"/>
      <c r="L81" s="1065"/>
      <c r="M81" s="327"/>
      <c r="N81" s="424"/>
    </row>
    <row r="82" spans="1:14" ht="14.25" x14ac:dyDescent="0.2">
      <c r="A82" s="1080"/>
      <c r="B82" s="669"/>
      <c r="C82" s="786"/>
      <c r="D82" s="759"/>
      <c r="E82" s="1195"/>
      <c r="F82" s="658"/>
      <c r="G82" s="659"/>
      <c r="H82" s="761"/>
      <c r="I82" s="1196"/>
      <c r="J82" s="664"/>
      <c r="K82" s="1065"/>
      <c r="L82" s="1065"/>
      <c r="M82" s="327"/>
      <c r="N82" s="424"/>
    </row>
    <row r="83" spans="1:14" ht="14.25" x14ac:dyDescent="0.2">
      <c r="A83" s="1080"/>
      <c r="B83" s="669"/>
      <c r="C83" s="786"/>
      <c r="D83" s="759"/>
      <c r="E83" s="1195"/>
      <c r="F83" s="658"/>
      <c r="G83" s="659"/>
      <c r="H83" s="761"/>
      <c r="I83" s="1196"/>
      <c r="J83" s="664"/>
      <c r="K83" s="1065"/>
      <c r="L83" s="1065"/>
      <c r="M83" s="327"/>
      <c r="N83" s="424"/>
    </row>
    <row r="84" spans="1:14" ht="14.25" x14ac:dyDescent="0.2">
      <c r="A84" s="1080"/>
      <c r="B84" s="669"/>
      <c r="C84" s="786"/>
      <c r="D84" s="759"/>
      <c r="E84" s="1195"/>
      <c r="F84" s="658"/>
      <c r="G84" s="659"/>
      <c r="H84" s="761"/>
      <c r="I84" s="1196"/>
      <c r="J84" s="664"/>
      <c r="K84" s="1065"/>
      <c r="L84" s="1065"/>
      <c r="M84" s="327"/>
      <c r="N84" s="424"/>
    </row>
    <row r="85" spans="1:14" ht="14.25" x14ac:dyDescent="0.2">
      <c r="A85" s="1080"/>
      <c r="B85" s="669"/>
      <c r="C85" s="786"/>
      <c r="D85" s="759"/>
      <c r="E85" s="1195"/>
      <c r="F85" s="658"/>
      <c r="G85" s="659"/>
      <c r="H85" s="761"/>
      <c r="I85" s="1196"/>
      <c r="J85" s="664"/>
      <c r="K85" s="1065"/>
      <c r="L85" s="1065"/>
      <c r="M85" s="327"/>
      <c r="N85" s="424"/>
    </row>
    <row r="86" spans="1:14" ht="14.25" x14ac:dyDescent="0.2">
      <c r="A86" s="1080"/>
      <c r="B86" s="669"/>
      <c r="C86" s="786"/>
      <c r="D86" s="759"/>
      <c r="E86" s="1195"/>
      <c r="F86" s="658"/>
      <c r="G86" s="659"/>
      <c r="H86" s="761"/>
      <c r="I86" s="1196"/>
      <c r="J86" s="664"/>
      <c r="K86" s="1065"/>
      <c r="L86" s="1065"/>
      <c r="M86" s="327"/>
      <c r="N86" s="424"/>
    </row>
    <row r="87" spans="1:14" ht="14.25" x14ac:dyDescent="0.2">
      <c r="A87" s="1080"/>
      <c r="B87" s="793"/>
      <c r="C87" s="790"/>
      <c r="D87" s="760"/>
      <c r="E87" s="1195"/>
      <c r="F87" s="658"/>
      <c r="G87" s="659"/>
      <c r="H87" s="761"/>
      <c r="I87" s="1196"/>
      <c r="J87" s="664"/>
      <c r="K87" s="1065"/>
      <c r="L87" s="1065"/>
      <c r="M87" s="327"/>
      <c r="N87" s="424"/>
    </row>
    <row r="88" spans="1:14" ht="14.25" customHeight="1" x14ac:dyDescent="0.2">
      <c r="A88" s="689"/>
      <c r="B88" s="691" t="s">
        <v>187</v>
      </c>
      <c r="C88" s="792">
        <f>SUM(C71:C87)</f>
        <v>0</v>
      </c>
      <c r="D88" s="791"/>
      <c r="E88" s="1195"/>
      <c r="F88" s="658"/>
      <c r="G88" s="659"/>
      <c r="H88" s="761"/>
      <c r="I88" s="1196"/>
      <c r="J88" s="664"/>
      <c r="K88" s="1065"/>
      <c r="L88" s="1065"/>
      <c r="M88" s="327"/>
      <c r="N88" s="424"/>
    </row>
    <row r="89" spans="1:14" ht="14.25" customHeight="1" x14ac:dyDescent="0.2">
      <c r="A89" s="689"/>
      <c r="B89" s="1212" t="s">
        <v>193</v>
      </c>
      <c r="C89" s="1274">
        <f>SUM(C39+C88)</f>
        <v>0</v>
      </c>
      <c r="D89" s="739"/>
      <c r="E89" s="1195"/>
      <c r="F89" s="658"/>
      <c r="G89" s="659"/>
      <c r="H89" s="761"/>
      <c r="I89" s="1196"/>
      <c r="J89" s="664"/>
      <c r="K89" s="1065"/>
      <c r="L89" s="1065"/>
      <c r="M89" s="327"/>
      <c r="N89" s="424"/>
    </row>
    <row r="90" spans="1:14" ht="15" customHeight="1" x14ac:dyDescent="0.2">
      <c r="A90" s="689"/>
      <c r="B90" s="1213"/>
      <c r="C90" s="1275"/>
      <c r="D90" s="739"/>
      <c r="E90" s="1195"/>
      <c r="F90" s="658"/>
      <c r="G90" s="659"/>
      <c r="H90" s="761"/>
      <c r="I90" s="1196"/>
      <c r="J90" s="664"/>
      <c r="K90" s="1065"/>
      <c r="L90" s="1065"/>
      <c r="M90" s="327"/>
      <c r="N90" s="424"/>
    </row>
    <row r="91" spans="1:14" ht="14.25" x14ac:dyDescent="0.2">
      <c r="A91" s="689"/>
      <c r="B91" s="1209" t="s">
        <v>212</v>
      </c>
      <c r="C91" s="1210">
        <f>SUM(C89+'ניסן-מאי.5'!C91)</f>
        <v>0</v>
      </c>
      <c r="D91" s="826"/>
      <c r="E91" s="1195"/>
      <c r="F91" s="658"/>
      <c r="G91" s="659"/>
      <c r="H91" s="761"/>
      <c r="I91" s="1196"/>
      <c r="J91" s="664"/>
      <c r="K91" s="1065"/>
      <c r="L91" s="1065"/>
      <c r="M91" s="327"/>
      <c r="N91" s="424"/>
    </row>
    <row r="92" spans="1:14" ht="15" thickBot="1" x14ac:dyDescent="0.25">
      <c r="A92" s="689"/>
      <c r="B92" s="1209"/>
      <c r="C92" s="1211"/>
      <c r="D92" s="826"/>
      <c r="E92" s="1195"/>
      <c r="F92" s="658"/>
      <c r="G92" s="659"/>
      <c r="H92" s="761"/>
      <c r="I92" s="1196"/>
      <c r="J92" s="664"/>
      <c r="K92" s="1065"/>
      <c r="L92" s="1065"/>
      <c r="M92" s="327"/>
      <c r="N92" s="424"/>
    </row>
    <row r="93" spans="1:14" ht="14.25" x14ac:dyDescent="0.2">
      <c r="A93" s="327"/>
      <c r="B93" s="667"/>
      <c r="C93" s="668"/>
      <c r="D93" s="668"/>
      <c r="E93" s="1195"/>
      <c r="F93" s="658"/>
      <c r="G93" s="659"/>
      <c r="H93" s="761"/>
      <c r="I93" s="1196"/>
      <c r="J93" s="664"/>
      <c r="K93" s="1065"/>
      <c r="L93" s="1065"/>
      <c r="M93" s="327"/>
      <c r="N93" s="424"/>
    </row>
    <row r="94" spans="1:14" ht="14.25" x14ac:dyDescent="0.2">
      <c r="A94" s="327"/>
      <c r="B94" s="667"/>
      <c r="C94" s="668"/>
      <c r="D94" s="668"/>
      <c r="E94" s="1195"/>
      <c r="F94" s="658"/>
      <c r="G94" s="659"/>
      <c r="H94" s="761"/>
      <c r="I94" s="1196"/>
      <c r="J94" s="664"/>
      <c r="K94" s="1065"/>
      <c r="L94" s="1065"/>
      <c r="M94" s="327"/>
      <c r="N94" s="424"/>
    </row>
    <row r="95" spans="1:14" ht="14.25" x14ac:dyDescent="0.2">
      <c r="A95" s="327"/>
      <c r="B95" s="667"/>
      <c r="C95" s="668"/>
      <c r="D95" s="668"/>
      <c r="E95" s="1195"/>
      <c r="F95" s="658"/>
      <c r="G95" s="659"/>
      <c r="H95" s="761"/>
      <c r="I95" s="1196"/>
      <c r="J95" s="664"/>
      <c r="K95" s="1065"/>
      <c r="L95" s="1065"/>
      <c r="M95" s="327"/>
      <c r="N95" s="424"/>
    </row>
    <row r="96" spans="1:14" ht="14.25" x14ac:dyDescent="0.2">
      <c r="A96" s="327"/>
      <c r="B96" s="667"/>
      <c r="C96" s="668"/>
      <c r="D96" s="668"/>
      <c r="E96" s="1195"/>
      <c r="F96" s="658"/>
      <c r="G96" s="659"/>
      <c r="H96" s="761"/>
      <c r="I96" s="1196"/>
      <c r="J96" s="664"/>
      <c r="K96" s="1065"/>
      <c r="L96" s="1065"/>
      <c r="M96" s="327"/>
      <c r="N96" s="424"/>
    </row>
    <row r="97" spans="1:14" ht="14.25" x14ac:dyDescent="0.2">
      <c r="A97" s="327"/>
      <c r="B97" s="667"/>
      <c r="C97" s="668"/>
      <c r="D97" s="668"/>
      <c r="E97" s="1195"/>
      <c r="F97" s="658"/>
      <c r="G97" s="659"/>
      <c r="H97" s="761"/>
      <c r="I97" s="1196"/>
      <c r="J97" s="664"/>
      <c r="K97" s="1065"/>
      <c r="L97" s="1065"/>
      <c r="M97" s="327"/>
      <c r="N97" s="424"/>
    </row>
    <row r="98" spans="1:14" ht="14.25" customHeight="1" x14ac:dyDescent="0.2">
      <c r="A98" s="327"/>
      <c r="B98" s="1066" t="s">
        <v>230</v>
      </c>
      <c r="C98" s="1066"/>
      <c r="D98" s="1066"/>
      <c r="E98" s="1195"/>
      <c r="F98" s="658"/>
      <c r="G98" s="659"/>
      <c r="H98" s="761"/>
      <c r="I98" s="1196"/>
      <c r="J98" s="664"/>
      <c r="K98" s="1065"/>
      <c r="L98" s="1065"/>
      <c r="M98" s="327"/>
      <c r="N98" s="424"/>
    </row>
    <row r="99" spans="1:14" ht="14.25" customHeight="1" x14ac:dyDescent="0.2">
      <c r="A99" s="327"/>
      <c r="B99" s="1066"/>
      <c r="C99" s="1066"/>
      <c r="D99" s="1066"/>
      <c r="E99" s="1195"/>
      <c r="F99" s="658"/>
      <c r="G99" s="659"/>
      <c r="H99" s="761"/>
      <c r="I99" s="1196"/>
      <c r="J99" s="664"/>
      <c r="K99" s="1065"/>
      <c r="L99" s="1065"/>
      <c r="M99" s="327"/>
      <c r="N99" s="424"/>
    </row>
    <row r="100" spans="1:14" ht="14.25" customHeight="1" x14ac:dyDescent="0.2">
      <c r="A100" s="327"/>
      <c r="B100" s="1066"/>
      <c r="C100" s="1066"/>
      <c r="D100" s="1066"/>
      <c r="E100" s="1195"/>
      <c r="F100" s="658"/>
      <c r="G100" s="659"/>
      <c r="H100" s="761"/>
      <c r="I100" s="1196"/>
      <c r="J100" s="664"/>
      <c r="K100" s="1065"/>
      <c r="L100" s="1065"/>
      <c r="M100" s="327"/>
    </row>
    <row r="101" spans="1:14" ht="14.45" customHeight="1" x14ac:dyDescent="0.2">
      <c r="A101" s="327"/>
      <c r="B101" s="1066"/>
      <c r="C101" s="1066"/>
      <c r="D101" s="1066"/>
      <c r="E101" s="1195"/>
      <c r="F101" s="658"/>
      <c r="G101" s="659"/>
      <c r="H101" s="761"/>
      <c r="I101" s="1196"/>
      <c r="J101" s="664"/>
      <c r="K101" s="1065"/>
      <c r="L101" s="1065"/>
      <c r="M101" s="327"/>
    </row>
    <row r="102" spans="1:14" ht="14.25" x14ac:dyDescent="0.2">
      <c r="A102" s="327"/>
      <c r="B102" s="667"/>
      <c r="C102" s="668"/>
      <c r="D102" s="668"/>
      <c r="E102" s="1195"/>
      <c r="F102" s="658"/>
      <c r="G102" s="659"/>
      <c r="H102" s="761"/>
      <c r="I102" s="1196"/>
      <c r="J102" s="664"/>
      <c r="K102" s="1065"/>
      <c r="L102" s="1065"/>
      <c r="M102" s="327"/>
    </row>
    <row r="103" spans="1:14" ht="14.25" x14ac:dyDescent="0.2">
      <c r="A103" s="327"/>
      <c r="B103" s="667"/>
      <c r="C103" s="668"/>
      <c r="D103" s="668"/>
      <c r="E103" s="1195"/>
      <c r="F103" s="658"/>
      <c r="G103" s="659"/>
      <c r="H103" s="761"/>
      <c r="I103" s="1196"/>
      <c r="J103" s="664"/>
      <c r="K103" s="1065"/>
      <c r="L103" s="1065"/>
      <c r="M103" s="327"/>
    </row>
    <row r="104" spans="1:14" ht="14.25" x14ac:dyDescent="0.2">
      <c r="A104" s="327"/>
      <c r="C104" s="660"/>
      <c r="E104" s="690"/>
      <c r="F104" s="794" t="s">
        <v>186</v>
      </c>
      <c r="G104" s="795">
        <f>SUM(G71:G103)</f>
        <v>0</v>
      </c>
      <c r="H104" s="762"/>
      <c r="I104" s="679"/>
      <c r="J104" s="665"/>
      <c r="K104" s="1067"/>
      <c r="L104" s="1068"/>
      <c r="M104" s="327"/>
    </row>
    <row r="105" spans="1:14" ht="15" x14ac:dyDescent="0.2">
      <c r="A105" s="327"/>
      <c r="C105" s="660"/>
      <c r="E105" s="690"/>
      <c r="F105" s="1197" t="s">
        <v>188</v>
      </c>
      <c r="G105" s="1270">
        <f>SUM(G104+G39)</f>
        <v>0</v>
      </c>
      <c r="H105" s="740"/>
      <c r="I105" s="679"/>
      <c r="J105" s="1218"/>
      <c r="K105" s="1272"/>
      <c r="L105" s="1272"/>
      <c r="M105" s="327"/>
    </row>
    <row r="106" spans="1:14" ht="14.45" customHeight="1" x14ac:dyDescent="0.2">
      <c r="A106" s="327"/>
      <c r="C106" s="660"/>
      <c r="E106" s="690"/>
      <c r="F106" s="1269"/>
      <c r="G106" s="1270"/>
      <c r="H106" s="740"/>
      <c r="I106" s="679"/>
      <c r="J106" s="1271"/>
      <c r="K106" s="1272"/>
      <c r="L106" s="1272"/>
      <c r="M106" s="327"/>
    </row>
    <row r="107" spans="1:14" ht="14.45" customHeight="1" x14ac:dyDescent="0.2">
      <c r="A107" s="327"/>
      <c r="C107" s="660"/>
      <c r="E107" s="690"/>
      <c r="F107" s="1206" t="s">
        <v>211</v>
      </c>
      <c r="G107" s="1207">
        <f>SUM(G105+'ניסן-מאי.5'!G107)</f>
        <v>0</v>
      </c>
      <c r="H107" s="737"/>
      <c r="I107" s="679"/>
      <c r="J107" s="1220"/>
      <c r="K107" s="1220"/>
      <c r="L107" s="1220"/>
      <c r="M107" s="327"/>
    </row>
    <row r="108" spans="1:14" ht="14.25" customHeight="1" thickBot="1" x14ac:dyDescent="0.25">
      <c r="A108" s="327"/>
      <c r="C108" s="660"/>
      <c r="E108" s="690"/>
      <c r="F108" s="1206"/>
      <c r="G108" s="1208"/>
      <c r="H108" s="737"/>
      <c r="I108" s="679"/>
      <c r="J108" s="1220"/>
      <c r="K108" s="1220"/>
      <c r="L108" s="1220"/>
      <c r="M108" s="327"/>
    </row>
    <row r="109" spans="1:14" ht="14.25" customHeight="1" x14ac:dyDescent="0.4">
      <c r="A109" s="657"/>
      <c r="C109" s="424"/>
      <c r="E109" s="656"/>
      <c r="F109" s="655"/>
      <c r="G109" s="655"/>
      <c r="H109" s="655"/>
      <c r="I109" s="654"/>
      <c r="J109" s="655"/>
      <c r="K109" s="655"/>
      <c r="L109" s="655"/>
      <c r="M109" s="655"/>
      <c r="N109" s="655"/>
    </row>
    <row r="110" spans="1:14" ht="14.25" customHeight="1" x14ac:dyDescent="0.4">
      <c r="A110" s="80"/>
      <c r="C110" s="424"/>
      <c r="F110" s="420"/>
      <c r="G110" s="420"/>
      <c r="H110" s="735"/>
      <c r="I110" s="420"/>
      <c r="J110" s="420"/>
      <c r="K110" s="420"/>
      <c r="L110" s="420"/>
      <c r="M110" s="420"/>
      <c r="N110" s="420"/>
    </row>
    <row r="111" spans="1:14" ht="14.25" customHeight="1" x14ac:dyDescent="0.4">
      <c r="A111" s="80"/>
      <c r="C111" s="424"/>
      <c r="F111" s="420"/>
      <c r="G111" s="420"/>
      <c r="H111" s="735"/>
      <c r="I111" s="420"/>
      <c r="J111" s="420"/>
      <c r="K111" s="420"/>
      <c r="L111" s="420"/>
      <c r="M111" s="420"/>
      <c r="N111" s="420"/>
    </row>
    <row r="112" spans="1:14" ht="14.25" customHeight="1" x14ac:dyDescent="0.4">
      <c r="A112" s="80"/>
      <c r="C112" s="424"/>
      <c r="F112" s="420"/>
      <c r="G112" s="420"/>
      <c r="H112" s="735"/>
      <c r="I112" s="420"/>
      <c r="J112" s="420"/>
      <c r="K112" s="420"/>
      <c r="L112" s="420"/>
      <c r="M112" s="420"/>
      <c r="N112" s="420"/>
    </row>
    <row r="113" spans="1:14" ht="14.25" customHeight="1" x14ac:dyDescent="0.4">
      <c r="A113" s="80"/>
      <c r="C113" s="424"/>
      <c r="F113" s="420"/>
      <c r="G113" s="420"/>
      <c r="H113" s="735"/>
      <c r="I113" s="420"/>
      <c r="J113" s="420"/>
      <c r="K113" s="420"/>
      <c r="L113" s="420"/>
      <c r="M113" s="420"/>
      <c r="N113" s="420"/>
    </row>
    <row r="114" spans="1:14" ht="14.25" customHeight="1" x14ac:dyDescent="0.4">
      <c r="A114" s="80"/>
      <c r="C114" s="424"/>
      <c r="F114" s="420"/>
      <c r="G114" s="420"/>
      <c r="H114" s="735"/>
      <c r="I114" s="420"/>
      <c r="J114" s="420"/>
      <c r="K114" s="420"/>
      <c r="L114" s="420"/>
      <c r="M114" s="420"/>
      <c r="N114" s="420"/>
    </row>
    <row r="115" spans="1:14" ht="14.25" customHeight="1" x14ac:dyDescent="0.4">
      <c r="A115" s="80"/>
      <c r="C115" s="424"/>
      <c r="F115" s="420"/>
      <c r="G115" s="420"/>
      <c r="H115" s="735"/>
      <c r="I115" s="420"/>
      <c r="J115" s="420"/>
      <c r="K115" s="420"/>
      <c r="L115" s="420"/>
      <c r="M115" s="420"/>
      <c r="N115" s="420"/>
    </row>
    <row r="116" spans="1:14" ht="14.25" customHeight="1" x14ac:dyDescent="0.4">
      <c r="A116" s="80"/>
      <c r="C116" s="424"/>
      <c r="F116" s="420"/>
      <c r="G116" s="420"/>
      <c r="H116" s="735"/>
      <c r="I116" s="420"/>
      <c r="J116" s="420"/>
      <c r="K116" s="420"/>
      <c r="L116" s="420"/>
      <c r="M116" s="420"/>
      <c r="N116" s="420"/>
    </row>
    <row r="117" spans="1:14" ht="14.25" customHeight="1" x14ac:dyDescent="0.4">
      <c r="A117" s="80"/>
      <c r="C117" s="424"/>
      <c r="F117" s="420"/>
      <c r="G117" s="420"/>
      <c r="H117" s="735"/>
      <c r="I117" s="420"/>
      <c r="J117" s="420"/>
      <c r="K117" s="420"/>
      <c r="L117" s="420"/>
      <c r="M117" s="420"/>
      <c r="N117" s="420"/>
    </row>
    <row r="118" spans="1:14" ht="14.25" customHeight="1" x14ac:dyDescent="0.4">
      <c r="A118" s="80"/>
      <c r="C118" s="424"/>
      <c r="F118" s="420"/>
      <c r="G118" s="420"/>
      <c r="H118" s="735"/>
      <c r="I118" s="420"/>
      <c r="J118" s="420"/>
      <c r="K118" s="420"/>
      <c r="L118" s="420"/>
      <c r="M118" s="420"/>
      <c r="N118" s="420"/>
    </row>
    <row r="119" spans="1:14" ht="14.25" customHeight="1" x14ac:dyDescent="0.4">
      <c r="A119" s="80"/>
      <c r="C119" s="424"/>
      <c r="F119" s="420"/>
      <c r="G119" s="420"/>
      <c r="H119" s="735"/>
      <c r="I119" s="420"/>
      <c r="J119" s="420"/>
      <c r="K119" s="420"/>
      <c r="L119" s="420"/>
      <c r="M119" s="420"/>
      <c r="N119" s="420"/>
    </row>
    <row r="120" spans="1:14" ht="14.25" customHeight="1" x14ac:dyDescent="0.4">
      <c r="A120" s="80"/>
      <c r="C120" s="424"/>
      <c r="F120" s="420"/>
      <c r="G120" s="420"/>
      <c r="H120" s="735"/>
      <c r="I120" s="420"/>
      <c r="J120" s="420"/>
      <c r="K120" s="420"/>
      <c r="L120" s="420"/>
      <c r="M120" s="420"/>
      <c r="N120" s="420"/>
    </row>
    <row r="121" spans="1:14" ht="14.25" customHeight="1" x14ac:dyDescent="0.4">
      <c r="A121" s="80"/>
      <c r="C121" s="424"/>
      <c r="F121" s="420"/>
      <c r="G121" s="420"/>
      <c r="H121" s="735"/>
      <c r="I121" s="420"/>
      <c r="J121" s="420"/>
      <c r="K121" s="420"/>
      <c r="L121" s="420"/>
      <c r="M121" s="420"/>
      <c r="N121" s="420"/>
    </row>
    <row r="122" spans="1:14" ht="14.25" customHeight="1" x14ac:dyDescent="0.4">
      <c r="A122" s="80"/>
      <c r="C122" s="424"/>
      <c r="F122" s="420"/>
      <c r="G122" s="420"/>
      <c r="H122" s="735"/>
      <c r="I122" s="420"/>
      <c r="J122" s="420"/>
      <c r="K122" s="420"/>
      <c r="L122" s="420"/>
      <c r="M122" s="420"/>
      <c r="N122" s="420"/>
    </row>
    <row r="123" spans="1:14" ht="14.25" customHeight="1" x14ac:dyDescent="0.4">
      <c r="A123" s="80"/>
      <c r="C123" s="424"/>
      <c r="F123" s="420"/>
      <c r="G123" s="420"/>
      <c r="H123" s="735"/>
      <c r="I123" s="420"/>
      <c r="J123" s="420"/>
      <c r="K123" s="420"/>
      <c r="L123" s="420"/>
      <c r="M123" s="420"/>
      <c r="N123" s="420"/>
    </row>
    <row r="124" spans="1:14" ht="14.25" customHeight="1" x14ac:dyDescent="0.4">
      <c r="A124" s="80"/>
      <c r="C124" s="424"/>
      <c r="F124" s="420"/>
      <c r="G124" s="420"/>
      <c r="H124" s="735"/>
      <c r="I124" s="420"/>
      <c r="J124" s="420"/>
      <c r="K124" s="420"/>
      <c r="L124" s="420"/>
      <c r="M124" s="420"/>
      <c r="N124" s="420"/>
    </row>
    <row r="125" spans="1:14" ht="14.25" customHeight="1" x14ac:dyDescent="0.4">
      <c r="A125" s="80"/>
      <c r="C125" s="424"/>
      <c r="F125" s="420"/>
      <c r="G125" s="420"/>
      <c r="H125" s="735"/>
      <c r="I125" s="420"/>
      <c r="J125" s="420"/>
      <c r="K125" s="420"/>
      <c r="L125" s="420"/>
      <c r="M125" s="420"/>
      <c r="N125" s="420"/>
    </row>
    <row r="126" spans="1:14" ht="14.25" customHeight="1" x14ac:dyDescent="0.4">
      <c r="A126" s="80"/>
      <c r="C126" s="424"/>
      <c r="F126" s="420"/>
      <c r="G126" s="420"/>
      <c r="H126" s="735"/>
      <c r="I126" s="420"/>
      <c r="J126" s="420"/>
      <c r="K126" s="420"/>
      <c r="L126" s="420"/>
      <c r="M126" s="420"/>
      <c r="N126" s="420"/>
    </row>
    <row r="127" spans="1:14" ht="14.25" customHeight="1" x14ac:dyDescent="0.4">
      <c r="A127" s="80"/>
      <c r="C127" s="424"/>
      <c r="F127" s="420"/>
      <c r="G127" s="420"/>
      <c r="H127" s="735"/>
      <c r="I127" s="420"/>
      <c r="J127" s="420"/>
      <c r="K127" s="420"/>
      <c r="L127" s="420"/>
      <c r="M127" s="420"/>
      <c r="N127" s="420"/>
    </row>
    <row r="128" spans="1:14" ht="14.25" customHeight="1" x14ac:dyDescent="0.4">
      <c r="A128" s="80"/>
      <c r="C128" s="424"/>
      <c r="F128" s="420"/>
      <c r="G128" s="420"/>
      <c r="H128" s="735"/>
      <c r="I128" s="420"/>
      <c r="J128" s="420"/>
      <c r="K128" s="420"/>
      <c r="L128" s="420"/>
      <c r="M128" s="420"/>
      <c r="N128" s="420"/>
    </row>
    <row r="129" spans="1:20" ht="14.25" customHeight="1" x14ac:dyDescent="0.4">
      <c r="A129" s="80"/>
      <c r="C129" s="424"/>
      <c r="F129" s="420"/>
      <c r="G129" s="420"/>
      <c r="H129" s="735"/>
      <c r="I129" s="420"/>
      <c r="J129" s="420"/>
      <c r="K129" s="420"/>
      <c r="L129" s="420"/>
      <c r="M129" s="420"/>
      <c r="N129" s="420"/>
    </row>
    <row r="130" spans="1:20" ht="14.25" customHeight="1" x14ac:dyDescent="0.4">
      <c r="A130" s="80"/>
      <c r="C130" s="424"/>
      <c r="F130" s="420"/>
      <c r="G130" s="420"/>
      <c r="H130" s="735"/>
      <c r="I130" s="420"/>
      <c r="J130" s="420"/>
      <c r="K130" s="420"/>
      <c r="L130" s="420"/>
      <c r="M130" s="420"/>
      <c r="N130" s="420"/>
    </row>
    <row r="131" spans="1:20" ht="14.25" customHeight="1" x14ac:dyDescent="0.4">
      <c r="A131" s="80"/>
      <c r="C131" s="424"/>
      <c r="F131" s="420"/>
      <c r="G131" s="420"/>
      <c r="H131" s="735"/>
      <c r="I131" s="420"/>
      <c r="J131" s="420"/>
      <c r="K131" s="420"/>
      <c r="L131" s="420"/>
      <c r="M131" s="420"/>
      <c r="N131" s="420"/>
    </row>
    <row r="132" spans="1:20" ht="14.25" customHeight="1" x14ac:dyDescent="0.4">
      <c r="A132" s="80"/>
      <c r="C132" s="424"/>
      <c r="F132" s="420"/>
      <c r="G132" s="420"/>
      <c r="H132" s="735"/>
      <c r="I132" s="420"/>
      <c r="J132" s="420"/>
      <c r="K132" s="420"/>
      <c r="L132" s="420"/>
      <c r="M132" s="420"/>
      <c r="N132" s="420"/>
    </row>
    <row r="133" spans="1:20" ht="14.25" customHeight="1" x14ac:dyDescent="0.4">
      <c r="A133" s="80"/>
      <c r="C133" s="424"/>
      <c r="F133" s="420"/>
      <c r="G133" s="420"/>
      <c r="H133" s="735"/>
      <c r="I133" s="420"/>
      <c r="J133" s="420"/>
      <c r="K133" s="420"/>
      <c r="L133" s="420"/>
      <c r="M133" s="420"/>
      <c r="N133" s="420"/>
    </row>
    <row r="134" spans="1:20" ht="14.25" customHeight="1" x14ac:dyDescent="0.4">
      <c r="A134" s="80"/>
      <c r="C134" s="424"/>
      <c r="F134" s="420"/>
      <c r="G134" s="420"/>
      <c r="H134" s="735"/>
      <c r="I134" s="420"/>
      <c r="J134" s="420"/>
      <c r="K134" s="420"/>
      <c r="L134" s="420"/>
      <c r="M134" s="420"/>
      <c r="N134" s="420"/>
    </row>
    <row r="135" spans="1:20" ht="14.25" customHeight="1" x14ac:dyDescent="0.4">
      <c r="A135" s="80"/>
      <c r="C135" s="424"/>
      <c r="F135" s="420"/>
      <c r="G135" s="420"/>
      <c r="H135" s="735"/>
      <c r="I135" s="420"/>
      <c r="J135" s="420"/>
      <c r="K135" s="420"/>
      <c r="L135" s="420"/>
      <c r="M135" s="420"/>
      <c r="N135" s="420"/>
    </row>
    <row r="136" spans="1:20" ht="14.25" customHeight="1" x14ac:dyDescent="0.4">
      <c r="A136" s="80"/>
      <c r="C136" s="424"/>
      <c r="F136" s="420"/>
      <c r="G136" s="420"/>
      <c r="H136" s="735"/>
      <c r="I136" s="420"/>
      <c r="J136" s="420"/>
      <c r="K136" s="420"/>
      <c r="L136" s="420"/>
      <c r="M136" s="420"/>
      <c r="N136" s="420"/>
    </row>
    <row r="137" spans="1:20" ht="14.25" customHeight="1" x14ac:dyDescent="0.4">
      <c r="A137" s="80"/>
      <c r="C137" s="424"/>
      <c r="F137" s="420"/>
      <c r="G137" s="420"/>
      <c r="H137" s="735"/>
      <c r="I137" s="420"/>
      <c r="J137" s="420"/>
      <c r="K137" s="420"/>
      <c r="L137" s="420"/>
      <c r="M137" s="420"/>
      <c r="N137" s="420"/>
    </row>
    <row r="138" spans="1:20" ht="14.25" customHeight="1" x14ac:dyDescent="0.4">
      <c r="A138" s="80"/>
      <c r="C138" s="424"/>
      <c r="F138" s="420"/>
      <c r="G138" s="420"/>
      <c r="H138" s="735"/>
      <c r="I138" s="420"/>
      <c r="J138" s="420"/>
      <c r="K138" s="420"/>
      <c r="L138" s="420"/>
      <c r="M138" s="420"/>
      <c r="N138" s="420"/>
    </row>
    <row r="139" spans="1:20" ht="14.25" customHeight="1" x14ac:dyDescent="0.4">
      <c r="A139" s="80"/>
      <c r="C139" s="424"/>
      <c r="F139" s="420"/>
      <c r="G139" s="420"/>
      <c r="H139" s="735"/>
      <c r="I139" s="420"/>
      <c r="J139" s="420"/>
      <c r="K139" s="420"/>
      <c r="L139" s="420"/>
      <c r="M139" s="420"/>
      <c r="N139" s="420"/>
    </row>
    <row r="140" spans="1:20" ht="14.25" customHeight="1" x14ac:dyDescent="0.4">
      <c r="A140" s="80"/>
      <c r="C140" s="424"/>
      <c r="F140" s="420"/>
      <c r="G140" s="420"/>
      <c r="H140" s="735"/>
      <c r="I140" s="420"/>
      <c r="J140" s="420"/>
      <c r="K140" s="420"/>
      <c r="L140" s="420"/>
      <c r="M140" s="420"/>
      <c r="N140" s="420"/>
    </row>
    <row r="141" spans="1:20" ht="14.25" customHeight="1" x14ac:dyDescent="0.4">
      <c r="A141" s="80"/>
      <c r="C141" s="424"/>
      <c r="F141" s="420"/>
      <c r="G141" s="420"/>
      <c r="H141" s="735"/>
      <c r="I141" s="420"/>
      <c r="J141" s="420"/>
      <c r="K141" s="420"/>
      <c r="L141" s="420"/>
      <c r="M141" s="420"/>
      <c r="N141" s="420"/>
    </row>
    <row r="142" spans="1:20" ht="14.25" customHeight="1" x14ac:dyDescent="0.4">
      <c r="A142" s="80"/>
      <c r="C142" s="424"/>
      <c r="F142" s="420"/>
      <c r="G142" s="420"/>
      <c r="H142" s="735"/>
      <c r="I142" s="420"/>
      <c r="J142" s="420"/>
      <c r="K142" s="420"/>
      <c r="L142" s="420"/>
      <c r="M142" s="420"/>
      <c r="N142" s="420"/>
    </row>
    <row r="143" spans="1:20" ht="14.25" customHeight="1" x14ac:dyDescent="0.4">
      <c r="A143" s="80"/>
      <c r="C143" s="424"/>
      <c r="F143" s="420"/>
      <c r="G143" s="420"/>
      <c r="H143" s="735"/>
      <c r="I143" s="420"/>
      <c r="J143" s="420"/>
      <c r="K143" s="420"/>
      <c r="L143" s="420"/>
      <c r="M143" s="420"/>
      <c r="N143" s="420"/>
    </row>
    <row r="144" spans="1:20" ht="15.6" customHeight="1" x14ac:dyDescent="0.4">
      <c r="A144" s="80"/>
      <c r="B144" s="412"/>
      <c r="C144" s="424"/>
      <c r="E144" s="412"/>
      <c r="F144" s="1074"/>
      <c r="G144" s="1074"/>
      <c r="H144" s="1074"/>
      <c r="I144" s="1074"/>
      <c r="J144" s="1074"/>
      <c r="K144" s="1074"/>
      <c r="L144" s="1074"/>
      <c r="M144" s="1074"/>
      <c r="N144" s="1074"/>
      <c r="S144" s="1075" t="s">
        <v>125</v>
      </c>
      <c r="T144" s="1075"/>
    </row>
    <row r="145" spans="1:20" ht="11.25" customHeight="1" x14ac:dyDescent="0.2">
      <c r="A145" s="80"/>
      <c r="C145" s="1076" t="s">
        <v>238</v>
      </c>
      <c r="D145" s="1076"/>
      <c r="E145" s="1076"/>
      <c r="F145" s="1076"/>
      <c r="G145" s="1076"/>
      <c r="H145" s="1076"/>
      <c r="I145" s="1076"/>
      <c r="J145" s="1076"/>
      <c r="K145" s="1076"/>
      <c r="L145" s="1076"/>
      <c r="M145" s="1076"/>
      <c r="N145" s="1076"/>
      <c r="O145" s="1076"/>
    </row>
    <row r="146" spans="1:20" ht="36" customHeight="1" x14ac:dyDescent="0.2">
      <c r="A146" s="80"/>
      <c r="B146" s="412"/>
      <c r="C146" s="1076"/>
      <c r="D146" s="1076"/>
      <c r="E146" s="1076"/>
      <c r="F146" s="1076"/>
      <c r="G146" s="1076"/>
      <c r="H146" s="1076"/>
      <c r="I146" s="1076"/>
      <c r="J146" s="1076"/>
      <c r="K146" s="1076"/>
      <c r="L146" s="1076"/>
      <c r="M146" s="1076"/>
      <c r="N146" s="1076"/>
      <c r="O146" s="1076"/>
      <c r="P146" s="389"/>
    </row>
    <row r="147" spans="1:20" ht="3" customHeight="1" x14ac:dyDescent="0.4">
      <c r="A147" s="80"/>
      <c r="C147" s="424"/>
      <c r="F147" s="1216"/>
      <c r="G147" s="1216"/>
      <c r="H147" s="1216"/>
      <c r="I147" s="1216"/>
      <c r="J147" s="1216"/>
      <c r="K147" s="1216"/>
      <c r="L147" s="1216"/>
      <c r="M147" s="1216"/>
      <c r="N147" s="1216"/>
      <c r="R147" s="412" t="s">
        <v>114</v>
      </c>
    </row>
    <row r="148" spans="1:20" ht="14.25" x14ac:dyDescent="0.2">
      <c r="A148" s="80"/>
      <c r="C148" s="424"/>
      <c r="J148" s="1217"/>
      <c r="K148" s="1217"/>
      <c r="L148" s="1217"/>
      <c r="M148" s="1217"/>
    </row>
    <row r="149" spans="1:20" ht="14.25" x14ac:dyDescent="0.2">
      <c r="A149" s="80"/>
      <c r="C149" s="424"/>
    </row>
    <row r="150" spans="1:20" ht="13.15" customHeight="1" x14ac:dyDescent="0.2">
      <c r="S150" s="419"/>
    </row>
    <row r="151" spans="1:20" ht="22.15" customHeight="1" x14ac:dyDescent="0.2">
      <c r="B151" s="421"/>
      <c r="C151" s="80"/>
      <c r="D151" s="738"/>
      <c r="E151" s="91"/>
      <c r="F151" s="86"/>
      <c r="G151" s="86"/>
      <c r="H151" s="86"/>
      <c r="I151" s="86"/>
      <c r="J151" s="86"/>
      <c r="K151" s="86"/>
      <c r="L151" s="86"/>
      <c r="M151" s="86"/>
      <c r="N151" s="86"/>
      <c r="O151" s="1227"/>
      <c r="P151" s="1227"/>
      <c r="Q151" s="1227"/>
      <c r="R151" s="92"/>
    </row>
    <row r="152" spans="1:20" ht="19.899999999999999" customHeight="1" thickBot="1" x14ac:dyDescent="0.25">
      <c r="B152" s="421"/>
      <c r="C152" s="93"/>
      <c r="D152" s="738"/>
      <c r="E152" s="91"/>
      <c r="F152" s="86"/>
      <c r="G152" s="86"/>
      <c r="H152" s="86"/>
      <c r="I152" s="86"/>
      <c r="J152" s="86"/>
      <c r="K152" s="86"/>
      <c r="L152" s="86"/>
      <c r="M152" s="86"/>
      <c r="N152" s="86"/>
      <c r="O152" s="86"/>
      <c r="P152" s="86"/>
      <c r="Q152" s="86"/>
      <c r="R152" s="86"/>
    </row>
    <row r="153" spans="1:20" ht="15" thickTop="1" x14ac:dyDescent="0.2">
      <c r="B153" s="1228" t="s">
        <v>242</v>
      </c>
      <c r="C153" s="1229"/>
      <c r="D153" s="1229"/>
      <c r="E153" s="1229"/>
      <c r="F153" s="1229"/>
      <c r="G153" s="1229"/>
      <c r="H153" s="1229"/>
      <c r="I153" s="1229"/>
      <c r="J153" s="1229"/>
      <c r="K153" s="1229"/>
      <c r="L153" s="1229"/>
      <c r="M153" s="1229"/>
      <c r="N153" s="1229"/>
      <c r="O153" s="1229"/>
      <c r="P153" s="1229"/>
      <c r="Q153" s="1229"/>
      <c r="R153" s="1230"/>
    </row>
    <row r="154" spans="1:20" ht="14.25" x14ac:dyDescent="0.2">
      <c r="B154" s="1231"/>
      <c r="C154" s="1232"/>
      <c r="D154" s="1232"/>
      <c r="E154" s="1232"/>
      <c r="F154" s="1232"/>
      <c r="G154" s="1232"/>
      <c r="H154" s="1232"/>
      <c r="I154" s="1232"/>
      <c r="J154" s="1232"/>
      <c r="K154" s="1232"/>
      <c r="L154" s="1232"/>
      <c r="M154" s="1232"/>
      <c r="N154" s="1232"/>
      <c r="O154" s="1232"/>
      <c r="P154" s="1232"/>
      <c r="Q154" s="1232"/>
      <c r="R154" s="1233"/>
    </row>
    <row r="155" spans="1:20" ht="15" thickBot="1" x14ac:dyDescent="0.25">
      <c r="B155" s="1234"/>
      <c r="C155" s="1235"/>
      <c r="D155" s="1235"/>
      <c r="E155" s="1235"/>
      <c r="F155" s="1235"/>
      <c r="G155" s="1235"/>
      <c r="H155" s="1235"/>
      <c r="I155" s="1235"/>
      <c r="J155" s="1235"/>
      <c r="K155" s="1235"/>
      <c r="L155" s="1235"/>
      <c r="M155" s="1235"/>
      <c r="N155" s="1235"/>
      <c r="O155" s="1235"/>
      <c r="P155" s="1235"/>
      <c r="Q155" s="1235"/>
      <c r="R155" s="1236"/>
    </row>
    <row r="156" spans="1:20" ht="22.5" customHeight="1" thickTop="1" x14ac:dyDescent="0.2">
      <c r="A156" s="94"/>
      <c r="B156" s="1237" t="s">
        <v>260</v>
      </c>
      <c r="C156" s="1238"/>
      <c r="D156" s="1238"/>
      <c r="E156" s="1238"/>
      <c r="F156" s="1239"/>
      <c r="G156" s="1240" t="s">
        <v>271</v>
      </c>
      <c r="H156" s="1241"/>
      <c r="I156" s="1242"/>
      <c r="J156" s="1242"/>
      <c r="K156" s="1242"/>
      <c r="L156" s="1242"/>
      <c r="M156" s="1243"/>
      <c r="N156" s="1244" t="s">
        <v>272</v>
      </c>
      <c r="O156" s="1245"/>
      <c r="P156" s="1245"/>
      <c r="Q156" s="1245"/>
      <c r="R156" s="1246"/>
    </row>
    <row r="157" spans="1:20" ht="20.25" customHeight="1" thickBot="1" x14ac:dyDescent="0.3">
      <c r="B157" s="1251" t="s">
        <v>23</v>
      </c>
      <c r="C157" s="1252"/>
      <c r="D157" s="1253"/>
      <c r="E157" s="1253"/>
      <c r="F157" s="895" t="s">
        <v>53</v>
      </c>
      <c r="G157" s="1247" t="s">
        <v>24</v>
      </c>
      <c r="H157" s="1248"/>
      <c r="I157" s="1249"/>
      <c r="J157" s="1250"/>
      <c r="K157" s="1254" t="s">
        <v>53</v>
      </c>
      <c r="L157" s="1222"/>
      <c r="M157" s="1255"/>
      <c r="N157" s="1221" t="s">
        <v>81</v>
      </c>
      <c r="O157" s="1222"/>
      <c r="P157" s="1222"/>
      <c r="Q157" s="1223"/>
      <c r="R157" s="896" t="s">
        <v>53</v>
      </c>
    </row>
    <row r="158" spans="1:20" s="917" customFormat="1" ht="15" hidden="1" thickTop="1" x14ac:dyDescent="0.2">
      <c r="A158" s="780"/>
      <c r="B158" s="880"/>
      <c r="C158" s="881"/>
      <c r="D158" s="881"/>
      <c r="E158" s="882"/>
      <c r="F158" s="881"/>
      <c r="G158" s="881"/>
      <c r="H158" s="881"/>
      <c r="I158" s="881"/>
      <c r="J158" s="881"/>
      <c r="K158" s="881"/>
      <c r="L158" s="881"/>
      <c r="M158" s="881"/>
      <c r="N158" s="881"/>
      <c r="O158" s="881"/>
      <c r="P158" s="881"/>
      <c r="Q158" s="881"/>
      <c r="R158" s="881"/>
      <c r="S158" s="920"/>
      <c r="T158" s="920"/>
    </row>
    <row r="159" spans="1:20" ht="15" thickTop="1" x14ac:dyDescent="0.2">
      <c r="A159" s="94"/>
      <c r="B159" s="1035"/>
      <c r="C159" s="1036"/>
      <c r="D159" s="1036"/>
      <c r="E159" s="1037"/>
      <c r="F159" s="396"/>
      <c r="G159" s="1038"/>
      <c r="H159" s="1039"/>
      <c r="I159" s="1039"/>
      <c r="J159" s="1040"/>
      <c r="K159" s="1041"/>
      <c r="L159" s="1041"/>
      <c r="M159" s="1042"/>
      <c r="N159" s="1043"/>
      <c r="O159" s="1044"/>
      <c r="P159" s="1044"/>
      <c r="Q159" s="1044"/>
      <c r="R159" s="394"/>
      <c r="S159" s="424"/>
      <c r="T159" s="424"/>
    </row>
    <row r="160" spans="1:20" ht="14.25" x14ac:dyDescent="0.2">
      <c r="A160" s="94"/>
      <c r="B160" s="1061"/>
      <c r="C160" s="1062"/>
      <c r="D160" s="1062"/>
      <c r="E160" s="1063"/>
      <c r="F160" s="396"/>
      <c r="G160" s="1224"/>
      <c r="H160" s="1225"/>
      <c r="I160" s="1225"/>
      <c r="J160" s="1226"/>
      <c r="K160" s="949"/>
      <c r="L160" s="950"/>
      <c r="M160" s="951"/>
      <c r="N160" s="952"/>
      <c r="O160" s="953"/>
      <c r="P160" s="953"/>
      <c r="Q160" s="954"/>
      <c r="R160" s="394"/>
      <c r="S160" s="778"/>
      <c r="T160" s="778"/>
    </row>
    <row r="161" spans="1:20" ht="14.25" x14ac:dyDescent="0.2">
      <c r="A161" s="94"/>
      <c r="B161" s="1061"/>
      <c r="C161" s="1062"/>
      <c r="D161" s="1062"/>
      <c r="E161" s="1063"/>
      <c r="F161" s="396"/>
      <c r="G161" s="1224"/>
      <c r="H161" s="1225"/>
      <c r="I161" s="1225"/>
      <c r="J161" s="1226"/>
      <c r="K161" s="949"/>
      <c r="L161" s="950"/>
      <c r="M161" s="951"/>
      <c r="N161" s="952"/>
      <c r="O161" s="953"/>
      <c r="P161" s="953"/>
      <c r="Q161" s="954"/>
      <c r="R161" s="394"/>
      <c r="S161" s="797"/>
      <c r="T161" s="887"/>
    </row>
    <row r="162" spans="1:20" ht="14.25" x14ac:dyDescent="0.2">
      <c r="A162" s="94"/>
      <c r="B162" s="1061"/>
      <c r="C162" s="1062"/>
      <c r="D162" s="1062"/>
      <c r="E162" s="1063"/>
      <c r="F162" s="396"/>
      <c r="G162" s="1224"/>
      <c r="H162" s="1225"/>
      <c r="I162" s="1225"/>
      <c r="J162" s="1226"/>
      <c r="K162" s="949"/>
      <c r="L162" s="950"/>
      <c r="M162" s="951"/>
      <c r="N162" s="952"/>
      <c r="O162" s="953"/>
      <c r="P162" s="953"/>
      <c r="Q162" s="954"/>
      <c r="R162" s="394"/>
      <c r="S162" s="797"/>
      <c r="T162" s="887"/>
    </row>
    <row r="163" spans="1:20" ht="14.25" x14ac:dyDescent="0.2">
      <c r="A163" s="94"/>
      <c r="B163" s="1061"/>
      <c r="C163" s="1062"/>
      <c r="D163" s="1062"/>
      <c r="E163" s="1063"/>
      <c r="F163" s="396"/>
      <c r="G163" s="1224"/>
      <c r="H163" s="1225"/>
      <c r="I163" s="1225"/>
      <c r="J163" s="1226"/>
      <c r="K163" s="949"/>
      <c r="L163" s="950"/>
      <c r="M163" s="951"/>
      <c r="N163" s="952"/>
      <c r="O163" s="953"/>
      <c r="P163" s="953"/>
      <c r="Q163" s="954"/>
      <c r="R163" s="394"/>
      <c r="S163" s="887"/>
      <c r="T163" s="887"/>
    </row>
    <row r="164" spans="1:20" ht="14.25" x14ac:dyDescent="0.2">
      <c r="A164" s="94"/>
      <c r="B164" s="1061"/>
      <c r="C164" s="1062"/>
      <c r="D164" s="1062"/>
      <c r="E164" s="1063"/>
      <c r="F164" s="396"/>
      <c r="G164" s="1224"/>
      <c r="H164" s="1225"/>
      <c r="I164" s="1225"/>
      <c r="J164" s="1226"/>
      <c r="K164" s="949"/>
      <c r="L164" s="950"/>
      <c r="M164" s="951"/>
      <c r="N164" s="952"/>
      <c r="O164" s="953"/>
      <c r="P164" s="953"/>
      <c r="Q164" s="954"/>
      <c r="R164" s="394"/>
      <c r="S164" s="887"/>
      <c r="T164" s="887"/>
    </row>
    <row r="165" spans="1:20" s="945" customFormat="1" ht="14.25" x14ac:dyDescent="0.2">
      <c r="A165" s="94"/>
      <c r="B165" s="1061"/>
      <c r="C165" s="1062"/>
      <c r="D165" s="1062"/>
      <c r="E165" s="1063"/>
      <c r="F165" s="396"/>
      <c r="G165" s="1224"/>
      <c r="H165" s="1225"/>
      <c r="I165" s="1225"/>
      <c r="J165" s="1226"/>
      <c r="K165" s="949"/>
      <c r="L165" s="950"/>
      <c r="M165" s="951"/>
      <c r="N165" s="952"/>
      <c r="O165" s="953"/>
      <c r="P165" s="953"/>
      <c r="Q165" s="954"/>
      <c r="R165" s="394"/>
      <c r="S165" s="946"/>
      <c r="T165" s="946"/>
    </row>
    <row r="166" spans="1:20" ht="14.25" x14ac:dyDescent="0.2">
      <c r="A166" s="94"/>
      <c r="B166" s="1061"/>
      <c r="C166" s="1062"/>
      <c r="D166" s="1062"/>
      <c r="E166" s="1063"/>
      <c r="F166" s="396"/>
      <c r="G166" s="1224"/>
      <c r="H166" s="1225"/>
      <c r="I166" s="1225"/>
      <c r="J166" s="1226"/>
      <c r="K166" s="949"/>
      <c r="L166" s="950"/>
      <c r="M166" s="951"/>
      <c r="N166" s="952"/>
      <c r="O166" s="953"/>
      <c r="P166" s="953"/>
      <c r="Q166" s="954"/>
      <c r="R166" s="394"/>
      <c r="S166" s="778"/>
      <c r="T166" s="778"/>
    </row>
    <row r="167" spans="1:20" ht="14.25" x14ac:dyDescent="0.2">
      <c r="A167" s="94"/>
      <c r="B167" s="1061"/>
      <c r="C167" s="1062"/>
      <c r="D167" s="1062"/>
      <c r="E167" s="1063"/>
      <c r="F167" s="396"/>
      <c r="G167" s="1224"/>
      <c r="H167" s="1225"/>
      <c r="I167" s="1225"/>
      <c r="J167" s="1226"/>
      <c r="K167" s="949"/>
      <c r="L167" s="950"/>
      <c r="M167" s="951"/>
      <c r="N167" s="952"/>
      <c r="O167" s="953"/>
      <c r="P167" s="953"/>
      <c r="Q167" s="954"/>
      <c r="R167" s="394"/>
      <c r="S167" s="778"/>
      <c r="T167" s="778"/>
    </row>
    <row r="168" spans="1:20" ht="14.25" x14ac:dyDescent="0.2">
      <c r="A168" s="94"/>
      <c r="B168" s="1061"/>
      <c r="C168" s="1062"/>
      <c r="D168" s="1062"/>
      <c r="E168" s="1063"/>
      <c r="F168" s="396"/>
      <c r="G168" s="1224"/>
      <c r="H168" s="1225"/>
      <c r="I168" s="1225"/>
      <c r="J168" s="1226"/>
      <c r="K168" s="949"/>
      <c r="L168" s="950"/>
      <c r="M168" s="951"/>
      <c r="N168" s="952"/>
      <c r="O168" s="953"/>
      <c r="P168" s="953"/>
      <c r="Q168" s="954"/>
      <c r="R168" s="394"/>
      <c r="S168" s="778"/>
      <c r="T168" s="778"/>
    </row>
    <row r="169" spans="1:20" ht="14.25" x14ac:dyDescent="0.2">
      <c r="A169" s="94"/>
      <c r="B169" s="1061"/>
      <c r="C169" s="1062"/>
      <c r="D169" s="1062"/>
      <c r="E169" s="1063"/>
      <c r="F169" s="396"/>
      <c r="G169" s="1224"/>
      <c r="H169" s="1225"/>
      <c r="I169" s="1225"/>
      <c r="J169" s="1226"/>
      <c r="K169" s="949"/>
      <c r="L169" s="950"/>
      <c r="M169" s="951"/>
      <c r="N169" s="952"/>
      <c r="O169" s="953"/>
      <c r="P169" s="953"/>
      <c r="Q169" s="954"/>
      <c r="R169" s="394"/>
      <c r="S169" s="778"/>
      <c r="T169" s="778"/>
    </row>
    <row r="170" spans="1:20" ht="14.25" x14ac:dyDescent="0.2">
      <c r="A170" s="94"/>
      <c r="B170" s="1061"/>
      <c r="C170" s="1062"/>
      <c r="D170" s="1062"/>
      <c r="E170" s="1063"/>
      <c r="F170" s="396"/>
      <c r="G170" s="1224"/>
      <c r="H170" s="1225"/>
      <c r="I170" s="1225"/>
      <c r="J170" s="1226"/>
      <c r="K170" s="949"/>
      <c r="L170" s="950"/>
      <c r="M170" s="951"/>
      <c r="N170" s="952"/>
      <c r="O170" s="953"/>
      <c r="P170" s="953"/>
      <c r="Q170" s="954"/>
      <c r="R170" s="394"/>
      <c r="S170" s="778"/>
      <c r="T170" s="778"/>
    </row>
    <row r="171" spans="1:20" ht="14.25" x14ac:dyDescent="0.2">
      <c r="A171" s="94"/>
      <c r="B171" s="1045"/>
      <c r="C171" s="1046"/>
      <c r="D171" s="1046"/>
      <c r="E171" s="1047"/>
      <c r="F171" s="102"/>
      <c r="G171" s="1048"/>
      <c r="H171" s="1049"/>
      <c r="I171" s="1049"/>
      <c r="J171" s="1050"/>
      <c r="K171" s="1051"/>
      <c r="L171" s="1051"/>
      <c r="M171" s="1052"/>
      <c r="N171" s="1053"/>
      <c r="O171" s="1054"/>
      <c r="P171" s="1054"/>
      <c r="Q171" s="1054"/>
      <c r="R171" s="104"/>
      <c r="S171" s="395"/>
    </row>
    <row r="172" spans="1:20" ht="14.25" x14ac:dyDescent="0.2">
      <c r="A172" s="94"/>
      <c r="B172" s="1058"/>
      <c r="C172" s="1059"/>
      <c r="D172" s="1059"/>
      <c r="E172" s="1060"/>
      <c r="F172" s="102"/>
      <c r="G172" s="1058"/>
      <c r="H172" s="1059"/>
      <c r="I172" s="1059"/>
      <c r="J172" s="1060"/>
      <c r="K172" s="1051"/>
      <c r="L172" s="1051"/>
      <c r="M172" s="1052"/>
      <c r="N172" s="954"/>
      <c r="O172" s="1259"/>
      <c r="P172" s="1259"/>
      <c r="Q172" s="1259"/>
      <c r="R172" s="104"/>
      <c r="S172" s="395"/>
    </row>
    <row r="173" spans="1:20" ht="14.45" customHeight="1" x14ac:dyDescent="0.25">
      <c r="A173" s="94"/>
      <c r="B173" s="1260"/>
      <c r="C173" s="1261"/>
      <c r="D173" s="1261"/>
      <c r="E173" s="1262"/>
      <c r="F173" s="102"/>
      <c r="G173" s="1263"/>
      <c r="H173" s="1264"/>
      <c r="I173" s="1264"/>
      <c r="J173" s="1265"/>
      <c r="K173" s="1051"/>
      <c r="L173" s="1051"/>
      <c r="M173" s="1052"/>
      <c r="N173" s="954"/>
      <c r="O173" s="1259"/>
      <c r="P173" s="1259"/>
      <c r="Q173" s="1259"/>
      <c r="R173" s="104"/>
    </row>
    <row r="174" spans="1:20" ht="16.149999999999999" customHeight="1" thickBot="1" x14ac:dyDescent="0.3">
      <c r="A174" s="94"/>
      <c r="B174" s="1033" t="s">
        <v>82</v>
      </c>
      <c r="C174" s="1034"/>
      <c r="D174" s="1034"/>
      <c r="E174" s="1034"/>
      <c r="F174" s="224">
        <f>SUM(F159:F173)</f>
        <v>0</v>
      </c>
      <c r="G174" s="1055" t="s">
        <v>83</v>
      </c>
      <c r="H174" s="1056"/>
      <c r="I174" s="1057"/>
      <c r="J174" s="1057"/>
      <c r="K174" s="1030">
        <f>SUM(K159:M173)</f>
        <v>0</v>
      </c>
      <c r="L174" s="1031"/>
      <c r="M174" s="1032"/>
      <c r="N174" s="1033" t="s">
        <v>82</v>
      </c>
      <c r="O174" s="1034"/>
      <c r="P174" s="1034"/>
      <c r="Q174" s="1034"/>
      <c r="R174" s="225">
        <f>SUM(R159:R173)</f>
        <v>0</v>
      </c>
    </row>
    <row r="175" spans="1:20" ht="23.25" hidden="1" customHeight="1" thickTop="1" x14ac:dyDescent="0.2">
      <c r="B175" s="1273" t="s">
        <v>234</v>
      </c>
      <c r="C175" s="1273"/>
      <c r="D175" s="1273"/>
      <c r="E175" s="1273"/>
      <c r="F175" s="892">
        <f>SUM(O177-R178)</f>
        <v>0</v>
      </c>
      <c r="G175" s="1308" t="s">
        <v>229</v>
      </c>
      <c r="H175" s="1308"/>
      <c r="I175" s="1308"/>
      <c r="J175" s="1308"/>
      <c r="K175" s="1308"/>
      <c r="L175" s="1308"/>
      <c r="M175" s="1307">
        <f>((F174+K174)/10)+R174</f>
        <v>0</v>
      </c>
      <c r="N175" s="1307"/>
      <c r="O175" s="1273" t="s">
        <v>233</v>
      </c>
      <c r="P175" s="1273"/>
      <c r="Q175" s="1273"/>
      <c r="R175" s="924">
        <f>IF(F175&gt;0,F175,)</f>
        <v>0</v>
      </c>
    </row>
    <row r="176" spans="1:20" ht="78.75" customHeight="1" thickTop="1" x14ac:dyDescent="0.2">
      <c r="B176" s="822"/>
      <c r="C176" s="822"/>
      <c r="D176" s="822"/>
      <c r="E176" s="822"/>
      <c r="F176" s="816"/>
      <c r="G176" s="819"/>
      <c r="H176" s="819"/>
      <c r="I176" s="819"/>
      <c r="J176" s="819"/>
      <c r="K176" s="819"/>
      <c r="L176" s="819"/>
      <c r="M176" s="820"/>
      <c r="N176" s="820"/>
      <c r="O176" s="918"/>
      <c r="P176" s="918"/>
      <c r="Q176" s="918"/>
      <c r="R176" s="832"/>
    </row>
    <row r="177" spans="1:25" ht="27" hidden="1" customHeight="1" x14ac:dyDescent="0.25">
      <c r="B177" s="921"/>
      <c r="C177" s="888"/>
      <c r="D177" s="1305" t="s">
        <v>232</v>
      </c>
      <c r="E177" s="1305"/>
      <c r="F177" s="1305"/>
      <c r="G177" s="889">
        <f>'ניסן-מאי.5'!R175</f>
        <v>0</v>
      </c>
      <c r="H177" s="971" t="s">
        <v>236</v>
      </c>
      <c r="I177" s="971"/>
      <c r="J177" s="971"/>
      <c r="K177" s="971"/>
      <c r="L177" s="971"/>
      <c r="M177" s="971"/>
      <c r="N177" s="971"/>
      <c r="O177" s="891">
        <f>SUM(K178+G177)</f>
        <v>0</v>
      </c>
      <c r="P177" s="1298"/>
      <c r="Q177" s="1298"/>
      <c r="R177" s="1298"/>
    </row>
    <row r="178" spans="1:25" ht="30" hidden="1" customHeight="1" x14ac:dyDescent="0.25">
      <c r="B178" s="943" t="s">
        <v>231</v>
      </c>
      <c r="C178" s="906">
        <f>SUM((G42+F174)/5)-N39</f>
        <v>0</v>
      </c>
      <c r="D178" s="235"/>
      <c r="E178" s="236"/>
      <c r="F178" s="817" t="s">
        <v>207</v>
      </c>
      <c r="G178" s="890">
        <f>SUM(C178/2)</f>
        <v>0</v>
      </c>
      <c r="H178" s="238"/>
      <c r="I178" s="1299" t="s">
        <v>208</v>
      </c>
      <c r="J178" s="1299"/>
      <c r="K178" s="1306">
        <f>SUM(C178/2)</f>
        <v>0</v>
      </c>
      <c r="L178" s="1306"/>
      <c r="M178" s="1303" t="s">
        <v>258</v>
      </c>
      <c r="N178" s="1303"/>
      <c r="O178" s="1303"/>
      <c r="P178" s="1303"/>
      <c r="Q178" s="1303"/>
      <c r="R178" s="913">
        <f>M175-'ניסן-מאי.5'!Q181</f>
        <v>0</v>
      </c>
      <c r="T178" s="1258"/>
      <c r="U178" s="1258"/>
      <c r="V178" s="1258"/>
      <c r="W178" s="1258"/>
      <c r="X178" s="1258"/>
      <c r="Y178" s="105"/>
    </row>
    <row r="179" spans="1:25" s="901" customFormat="1" ht="30" hidden="1" customHeight="1" x14ac:dyDescent="0.25">
      <c r="A179" s="86"/>
      <c r="B179" s="904" t="s">
        <v>244</v>
      </c>
      <c r="C179" s="906">
        <f>G178+'ניסן-מאי.5'!C179</f>
        <v>0</v>
      </c>
      <c r="D179" s="235"/>
      <c r="E179" s="236"/>
      <c r="F179" s="903"/>
      <c r="G179" s="907"/>
      <c r="H179" s="238"/>
      <c r="I179" s="919"/>
      <c r="J179" s="1309"/>
      <c r="K179" s="1309"/>
      <c r="L179" s="1309"/>
      <c r="M179" s="908"/>
      <c r="N179" s="909"/>
      <c r="O179" s="909"/>
      <c r="P179" s="909"/>
      <c r="Q179" s="909"/>
      <c r="R179" s="913"/>
      <c r="T179" s="899"/>
      <c r="U179" s="899"/>
      <c r="V179" s="899"/>
      <c r="W179" s="899"/>
      <c r="X179" s="899"/>
      <c r="Y179" s="105"/>
    </row>
    <row r="180" spans="1:25" ht="36" customHeight="1" x14ac:dyDescent="0.2">
      <c r="B180" s="1292"/>
      <c r="C180" s="1292"/>
      <c r="D180" s="1292"/>
      <c r="E180" s="1292"/>
      <c r="F180" s="1293"/>
      <c r="G180" s="1294"/>
      <c r="H180" s="1295"/>
      <c r="I180" s="1296"/>
      <c r="J180" s="1297" t="s">
        <v>246</v>
      </c>
      <c r="K180" s="1266"/>
      <c r="L180" s="1266"/>
      <c r="M180" s="1266"/>
      <c r="N180" s="1266"/>
      <c r="O180" s="1266"/>
      <c r="P180" s="1266"/>
      <c r="Q180" s="947">
        <f>SUM(R175+C179)</f>
        <v>0</v>
      </c>
      <c r="R180" s="947"/>
      <c r="S180" s="914" t="str">
        <f>IF(Q180&gt;0,,"זכות")</f>
        <v>זכות</v>
      </c>
      <c r="T180" s="107"/>
      <c r="U180" s="107"/>
      <c r="V180" s="107"/>
      <c r="W180" s="107"/>
      <c r="X180" s="107"/>
    </row>
    <row r="181" spans="1:25" ht="24.6" customHeight="1" x14ac:dyDescent="0.2">
      <c r="B181" s="1300"/>
      <c r="C181" s="1301"/>
      <c r="D181" s="1301"/>
      <c r="E181" s="1301"/>
      <c r="F181" s="1301"/>
      <c r="G181" s="1302"/>
      <c r="H181" s="1302"/>
      <c r="I181" s="1302"/>
      <c r="J181" s="1304" t="s">
        <v>226</v>
      </c>
      <c r="K181" s="1028"/>
      <c r="L181" s="1028"/>
      <c r="M181" s="1028"/>
      <c r="N181" s="1028"/>
      <c r="O181" s="1028"/>
      <c r="P181" s="1028"/>
      <c r="Q181" s="1311">
        <f>IF(F175&lt;0,F175,)</f>
        <v>0</v>
      </c>
      <c r="R181" s="1311"/>
      <c r="S181" s="1310" t="s">
        <v>243</v>
      </c>
      <c r="T181" s="1310"/>
      <c r="U181" s="1310"/>
      <c r="V181" s="107"/>
      <c r="W181" s="107"/>
      <c r="X181" s="107"/>
    </row>
    <row r="182" spans="1:25" ht="14.25" x14ac:dyDescent="0.2">
      <c r="B182" s="1268" t="s">
        <v>240</v>
      </c>
      <c r="C182" s="1268"/>
      <c r="D182" s="1268"/>
      <c r="E182" s="1268"/>
      <c r="F182" s="1268"/>
      <c r="G182" s="1268"/>
      <c r="H182" s="1268"/>
      <c r="I182" s="1268"/>
      <c r="J182" s="1268"/>
      <c r="K182" s="1268"/>
      <c r="L182" s="1268"/>
      <c r="M182" s="1268"/>
      <c r="N182" s="1268"/>
      <c r="O182" s="1268"/>
      <c r="P182" s="1268"/>
      <c r="Q182" s="1268"/>
      <c r="R182" s="1268"/>
      <c r="S182" s="107"/>
      <c r="T182" s="107"/>
      <c r="U182" s="107"/>
      <c r="V182" s="107"/>
      <c r="W182" s="107"/>
      <c r="X182" s="107"/>
    </row>
    <row r="183" spans="1:25" ht="14.25" x14ac:dyDescent="0.2">
      <c r="B183" s="1217"/>
      <c r="C183" s="1217"/>
      <c r="D183" s="1217"/>
      <c r="E183" s="1217"/>
      <c r="F183" s="1217"/>
      <c r="G183" s="1217"/>
      <c r="H183" s="1217"/>
      <c r="I183" s="1217"/>
      <c r="J183" s="1217"/>
      <c r="K183" s="1217"/>
      <c r="L183" s="1217"/>
      <c r="M183" s="1217"/>
      <c r="N183" s="1217"/>
      <c r="O183" s="1217"/>
      <c r="P183" s="1217"/>
      <c r="Q183" s="1217"/>
      <c r="R183" s="1217"/>
      <c r="S183" s="1217"/>
      <c r="T183" s="1217"/>
      <c r="U183" s="1217"/>
      <c r="V183" s="1217"/>
    </row>
    <row r="184" spans="1:25" ht="15" hidden="1" x14ac:dyDescent="0.25">
      <c r="C184" s="108"/>
      <c r="D184" s="108"/>
      <c r="E184" s="108"/>
      <c r="F184" s="108"/>
      <c r="G184" s="108"/>
      <c r="H184" s="108"/>
      <c r="I184" s="108"/>
      <c r="J184" s="108"/>
      <c r="K184" s="108"/>
      <c r="L184" s="108"/>
      <c r="M184" s="108"/>
      <c r="N184" s="108"/>
      <c r="O184" s="108"/>
      <c r="P184" s="108"/>
      <c r="Q184" s="108"/>
      <c r="R184" s="108"/>
      <c r="S184" s="108"/>
    </row>
    <row r="185" spans="1:25" ht="14.25" hidden="1" x14ac:dyDescent="0.2">
      <c r="C185" s="1026"/>
      <c r="D185" s="1026"/>
      <c r="E185" s="1026"/>
      <c r="F185" s="1026"/>
      <c r="G185" s="1026"/>
      <c r="H185" s="1026"/>
      <c r="I185" s="1026"/>
      <c r="J185" s="1026"/>
      <c r="K185" s="1026"/>
      <c r="L185" s="424"/>
      <c r="M185" s="424"/>
      <c r="N185" s="424"/>
    </row>
    <row r="186" spans="1:25" ht="14.25" hidden="1" x14ac:dyDescent="0.2">
      <c r="C186" s="424"/>
      <c r="E186" s="78"/>
      <c r="F186" s="424"/>
      <c r="G186" s="424"/>
      <c r="H186" s="742"/>
      <c r="J186" s="424"/>
      <c r="K186" s="424"/>
      <c r="L186" s="424"/>
      <c r="M186" s="424"/>
      <c r="N186" s="424"/>
    </row>
    <row r="187" spans="1:25" ht="14.25" hidden="1" x14ac:dyDescent="0.2">
      <c r="C187" s="424"/>
      <c r="E187" s="78"/>
      <c r="F187" s="424"/>
      <c r="G187" s="424"/>
      <c r="H187" s="742"/>
      <c r="J187" s="424"/>
      <c r="K187" s="424"/>
      <c r="L187" s="424"/>
      <c r="M187" s="424"/>
      <c r="N187" s="424"/>
    </row>
    <row r="188" spans="1:25" ht="14.25" hidden="1" x14ac:dyDescent="0.2">
      <c r="C188" s="424"/>
      <c r="E188" s="78"/>
      <c r="F188" s="424"/>
      <c r="G188" s="424"/>
      <c r="H188" s="742"/>
      <c r="J188" s="424"/>
      <c r="K188" s="424"/>
      <c r="L188" s="424"/>
      <c r="M188" s="424"/>
      <c r="N188" s="424"/>
    </row>
    <row r="189" spans="1:25" ht="14.25" hidden="1" x14ac:dyDescent="0.2">
      <c r="C189" s="424"/>
      <c r="E189" s="78"/>
      <c r="F189" s="424"/>
      <c r="G189" s="424"/>
      <c r="H189" s="742"/>
      <c r="J189" s="424"/>
      <c r="K189" s="424"/>
      <c r="L189" s="424"/>
      <c r="M189" s="424"/>
      <c r="N189" s="424"/>
    </row>
    <row r="190" spans="1:25" ht="14.25" hidden="1" x14ac:dyDescent="0.2">
      <c r="C190" s="424"/>
      <c r="E190" s="78"/>
      <c r="F190" s="424"/>
      <c r="G190" s="424"/>
      <c r="H190" s="742"/>
      <c r="J190" s="424"/>
      <c r="K190" s="424"/>
      <c r="L190" s="424"/>
      <c r="M190" s="424"/>
      <c r="N190" s="424"/>
    </row>
    <row r="191" spans="1:25" ht="14.25" hidden="1" x14ac:dyDescent="0.2">
      <c r="C191" s="424"/>
      <c r="E191" s="78"/>
      <c r="F191" s="424"/>
      <c r="G191" s="424"/>
      <c r="H191" s="742"/>
      <c r="J191" s="424"/>
      <c r="K191" s="424"/>
      <c r="L191" s="424"/>
      <c r="M191" s="424"/>
      <c r="N191" s="424"/>
    </row>
    <row r="192" spans="1:25" ht="14.25" hidden="1" x14ac:dyDescent="0.2">
      <c r="C192" s="424"/>
      <c r="E192" s="78"/>
      <c r="F192" s="424"/>
      <c r="G192" s="424"/>
      <c r="H192" s="742"/>
      <c r="J192" s="424"/>
      <c r="K192" s="424"/>
      <c r="L192" s="424"/>
      <c r="M192" s="424"/>
      <c r="N192" s="424"/>
    </row>
    <row r="193" spans="3:14" ht="14.25" hidden="1" x14ac:dyDescent="0.2">
      <c r="C193" s="424"/>
      <c r="E193" s="78"/>
      <c r="F193" s="424"/>
      <c r="G193" s="424"/>
      <c r="H193" s="742"/>
      <c r="J193" s="424"/>
      <c r="K193" s="424"/>
      <c r="L193" s="424"/>
      <c r="M193" s="424"/>
      <c r="N193" s="424"/>
    </row>
    <row r="194" spans="3:14" ht="14.25" hidden="1" x14ac:dyDescent="0.2">
      <c r="C194" s="424"/>
      <c r="E194" s="78"/>
      <c r="F194" s="424"/>
      <c r="G194" s="424"/>
      <c r="H194" s="742"/>
      <c r="J194" s="424"/>
      <c r="K194" s="424"/>
      <c r="L194" s="424"/>
      <c r="M194" s="424"/>
      <c r="N194" s="424"/>
    </row>
    <row r="195" spans="3:14" ht="14.25" hidden="1" x14ac:dyDescent="0.2">
      <c r="C195" s="424"/>
      <c r="E195" s="78"/>
      <c r="F195" s="424"/>
      <c r="G195" s="424"/>
      <c r="H195" s="742"/>
      <c r="J195" s="424"/>
      <c r="K195" s="424"/>
      <c r="L195" s="424"/>
      <c r="M195" s="424"/>
      <c r="N195" s="424"/>
    </row>
    <row r="196" spans="3:14" ht="14.25" hidden="1" x14ac:dyDescent="0.2">
      <c r="C196" s="424"/>
      <c r="E196" s="78"/>
      <c r="F196" s="424"/>
      <c r="G196" s="424"/>
      <c r="H196" s="742"/>
      <c r="J196" s="424"/>
      <c r="K196" s="424"/>
      <c r="L196" s="424"/>
      <c r="M196" s="424"/>
      <c r="N196" s="424"/>
    </row>
    <row r="197" spans="3:14" ht="14.25" hidden="1" x14ac:dyDescent="0.2">
      <c r="C197" s="424"/>
      <c r="E197" s="78"/>
      <c r="F197" s="424"/>
      <c r="G197" s="424"/>
      <c r="H197" s="742"/>
      <c r="J197" s="424"/>
      <c r="K197" s="424"/>
      <c r="L197" s="424"/>
      <c r="M197" s="424"/>
      <c r="N197" s="424"/>
    </row>
    <row r="198" spans="3:14" ht="14.25" hidden="1" x14ac:dyDescent="0.2">
      <c r="C198" s="424"/>
      <c r="E198" s="78"/>
      <c r="F198" s="424"/>
      <c r="G198" s="424"/>
      <c r="H198" s="742"/>
      <c r="J198" s="424"/>
      <c r="K198" s="424"/>
      <c r="L198" s="424"/>
      <c r="M198" s="424"/>
      <c r="N198" s="424"/>
    </row>
    <row r="199" spans="3:14" ht="14.25" hidden="1" x14ac:dyDescent="0.2">
      <c r="C199" s="424"/>
      <c r="E199" s="78"/>
      <c r="F199" s="424"/>
      <c r="G199" s="424"/>
      <c r="H199" s="742"/>
      <c r="J199" s="424"/>
      <c r="K199" s="424"/>
      <c r="L199" s="424"/>
      <c r="M199" s="424"/>
      <c r="N199" s="424"/>
    </row>
    <row r="200" spans="3:14" ht="14.25" hidden="1" x14ac:dyDescent="0.2">
      <c r="C200" s="424"/>
      <c r="E200" s="78"/>
      <c r="F200" s="424"/>
      <c r="G200" s="424"/>
      <c r="H200" s="742"/>
      <c r="J200" s="424"/>
      <c r="K200" s="424"/>
      <c r="L200" s="424"/>
      <c r="M200" s="424"/>
      <c r="N200" s="424"/>
    </row>
    <row r="201" spans="3:14" ht="14.25" hidden="1" x14ac:dyDescent="0.2">
      <c r="C201" s="424"/>
      <c r="E201" s="78"/>
      <c r="F201" s="424"/>
      <c r="G201" s="424"/>
      <c r="H201" s="742"/>
      <c r="J201" s="424"/>
      <c r="K201" s="424"/>
      <c r="L201" s="424"/>
      <c r="M201" s="424"/>
      <c r="N201" s="424"/>
    </row>
    <row r="202" spans="3:14" ht="14.25" hidden="1" x14ac:dyDescent="0.2">
      <c r="C202" s="424"/>
      <c r="E202" s="78"/>
      <c r="F202" s="424"/>
      <c r="G202" s="424"/>
      <c r="H202" s="742"/>
      <c r="J202" s="424"/>
      <c r="K202" s="424"/>
      <c r="L202" s="424"/>
      <c r="M202" s="424"/>
      <c r="N202" s="424"/>
    </row>
    <row r="203" spans="3:14" ht="14.25" hidden="1" x14ac:dyDescent="0.2">
      <c r="C203" s="424"/>
      <c r="E203" s="78"/>
      <c r="F203" s="424"/>
      <c r="G203" s="424"/>
      <c r="H203" s="742"/>
      <c r="J203" s="424"/>
      <c r="K203" s="424"/>
      <c r="L203" s="424"/>
      <c r="M203" s="424"/>
      <c r="N203" s="424"/>
    </row>
    <row r="204" spans="3:14" ht="14.25" hidden="1" x14ac:dyDescent="0.2">
      <c r="C204" s="424"/>
      <c r="E204" s="78"/>
      <c r="F204" s="424"/>
      <c r="G204" s="424"/>
      <c r="H204" s="742"/>
      <c r="J204" s="424"/>
      <c r="K204" s="424"/>
      <c r="L204" s="424"/>
      <c r="M204" s="424"/>
      <c r="N204" s="424"/>
    </row>
    <row r="205" spans="3:14" ht="14.25" hidden="1" x14ac:dyDescent="0.2">
      <c r="C205" s="424"/>
      <c r="E205" s="78"/>
      <c r="F205" s="424"/>
      <c r="G205" s="424"/>
      <c r="H205" s="742"/>
      <c r="J205" s="424"/>
      <c r="K205" s="424"/>
      <c r="L205" s="424"/>
      <c r="M205" s="424"/>
      <c r="N205" s="424"/>
    </row>
    <row r="206" spans="3:14" ht="14.25" hidden="1" x14ac:dyDescent="0.2">
      <c r="C206" s="424"/>
      <c r="E206" s="78"/>
      <c r="F206" s="424"/>
      <c r="G206" s="424"/>
      <c r="H206" s="742"/>
      <c r="J206" s="424"/>
      <c r="K206" s="424"/>
      <c r="L206" s="424"/>
      <c r="M206" s="424"/>
      <c r="N206" s="424"/>
    </row>
    <row r="207" spans="3:14" ht="14.25" hidden="1" x14ac:dyDescent="0.2">
      <c r="C207" s="424"/>
      <c r="E207" s="78"/>
      <c r="F207" s="424"/>
      <c r="G207" s="424"/>
      <c r="H207" s="742"/>
      <c r="J207" s="424"/>
      <c r="K207" s="424"/>
      <c r="L207" s="424"/>
      <c r="M207" s="424"/>
      <c r="N207" s="424"/>
    </row>
    <row r="208" spans="3:14" ht="14.25" hidden="1" x14ac:dyDescent="0.2">
      <c r="C208" s="424"/>
      <c r="E208" s="78"/>
      <c r="F208" s="424"/>
      <c r="G208" s="424"/>
      <c r="H208" s="742"/>
      <c r="J208" s="424"/>
      <c r="K208" s="424"/>
      <c r="L208" s="424"/>
      <c r="M208" s="424"/>
      <c r="N208" s="424"/>
    </row>
    <row r="209" spans="3:16" ht="14.25" hidden="1" x14ac:dyDescent="0.2">
      <c r="C209" s="424"/>
      <c r="E209" s="78"/>
      <c r="F209" s="424"/>
      <c r="G209" s="424"/>
      <c r="H209" s="742"/>
      <c r="J209" s="424"/>
      <c r="K209" s="424"/>
      <c r="L209" s="424"/>
      <c r="M209" s="424"/>
      <c r="N209" s="424"/>
    </row>
    <row r="210" spans="3:16" ht="14.25" hidden="1" x14ac:dyDescent="0.2">
      <c r="C210" s="424"/>
      <c r="E210" s="78"/>
      <c r="F210" s="424"/>
      <c r="G210" s="424"/>
      <c r="H210" s="742"/>
      <c r="J210" s="424"/>
      <c r="K210" s="424"/>
      <c r="L210" s="424"/>
      <c r="M210" s="424"/>
      <c r="N210" s="424"/>
    </row>
    <row r="211" spans="3:16" ht="14.25" hidden="1" x14ac:dyDescent="0.2">
      <c r="C211" s="424"/>
      <c r="E211" s="78"/>
      <c r="F211" s="424"/>
      <c r="G211" s="424"/>
      <c r="H211" s="742"/>
      <c r="J211" s="424"/>
      <c r="K211" s="424"/>
      <c r="L211" s="424"/>
      <c r="M211" s="424"/>
      <c r="N211" s="424"/>
    </row>
    <row r="212" spans="3:16" ht="14.25" hidden="1" x14ac:dyDescent="0.2">
      <c r="C212" s="424"/>
      <c r="E212" s="78"/>
      <c r="F212" s="424"/>
      <c r="G212" s="424"/>
      <c r="H212" s="742"/>
      <c r="J212" s="424"/>
      <c r="K212" s="424"/>
      <c r="L212" s="424"/>
      <c r="M212" s="424"/>
      <c r="N212" s="424"/>
    </row>
    <row r="213" spans="3:16" ht="14.25" hidden="1" x14ac:dyDescent="0.2">
      <c r="C213" s="424"/>
      <c r="E213" s="78"/>
      <c r="F213" s="424"/>
      <c r="G213" s="424"/>
      <c r="H213" s="742"/>
      <c r="J213" s="424"/>
      <c r="K213" s="424"/>
      <c r="L213" s="424"/>
      <c r="M213" s="424"/>
      <c r="N213" s="424"/>
    </row>
    <row r="214" spans="3:16" ht="14.25" hidden="1" x14ac:dyDescent="0.2">
      <c r="C214" s="424"/>
      <c r="E214" s="78"/>
      <c r="F214" s="424"/>
      <c r="G214" s="424"/>
      <c r="H214" s="742"/>
      <c r="J214" s="424"/>
      <c r="K214" s="424"/>
      <c r="L214" s="424"/>
      <c r="M214" s="424"/>
      <c r="N214" s="424"/>
    </row>
    <row r="215" spans="3:16" ht="14.25" hidden="1" x14ac:dyDescent="0.2">
      <c r="C215" s="424"/>
      <c r="E215" s="78"/>
      <c r="F215" s="424"/>
      <c r="G215" s="424"/>
      <c r="H215" s="742"/>
      <c r="J215" s="424"/>
      <c r="K215" s="424"/>
      <c r="L215" s="424"/>
      <c r="M215" s="424"/>
      <c r="N215" s="424"/>
    </row>
    <row r="216" spans="3:16" ht="14.25" hidden="1" x14ac:dyDescent="0.2">
      <c r="C216" s="424"/>
      <c r="E216" s="78"/>
      <c r="F216" s="424"/>
      <c r="G216" s="424"/>
      <c r="H216" s="742"/>
      <c r="J216" s="424"/>
      <c r="K216" s="424"/>
      <c r="L216" s="424"/>
      <c r="M216" s="424"/>
      <c r="N216" s="424"/>
    </row>
    <row r="217" spans="3:16" ht="14.25" hidden="1" x14ac:dyDescent="0.2">
      <c r="C217" s="424"/>
      <c r="E217" s="78"/>
      <c r="F217" s="424"/>
      <c r="G217" s="424"/>
      <c r="H217" s="742"/>
      <c r="J217" s="424"/>
      <c r="K217" s="424"/>
      <c r="L217" s="424"/>
      <c r="M217" s="424"/>
      <c r="N217" s="424"/>
    </row>
    <row r="218" spans="3:16" ht="14.25" hidden="1" x14ac:dyDescent="0.2">
      <c r="C218" s="424"/>
      <c r="E218" s="78"/>
      <c r="F218" s="424"/>
      <c r="G218" s="424"/>
      <c r="H218" s="742"/>
      <c r="J218" s="424"/>
      <c r="K218" s="424"/>
      <c r="L218" s="424"/>
      <c r="M218" s="424"/>
      <c r="N218" s="424"/>
    </row>
    <row r="219" spans="3:16" ht="14.25" hidden="1" x14ac:dyDescent="0.2">
      <c r="C219" s="424"/>
      <c r="E219" s="78"/>
      <c r="F219" s="424"/>
      <c r="G219" s="424"/>
      <c r="H219" s="742"/>
      <c r="J219" s="424"/>
      <c r="K219" s="424"/>
      <c r="L219" s="424"/>
      <c r="M219" s="424"/>
      <c r="N219" s="424"/>
      <c r="O219" s="424"/>
      <c r="P219" s="424"/>
    </row>
    <row r="220" spans="3:16" ht="14.25" hidden="1" x14ac:dyDescent="0.2">
      <c r="C220" s="424"/>
      <c r="E220" s="78"/>
      <c r="F220" s="424"/>
      <c r="G220" s="424"/>
      <c r="H220" s="742"/>
      <c r="J220" s="424"/>
      <c r="K220" s="424"/>
      <c r="L220" s="424"/>
      <c r="M220" s="424"/>
      <c r="N220" s="424"/>
      <c r="O220" s="424"/>
      <c r="P220" s="424"/>
    </row>
    <row r="221" spans="3:16" ht="14.25" hidden="1" x14ac:dyDescent="0.2">
      <c r="C221" s="424"/>
      <c r="E221" s="78"/>
      <c r="F221" s="424"/>
      <c r="G221" s="424"/>
      <c r="H221" s="742"/>
      <c r="J221" s="424"/>
      <c r="K221" s="424"/>
      <c r="L221" s="424"/>
      <c r="M221" s="424"/>
      <c r="N221" s="424"/>
      <c r="O221" s="424"/>
      <c r="P221" s="424"/>
    </row>
    <row r="222" spans="3:16" ht="14.25" hidden="1" x14ac:dyDescent="0.2">
      <c r="C222" s="424"/>
      <c r="E222" s="78"/>
      <c r="F222" s="424"/>
      <c r="G222" s="424"/>
      <c r="H222" s="742"/>
      <c r="J222" s="424"/>
      <c r="K222" s="424"/>
      <c r="L222" s="424"/>
      <c r="M222" s="424"/>
      <c r="N222" s="424"/>
      <c r="O222" s="424"/>
      <c r="P222" s="424"/>
    </row>
    <row r="223" spans="3:16" ht="14.25" hidden="1" x14ac:dyDescent="0.2">
      <c r="C223" s="424"/>
      <c r="E223" s="78"/>
      <c r="F223" s="424"/>
      <c r="G223" s="424"/>
      <c r="H223" s="742"/>
      <c r="J223" s="424"/>
      <c r="K223" s="424"/>
      <c r="L223" s="424"/>
      <c r="M223" s="424"/>
      <c r="N223" s="424"/>
      <c r="O223" s="424"/>
      <c r="P223" s="424"/>
    </row>
    <row r="224" spans="3:16" ht="14.25" hidden="1" x14ac:dyDescent="0.2">
      <c r="C224" s="424"/>
      <c r="E224" s="78"/>
      <c r="F224" s="424"/>
      <c r="G224" s="424"/>
      <c r="H224" s="742"/>
      <c r="J224" s="424"/>
      <c r="K224" s="424"/>
      <c r="L224" s="424"/>
      <c r="M224" s="424"/>
      <c r="N224" s="424"/>
      <c r="O224" s="424"/>
      <c r="P224" s="424"/>
    </row>
    <row r="225" spans="3:16" ht="14.25" hidden="1" x14ac:dyDescent="0.2">
      <c r="C225" s="424"/>
      <c r="E225" s="78"/>
      <c r="F225" s="424"/>
      <c r="G225" s="424"/>
      <c r="H225" s="742"/>
      <c r="J225" s="424"/>
      <c r="K225" s="424"/>
      <c r="L225" s="424"/>
      <c r="M225" s="424"/>
      <c r="N225" s="424"/>
      <c r="O225" s="424"/>
      <c r="P225" s="424"/>
    </row>
    <row r="226" spans="3:16" ht="14.25" hidden="1" x14ac:dyDescent="0.2">
      <c r="C226" s="424"/>
      <c r="E226" s="78"/>
      <c r="F226" s="424"/>
      <c r="G226" s="424"/>
      <c r="H226" s="742"/>
      <c r="J226" s="424"/>
      <c r="K226" s="424"/>
      <c r="L226" s="424"/>
      <c r="M226" s="424"/>
      <c r="N226" s="424"/>
      <c r="O226" s="424"/>
      <c r="P226" s="424"/>
    </row>
    <row r="227" spans="3:16" ht="14.25" hidden="1" x14ac:dyDescent="0.2">
      <c r="C227" s="424"/>
      <c r="E227" s="78"/>
      <c r="F227" s="424"/>
      <c r="G227" s="424"/>
      <c r="H227" s="742"/>
      <c r="J227" s="424"/>
      <c r="K227" s="424"/>
      <c r="L227" s="424"/>
      <c r="M227" s="424"/>
      <c r="N227" s="424"/>
      <c r="O227" s="424"/>
      <c r="P227" s="424"/>
    </row>
    <row r="228" spans="3:16" ht="14.25" hidden="1" x14ac:dyDescent="0.2">
      <c r="C228" s="424"/>
      <c r="E228" s="78"/>
      <c r="F228" s="424"/>
      <c r="G228" s="424"/>
      <c r="H228" s="742"/>
      <c r="J228" s="424"/>
      <c r="K228" s="424"/>
      <c r="L228" s="424"/>
      <c r="M228" s="424"/>
      <c r="N228" s="424"/>
      <c r="O228" s="424"/>
      <c r="P228" s="424"/>
    </row>
    <row r="229" spans="3:16" ht="14.25" hidden="1" x14ac:dyDescent="0.2">
      <c r="C229" s="424"/>
      <c r="E229" s="78"/>
      <c r="F229" s="424"/>
      <c r="G229" s="424"/>
      <c r="H229" s="742"/>
      <c r="J229" s="424"/>
      <c r="K229" s="424"/>
      <c r="L229" s="424"/>
      <c r="M229" s="424"/>
      <c r="N229" s="424"/>
      <c r="O229" s="424"/>
      <c r="P229" s="424"/>
    </row>
    <row r="230" spans="3:16" ht="14.25" hidden="1" x14ac:dyDescent="0.2">
      <c r="C230" s="424"/>
      <c r="E230" s="78"/>
      <c r="F230" s="424"/>
      <c r="G230" s="424"/>
      <c r="H230" s="742"/>
      <c r="J230" s="424"/>
      <c r="K230" s="424"/>
      <c r="L230" s="424"/>
      <c r="M230" s="424"/>
      <c r="N230" s="424"/>
      <c r="O230" s="424"/>
      <c r="P230" s="424"/>
    </row>
    <row r="231" spans="3:16" ht="14.25" hidden="1" x14ac:dyDescent="0.2">
      <c r="C231" s="424"/>
      <c r="E231" s="78"/>
      <c r="F231" s="424"/>
      <c r="G231" s="424"/>
      <c r="H231" s="742"/>
      <c r="J231" s="424"/>
      <c r="K231" s="424"/>
      <c r="L231" s="424"/>
      <c r="M231" s="424"/>
      <c r="N231" s="424"/>
      <c r="O231" s="424"/>
      <c r="P231" s="424"/>
    </row>
    <row r="232" spans="3:16" ht="14.25" hidden="1" x14ac:dyDescent="0.2">
      <c r="C232" s="424"/>
      <c r="E232" s="78"/>
      <c r="F232" s="424"/>
      <c r="G232" s="424"/>
      <c r="H232" s="742"/>
      <c r="J232" s="424"/>
      <c r="K232" s="424"/>
      <c r="L232" s="424"/>
      <c r="M232" s="424"/>
      <c r="N232" s="424"/>
      <c r="O232" s="424"/>
      <c r="P232" s="424"/>
    </row>
    <row r="233" spans="3:16" ht="14.25" hidden="1" x14ac:dyDescent="0.2">
      <c r="C233" s="424"/>
      <c r="E233" s="78"/>
      <c r="F233" s="424"/>
      <c r="G233" s="424"/>
      <c r="H233" s="742"/>
      <c r="J233" s="424"/>
      <c r="K233" s="424"/>
      <c r="L233" s="424"/>
      <c r="M233" s="424"/>
      <c r="N233" s="424"/>
      <c r="O233" s="424"/>
      <c r="P233" s="424"/>
    </row>
    <row r="234" spans="3:16" ht="14.25" hidden="1" x14ac:dyDescent="0.2">
      <c r="C234" s="424"/>
      <c r="E234" s="78"/>
      <c r="F234" s="424"/>
      <c r="G234" s="424"/>
      <c r="H234" s="742"/>
      <c r="J234" s="424"/>
      <c r="K234" s="424"/>
      <c r="L234" s="424"/>
      <c r="M234" s="424"/>
      <c r="N234" s="424"/>
      <c r="O234" s="424"/>
      <c r="P234" s="424"/>
    </row>
    <row r="235" spans="3:16" ht="14.25" hidden="1" x14ac:dyDescent="0.2">
      <c r="C235" s="424"/>
      <c r="E235" s="78"/>
      <c r="F235" s="424"/>
      <c r="G235" s="424"/>
      <c r="H235" s="742"/>
      <c r="J235" s="424"/>
      <c r="K235" s="424"/>
      <c r="L235" s="424"/>
      <c r="M235" s="424"/>
      <c r="N235" s="424"/>
      <c r="O235" s="424"/>
      <c r="P235" s="424"/>
    </row>
    <row r="236" spans="3:16" ht="14.25" hidden="1" x14ac:dyDescent="0.2">
      <c r="C236" s="424"/>
      <c r="E236" s="78"/>
      <c r="F236" s="424"/>
      <c r="G236" s="424"/>
      <c r="H236" s="742"/>
      <c r="J236" s="424"/>
      <c r="K236" s="424"/>
      <c r="L236" s="424"/>
      <c r="M236" s="424"/>
      <c r="N236" s="424"/>
      <c r="O236" s="424"/>
      <c r="P236" s="424"/>
    </row>
    <row r="237" spans="3:16" ht="14.25" hidden="1" x14ac:dyDescent="0.2">
      <c r="C237" s="424"/>
      <c r="E237" s="78"/>
      <c r="F237" s="424"/>
      <c r="G237" s="424"/>
      <c r="H237" s="742"/>
      <c r="J237" s="424"/>
      <c r="K237" s="424"/>
      <c r="L237" s="424"/>
      <c r="M237" s="424"/>
      <c r="N237" s="424"/>
      <c r="O237" s="424"/>
      <c r="P237" s="424"/>
    </row>
    <row r="238" spans="3:16" ht="14.25" hidden="1" x14ac:dyDescent="0.2">
      <c r="C238" s="424"/>
      <c r="E238" s="78"/>
      <c r="F238" s="424"/>
      <c r="G238" s="424"/>
      <c r="H238" s="742"/>
      <c r="J238" s="424"/>
      <c r="K238" s="424"/>
      <c r="L238" s="424"/>
      <c r="M238" s="424"/>
      <c r="N238" s="424"/>
      <c r="O238" s="424"/>
      <c r="P238" s="424"/>
    </row>
    <row r="239" spans="3:16" ht="14.25" hidden="1" x14ac:dyDescent="0.2">
      <c r="C239" s="424"/>
      <c r="E239" s="78"/>
      <c r="F239" s="424"/>
      <c r="G239" s="424"/>
      <c r="H239" s="742"/>
      <c r="J239" s="424"/>
      <c r="K239" s="424"/>
      <c r="L239" s="424"/>
      <c r="M239" s="424"/>
      <c r="N239" s="424"/>
      <c r="O239" s="424"/>
      <c r="P239" s="424"/>
    </row>
    <row r="240" spans="3:16" ht="14.25" hidden="1" x14ac:dyDescent="0.2">
      <c r="C240" s="424"/>
      <c r="E240" s="78"/>
      <c r="F240" s="424"/>
      <c r="G240" s="424"/>
      <c r="H240" s="742"/>
      <c r="J240" s="424"/>
      <c r="K240" s="424"/>
      <c r="L240" s="424"/>
      <c r="M240" s="424"/>
      <c r="N240" s="424"/>
      <c r="O240" s="424"/>
      <c r="P240" s="424"/>
    </row>
    <row r="241" spans="3:16" ht="14.25" hidden="1" x14ac:dyDescent="0.2">
      <c r="C241" s="424"/>
      <c r="E241" s="78"/>
      <c r="F241" s="424"/>
      <c r="G241" s="424"/>
      <c r="H241" s="742"/>
      <c r="J241" s="424"/>
      <c r="K241" s="424"/>
      <c r="L241" s="424"/>
      <c r="M241" s="424"/>
      <c r="N241" s="424"/>
      <c r="O241" s="424"/>
      <c r="P241" s="424"/>
    </row>
    <row r="242" spans="3:16" ht="14.25" hidden="1" x14ac:dyDescent="0.2">
      <c r="C242" s="424"/>
      <c r="E242" s="78"/>
      <c r="F242" s="424"/>
      <c r="G242" s="424"/>
      <c r="H242" s="742"/>
      <c r="J242" s="424"/>
      <c r="K242" s="424"/>
      <c r="L242" s="424"/>
      <c r="M242" s="424"/>
      <c r="N242" s="424"/>
      <c r="O242" s="424"/>
      <c r="P242" s="424"/>
    </row>
    <row r="243" spans="3:16" ht="14.25" hidden="1" x14ac:dyDescent="0.2">
      <c r="C243" s="424"/>
      <c r="E243" s="78"/>
      <c r="F243" s="424"/>
      <c r="G243" s="424"/>
      <c r="H243" s="742"/>
      <c r="J243" s="424"/>
      <c r="K243" s="424"/>
      <c r="L243" s="424"/>
      <c r="M243" s="424"/>
      <c r="N243" s="424"/>
      <c r="O243" s="424"/>
      <c r="P243" s="424"/>
    </row>
    <row r="244" spans="3:16" ht="14.25" hidden="1" x14ac:dyDescent="0.2">
      <c r="C244" s="424"/>
      <c r="E244" s="78"/>
      <c r="F244" s="424"/>
      <c r="G244" s="424"/>
      <c r="H244" s="742"/>
      <c r="J244" s="424"/>
      <c r="K244" s="424"/>
      <c r="L244" s="424"/>
      <c r="M244" s="424"/>
      <c r="N244" s="424"/>
      <c r="O244" s="424"/>
      <c r="P244" s="424"/>
    </row>
    <row r="245" spans="3:16" ht="14.25" hidden="1" x14ac:dyDescent="0.2">
      <c r="C245" s="424"/>
      <c r="E245" s="78"/>
      <c r="F245" s="424"/>
      <c r="G245" s="424"/>
      <c r="H245" s="742"/>
      <c r="J245" s="424"/>
      <c r="K245" s="424"/>
      <c r="L245" s="424"/>
      <c r="M245" s="424"/>
      <c r="N245" s="424"/>
      <c r="O245" s="424"/>
      <c r="P245" s="424"/>
    </row>
    <row r="246" spans="3:16" ht="14.25" hidden="1" x14ac:dyDescent="0.2">
      <c r="C246" s="424"/>
      <c r="E246" s="78"/>
      <c r="F246" s="424"/>
      <c r="G246" s="424"/>
      <c r="H246" s="742"/>
      <c r="J246" s="424"/>
      <c r="K246" s="424"/>
      <c r="L246" s="424"/>
      <c r="M246" s="424"/>
      <c r="N246" s="424"/>
      <c r="O246" s="424"/>
      <c r="P246" s="424"/>
    </row>
    <row r="247" spans="3:16" ht="14.25" hidden="1" x14ac:dyDescent="0.2">
      <c r="C247" s="424"/>
      <c r="E247" s="78"/>
      <c r="F247" s="424"/>
      <c r="G247" s="424"/>
      <c r="H247" s="742"/>
      <c r="J247" s="424"/>
      <c r="K247" s="424"/>
      <c r="L247" s="424"/>
      <c r="M247" s="424"/>
      <c r="N247" s="424"/>
      <c r="O247" s="424"/>
      <c r="P247" s="424"/>
    </row>
    <row r="248" spans="3:16" ht="14.25" hidden="1" x14ac:dyDescent="0.2">
      <c r="C248" s="424"/>
      <c r="E248" s="78"/>
      <c r="F248" s="424"/>
      <c r="G248" s="424"/>
      <c r="H248" s="742"/>
      <c r="J248" s="424"/>
      <c r="K248" s="424"/>
      <c r="L248" s="424"/>
      <c r="M248" s="424"/>
      <c r="N248" s="424"/>
      <c r="O248" s="424"/>
      <c r="P248" s="424"/>
    </row>
    <row r="249" spans="3:16" ht="14.25" hidden="1" x14ac:dyDescent="0.2">
      <c r="C249" s="424"/>
      <c r="E249" s="78"/>
      <c r="F249" s="424"/>
      <c r="G249" s="424"/>
      <c r="H249" s="742"/>
      <c r="J249" s="424"/>
      <c r="K249" s="424"/>
      <c r="L249" s="424"/>
      <c r="M249" s="424"/>
      <c r="N249" s="424"/>
      <c r="O249" s="424"/>
      <c r="P249" s="424"/>
    </row>
    <row r="250" spans="3:16" ht="14.25" hidden="1" x14ac:dyDescent="0.2">
      <c r="C250" s="424"/>
      <c r="E250" s="78"/>
      <c r="F250" s="424"/>
      <c r="G250" s="424"/>
      <c r="H250" s="742"/>
      <c r="J250" s="424"/>
      <c r="K250" s="424"/>
      <c r="L250" s="424"/>
      <c r="M250" s="424"/>
      <c r="N250" s="424"/>
      <c r="O250" s="424"/>
      <c r="P250" s="424"/>
    </row>
    <row r="251" spans="3:16" ht="14.25" hidden="1" x14ac:dyDescent="0.2">
      <c r="C251" s="424"/>
      <c r="E251" s="78"/>
      <c r="F251" s="424"/>
      <c r="G251" s="424"/>
      <c r="H251" s="742"/>
      <c r="J251" s="424"/>
      <c r="K251" s="424"/>
      <c r="L251" s="424"/>
      <c r="M251" s="424"/>
      <c r="N251" s="424"/>
      <c r="O251" s="424"/>
      <c r="P251" s="424"/>
    </row>
    <row r="252" spans="3:16" ht="14.25" hidden="1" x14ac:dyDescent="0.2">
      <c r="C252" s="424"/>
      <c r="E252" s="78"/>
      <c r="F252" s="424"/>
      <c r="G252" s="424"/>
      <c r="H252" s="742"/>
      <c r="J252" s="424"/>
      <c r="K252" s="424"/>
      <c r="L252" s="424"/>
      <c r="M252" s="424"/>
      <c r="N252" s="424"/>
      <c r="O252" s="424"/>
      <c r="P252" s="424"/>
    </row>
    <row r="253" spans="3:16" ht="14.25" hidden="1" x14ac:dyDescent="0.2">
      <c r="C253" s="424"/>
      <c r="E253" s="78"/>
      <c r="F253" s="424"/>
      <c r="G253" s="424"/>
      <c r="H253" s="742"/>
      <c r="J253" s="424"/>
      <c r="K253" s="424"/>
      <c r="L253" s="424"/>
      <c r="M253" s="424"/>
      <c r="N253" s="424"/>
      <c r="O253" s="424"/>
      <c r="P253" s="424"/>
    </row>
    <row r="254" spans="3:16" ht="14.25" hidden="1" x14ac:dyDescent="0.2">
      <c r="C254" s="424"/>
      <c r="E254" s="78"/>
      <c r="F254" s="424"/>
      <c r="G254" s="424"/>
      <c r="H254" s="742"/>
      <c r="J254" s="424"/>
      <c r="K254" s="424"/>
      <c r="L254" s="424"/>
      <c r="M254" s="424"/>
      <c r="N254" s="424"/>
      <c r="O254" s="424"/>
      <c r="P254" s="424"/>
    </row>
    <row r="255" spans="3:16" ht="14.25" hidden="1" x14ac:dyDescent="0.2">
      <c r="C255" s="424"/>
      <c r="E255" s="78"/>
      <c r="F255" s="424"/>
      <c r="G255" s="424"/>
      <c r="H255" s="742"/>
      <c r="J255" s="424"/>
      <c r="K255" s="424"/>
      <c r="L255" s="424"/>
      <c r="M255" s="424"/>
      <c r="N255" s="424"/>
      <c r="O255" s="424"/>
      <c r="P255" s="424"/>
    </row>
    <row r="256" spans="3:16" ht="14.25" hidden="1" x14ac:dyDescent="0.2">
      <c r="C256" s="424"/>
      <c r="E256" s="78"/>
      <c r="F256" s="424"/>
      <c r="G256" s="424"/>
      <c r="H256" s="742"/>
      <c r="J256" s="424"/>
      <c r="K256" s="424"/>
      <c r="L256" s="424"/>
      <c r="M256" s="424"/>
      <c r="N256" s="424"/>
      <c r="O256" s="424"/>
      <c r="P256" s="424"/>
    </row>
    <row r="257" spans="3:16" ht="14.25" hidden="1" x14ac:dyDescent="0.2">
      <c r="C257" s="424"/>
      <c r="E257" s="78"/>
      <c r="F257" s="424"/>
      <c r="G257" s="424"/>
      <c r="H257" s="742"/>
      <c r="J257" s="424"/>
      <c r="K257" s="424"/>
      <c r="L257" s="424"/>
      <c r="M257" s="424"/>
      <c r="N257" s="424"/>
      <c r="O257" s="424"/>
      <c r="P257" s="424"/>
    </row>
    <row r="258" spans="3:16" ht="14.25" hidden="1" x14ac:dyDescent="0.2">
      <c r="C258" s="424"/>
      <c r="E258" s="78"/>
      <c r="F258" s="424"/>
      <c r="G258" s="424"/>
      <c r="H258" s="742"/>
      <c r="J258" s="424"/>
      <c r="K258" s="424"/>
      <c r="L258" s="424"/>
      <c r="M258" s="424"/>
      <c r="N258" s="424"/>
      <c r="O258" s="424"/>
      <c r="P258" s="424"/>
    </row>
    <row r="259" spans="3:16" ht="14.25" hidden="1" x14ac:dyDescent="0.2">
      <c r="C259" s="424"/>
      <c r="E259" s="78"/>
      <c r="F259" s="424"/>
      <c r="G259" s="424"/>
      <c r="H259" s="742"/>
      <c r="J259" s="424"/>
      <c r="K259" s="424"/>
      <c r="L259" s="424"/>
      <c r="M259" s="424"/>
      <c r="N259" s="424"/>
      <c r="O259" s="424"/>
      <c r="P259" s="424"/>
    </row>
    <row r="260" spans="3:16" ht="14.25" hidden="1" x14ac:dyDescent="0.2">
      <c r="C260" s="424"/>
      <c r="E260" s="78"/>
      <c r="F260" s="424"/>
      <c r="G260" s="424"/>
      <c r="H260" s="742"/>
      <c r="J260" s="424"/>
      <c r="K260" s="424"/>
      <c r="L260" s="424"/>
      <c r="M260" s="424"/>
      <c r="N260" s="424"/>
      <c r="O260" s="424"/>
      <c r="P260" s="424"/>
    </row>
    <row r="261" spans="3:16" ht="14.25" hidden="1" x14ac:dyDescent="0.2">
      <c r="C261" s="424"/>
      <c r="E261" s="78"/>
      <c r="F261" s="424"/>
      <c r="G261" s="424"/>
      <c r="H261" s="742"/>
      <c r="J261" s="424"/>
      <c r="K261" s="424"/>
      <c r="L261" s="424"/>
      <c r="M261" s="424"/>
      <c r="N261" s="424"/>
      <c r="O261" s="424"/>
      <c r="P261" s="424"/>
    </row>
    <row r="262" spans="3:16" ht="14.25" hidden="1" x14ac:dyDescent="0.2">
      <c r="C262" s="424"/>
      <c r="E262" s="78"/>
      <c r="F262" s="424"/>
      <c r="G262" s="424"/>
      <c r="H262" s="742"/>
      <c r="J262" s="424"/>
      <c r="K262" s="424"/>
      <c r="L262" s="424"/>
      <c r="M262" s="424"/>
      <c r="N262" s="424"/>
      <c r="O262" s="424"/>
      <c r="P262" s="424"/>
    </row>
    <row r="263" spans="3:16" ht="14.25" hidden="1" x14ac:dyDescent="0.2">
      <c r="C263" s="424"/>
      <c r="E263" s="78"/>
      <c r="F263" s="424"/>
      <c r="G263" s="424"/>
      <c r="H263" s="742"/>
      <c r="J263" s="424"/>
      <c r="K263" s="424"/>
      <c r="L263" s="424"/>
      <c r="M263" s="424"/>
      <c r="N263" s="424"/>
      <c r="O263" s="424"/>
      <c r="P263" s="424"/>
    </row>
    <row r="264" spans="3:16" ht="14.25" hidden="1" x14ac:dyDescent="0.2">
      <c r="C264" s="424"/>
      <c r="E264" s="78"/>
      <c r="F264" s="424"/>
      <c r="G264" s="424"/>
      <c r="H264" s="742"/>
      <c r="J264" s="424"/>
      <c r="K264" s="424"/>
      <c r="L264" s="424"/>
      <c r="M264" s="424"/>
      <c r="N264" s="424"/>
      <c r="O264" s="424"/>
      <c r="P264" s="424"/>
    </row>
    <row r="265" spans="3:16" ht="14.25" hidden="1" x14ac:dyDescent="0.2">
      <c r="C265" s="424"/>
      <c r="E265" s="78"/>
      <c r="F265" s="424"/>
      <c r="G265" s="424"/>
      <c r="H265" s="742"/>
      <c r="J265" s="424"/>
      <c r="K265" s="424"/>
      <c r="L265" s="424"/>
      <c r="M265" s="424"/>
      <c r="N265" s="424"/>
      <c r="O265" s="424"/>
      <c r="P265" s="424"/>
    </row>
    <row r="266" spans="3:16" ht="14.25" hidden="1" x14ac:dyDescent="0.2">
      <c r="C266" s="424"/>
      <c r="E266" s="78"/>
      <c r="F266" s="424"/>
      <c r="G266" s="424"/>
      <c r="H266" s="742"/>
      <c r="J266" s="424"/>
      <c r="K266" s="424"/>
      <c r="L266" s="424"/>
      <c r="M266" s="424"/>
      <c r="N266" s="424"/>
      <c r="O266" s="424"/>
      <c r="P266" s="424"/>
    </row>
    <row r="267" spans="3:16" ht="14.25" hidden="1" x14ac:dyDescent="0.2">
      <c r="C267" s="424"/>
      <c r="E267" s="78"/>
      <c r="F267" s="424"/>
      <c r="G267" s="424"/>
      <c r="H267" s="742"/>
      <c r="J267" s="424"/>
      <c r="K267" s="424"/>
      <c r="L267" s="424"/>
      <c r="M267" s="424"/>
      <c r="N267" s="424"/>
      <c r="O267" s="424"/>
      <c r="P267" s="424"/>
    </row>
    <row r="268" spans="3:16" ht="14.25" hidden="1" x14ac:dyDescent="0.2">
      <c r="C268" s="424"/>
      <c r="E268" s="78"/>
      <c r="F268" s="424"/>
      <c r="G268" s="424"/>
      <c r="H268" s="742"/>
      <c r="J268" s="424"/>
      <c r="K268" s="424"/>
      <c r="L268" s="424"/>
      <c r="M268" s="424"/>
      <c r="N268" s="424"/>
      <c r="O268" s="424"/>
      <c r="P268" s="424"/>
    </row>
    <row r="269" spans="3:16" ht="14.25" hidden="1" x14ac:dyDescent="0.2">
      <c r="C269" s="424"/>
      <c r="E269" s="78"/>
      <c r="F269" s="424"/>
      <c r="G269" s="424"/>
      <c r="H269" s="742"/>
      <c r="J269" s="424"/>
      <c r="K269" s="424"/>
      <c r="L269" s="424"/>
      <c r="M269" s="424"/>
      <c r="N269" s="424"/>
      <c r="O269" s="424"/>
      <c r="P269" s="424"/>
    </row>
    <row r="270" spans="3:16" ht="14.25" hidden="1" x14ac:dyDescent="0.2">
      <c r="C270" s="424"/>
      <c r="E270" s="78"/>
      <c r="F270" s="424"/>
      <c r="G270" s="424"/>
      <c r="H270" s="742"/>
      <c r="J270" s="424"/>
      <c r="K270" s="424"/>
      <c r="L270" s="424"/>
      <c r="M270" s="424"/>
      <c r="N270" s="424"/>
      <c r="O270" s="424"/>
      <c r="P270" s="424"/>
    </row>
    <row r="271" spans="3:16" ht="14.25" hidden="1" x14ac:dyDescent="0.2">
      <c r="C271" s="424"/>
      <c r="E271" s="78"/>
      <c r="F271" s="424"/>
      <c r="G271" s="424"/>
      <c r="H271" s="742"/>
      <c r="J271" s="424"/>
      <c r="K271" s="424"/>
      <c r="L271" s="424"/>
      <c r="M271" s="424"/>
      <c r="N271" s="424"/>
      <c r="O271" s="424"/>
      <c r="P271" s="424"/>
    </row>
    <row r="272" spans="3:16" ht="14.25" hidden="1" x14ac:dyDescent="0.2">
      <c r="C272" s="424"/>
      <c r="E272" s="78"/>
      <c r="F272" s="424"/>
      <c r="G272" s="424"/>
      <c r="H272" s="742"/>
      <c r="J272" s="424"/>
      <c r="K272" s="424"/>
      <c r="L272" s="424"/>
      <c r="M272" s="424"/>
      <c r="N272" s="424"/>
      <c r="O272" s="424"/>
      <c r="P272" s="424"/>
    </row>
    <row r="273" spans="3:16" ht="14.25" hidden="1" x14ac:dyDescent="0.2">
      <c r="C273" s="424"/>
      <c r="E273" s="78"/>
      <c r="F273" s="424"/>
      <c r="G273" s="424"/>
      <c r="H273" s="742"/>
      <c r="J273" s="424"/>
      <c r="K273" s="424"/>
      <c r="L273" s="424"/>
      <c r="M273" s="424"/>
      <c r="N273" s="424"/>
      <c r="O273" s="424"/>
      <c r="P273" s="424"/>
    </row>
    <row r="274" spans="3:16" ht="14.25" hidden="1" x14ac:dyDescent="0.2">
      <c r="C274" s="424"/>
      <c r="E274" s="78"/>
      <c r="F274" s="424"/>
      <c r="G274" s="424"/>
      <c r="H274" s="742"/>
      <c r="J274" s="424"/>
      <c r="K274" s="424"/>
      <c r="L274" s="424"/>
      <c r="M274" s="424"/>
      <c r="N274" s="424"/>
      <c r="O274" s="424"/>
      <c r="P274" s="424"/>
    </row>
    <row r="275" spans="3:16" ht="14.25" hidden="1" x14ac:dyDescent="0.2">
      <c r="C275" s="424"/>
      <c r="E275" s="78"/>
      <c r="F275" s="424"/>
      <c r="G275" s="424"/>
      <c r="H275" s="742"/>
      <c r="J275" s="424"/>
      <c r="K275" s="424"/>
      <c r="L275" s="424"/>
      <c r="M275" s="424"/>
      <c r="N275" s="424"/>
      <c r="O275" s="424"/>
      <c r="P275" s="424"/>
    </row>
    <row r="276" spans="3:16" ht="14.25" hidden="1" x14ac:dyDescent="0.2">
      <c r="C276" s="424"/>
      <c r="E276" s="78"/>
      <c r="F276" s="424"/>
      <c r="G276" s="424"/>
      <c r="H276" s="742"/>
      <c r="J276" s="424"/>
      <c r="K276" s="424"/>
      <c r="L276" s="424"/>
      <c r="M276" s="424"/>
      <c r="N276" s="424"/>
      <c r="O276" s="424"/>
      <c r="P276" s="424"/>
    </row>
    <row r="277" spans="3:16" ht="14.25" hidden="1" x14ac:dyDescent="0.2">
      <c r="C277" s="424"/>
      <c r="E277" s="78"/>
      <c r="F277" s="424"/>
      <c r="G277" s="424"/>
      <c r="H277" s="742"/>
      <c r="J277" s="424"/>
      <c r="K277" s="424"/>
      <c r="L277" s="424"/>
      <c r="M277" s="424"/>
      <c r="N277" s="424"/>
      <c r="O277" s="424"/>
      <c r="P277" s="424"/>
    </row>
    <row r="278" spans="3:16" ht="14.25" hidden="1" x14ac:dyDescent="0.2">
      <c r="C278" s="424"/>
      <c r="E278" s="78"/>
      <c r="F278" s="424"/>
      <c r="G278" s="424"/>
      <c r="H278" s="742"/>
      <c r="J278" s="424"/>
      <c r="K278" s="424"/>
      <c r="L278" s="424"/>
      <c r="M278" s="424"/>
      <c r="N278" s="424"/>
      <c r="O278" s="424"/>
      <c r="P278" s="424"/>
    </row>
    <row r="279" spans="3:16" ht="14.25" hidden="1" x14ac:dyDescent="0.2">
      <c r="C279" s="424"/>
      <c r="E279" s="78"/>
      <c r="F279" s="424"/>
      <c r="G279" s="424"/>
      <c r="H279" s="742"/>
      <c r="J279" s="424"/>
      <c r="K279" s="424"/>
      <c r="L279" s="424"/>
      <c r="M279" s="424"/>
      <c r="N279" s="424"/>
      <c r="O279" s="424"/>
      <c r="P279" s="424"/>
    </row>
    <row r="280" spans="3:16" ht="14.25" hidden="1" x14ac:dyDescent="0.2">
      <c r="C280" s="424"/>
      <c r="E280" s="78"/>
      <c r="F280" s="424"/>
      <c r="G280" s="424"/>
      <c r="H280" s="742"/>
      <c r="J280" s="424"/>
      <c r="K280" s="424"/>
      <c r="L280" s="424"/>
      <c r="M280" s="424"/>
      <c r="N280" s="424"/>
      <c r="O280" s="424"/>
      <c r="P280" s="424"/>
    </row>
    <row r="281" spans="3:16" ht="14.25" hidden="1" x14ac:dyDescent="0.2">
      <c r="C281" s="424"/>
      <c r="E281" s="78"/>
      <c r="F281" s="424"/>
      <c r="G281" s="424"/>
      <c r="H281" s="742"/>
      <c r="J281" s="424"/>
      <c r="K281" s="424"/>
      <c r="L281" s="424"/>
      <c r="M281" s="424"/>
      <c r="N281" s="424"/>
      <c r="O281" s="424"/>
      <c r="P281" s="424"/>
    </row>
    <row r="282" spans="3:16" ht="14.25" hidden="1" x14ac:dyDescent="0.2">
      <c r="C282" s="424"/>
      <c r="E282" s="78"/>
      <c r="F282" s="424"/>
      <c r="G282" s="424"/>
      <c r="H282" s="742"/>
      <c r="J282" s="424"/>
      <c r="K282" s="424"/>
      <c r="L282" s="424"/>
      <c r="M282" s="424"/>
      <c r="N282" s="424"/>
      <c r="O282" s="424"/>
      <c r="P282" s="424"/>
    </row>
    <row r="283" spans="3:16" ht="14.25" hidden="1" x14ac:dyDescent="0.2">
      <c r="C283" s="424"/>
      <c r="E283" s="78"/>
      <c r="F283" s="424"/>
      <c r="G283" s="424"/>
      <c r="H283" s="742"/>
      <c r="J283" s="424"/>
      <c r="K283" s="424"/>
      <c r="L283" s="424"/>
      <c r="M283" s="424"/>
      <c r="N283" s="424"/>
      <c r="O283" s="424"/>
      <c r="P283" s="424"/>
    </row>
    <row r="284" spans="3:16" ht="14.25" hidden="1" x14ac:dyDescent="0.2">
      <c r="C284" s="424"/>
      <c r="E284" s="78"/>
      <c r="F284" s="424"/>
      <c r="G284" s="424"/>
      <c r="H284" s="742"/>
      <c r="J284" s="424"/>
      <c r="K284" s="424"/>
      <c r="L284" s="424"/>
      <c r="M284" s="424"/>
      <c r="N284" s="424"/>
      <c r="O284" s="424"/>
      <c r="P284" s="424"/>
    </row>
    <row r="285" spans="3:16" ht="14.25" hidden="1" x14ac:dyDescent="0.2">
      <c r="C285" s="424"/>
      <c r="E285" s="78"/>
      <c r="F285" s="424"/>
      <c r="G285" s="424"/>
      <c r="H285" s="742"/>
      <c r="J285" s="424"/>
      <c r="K285" s="424"/>
      <c r="L285" s="424"/>
      <c r="M285" s="424"/>
      <c r="N285" s="424"/>
      <c r="O285" s="424"/>
      <c r="P285" s="424"/>
    </row>
    <row r="286" spans="3:16" ht="14.25" hidden="1" x14ac:dyDescent="0.2">
      <c r="C286" s="424"/>
      <c r="E286" s="78"/>
      <c r="F286" s="424"/>
      <c r="G286" s="424"/>
      <c r="H286" s="742"/>
      <c r="J286" s="424"/>
      <c r="K286" s="424"/>
      <c r="L286" s="424"/>
      <c r="M286" s="424"/>
      <c r="N286" s="424"/>
      <c r="O286" s="424"/>
      <c r="P286" s="424"/>
    </row>
    <row r="287" spans="3:16" ht="14.25" hidden="1" x14ac:dyDescent="0.2">
      <c r="C287" s="424"/>
      <c r="E287" s="78"/>
      <c r="F287" s="424"/>
      <c r="G287" s="424"/>
      <c r="H287" s="742"/>
      <c r="J287" s="424"/>
      <c r="K287" s="424"/>
      <c r="L287" s="424"/>
      <c r="M287" s="424"/>
      <c r="N287" s="424"/>
      <c r="O287" s="424"/>
      <c r="P287" s="424"/>
    </row>
    <row r="288" spans="3:16" ht="14.25" hidden="1" x14ac:dyDescent="0.2">
      <c r="C288" s="424"/>
      <c r="E288" s="78"/>
      <c r="F288" s="424"/>
      <c r="G288" s="424"/>
      <c r="H288" s="742"/>
      <c r="J288" s="424"/>
      <c r="K288" s="424"/>
      <c r="L288" s="424"/>
      <c r="M288" s="424"/>
      <c r="N288" s="424"/>
      <c r="O288" s="424"/>
      <c r="P288" s="424"/>
    </row>
    <row r="289" spans="3:16" ht="14.25" hidden="1" x14ac:dyDescent="0.2">
      <c r="C289" s="424"/>
      <c r="E289" s="78"/>
      <c r="F289" s="424"/>
      <c r="G289" s="424"/>
      <c r="H289" s="742"/>
      <c r="J289" s="424"/>
      <c r="K289" s="424"/>
      <c r="L289" s="424"/>
      <c r="M289" s="424"/>
      <c r="N289" s="424"/>
      <c r="O289" s="424"/>
      <c r="P289" s="424"/>
    </row>
    <row r="290" spans="3:16" ht="14.25" hidden="1" x14ac:dyDescent="0.2">
      <c r="C290" s="424"/>
      <c r="E290" s="78"/>
      <c r="F290" s="424"/>
      <c r="G290" s="424"/>
      <c r="H290" s="742"/>
      <c r="J290" s="424"/>
      <c r="K290" s="424"/>
      <c r="L290" s="424"/>
      <c r="M290" s="424"/>
      <c r="N290" s="424"/>
      <c r="O290" s="424"/>
      <c r="P290" s="424"/>
    </row>
    <row r="291" spans="3:16" ht="14.25" hidden="1" x14ac:dyDescent="0.2">
      <c r="C291" s="424"/>
      <c r="E291" s="78"/>
      <c r="F291" s="424"/>
      <c r="G291" s="424"/>
      <c r="H291" s="742"/>
      <c r="J291" s="424"/>
      <c r="K291" s="424"/>
      <c r="L291" s="424"/>
      <c r="M291" s="424"/>
      <c r="N291" s="424"/>
      <c r="O291" s="424"/>
      <c r="P291" s="424"/>
    </row>
    <row r="292" spans="3:16" ht="14.25" hidden="1" x14ac:dyDescent="0.2">
      <c r="C292" s="424"/>
      <c r="E292" s="78"/>
      <c r="F292" s="424"/>
      <c r="G292" s="424"/>
      <c r="H292" s="742"/>
      <c r="J292" s="424"/>
      <c r="K292" s="424"/>
      <c r="L292" s="424"/>
      <c r="M292" s="424"/>
      <c r="N292" s="424"/>
      <c r="O292" s="424"/>
      <c r="P292" s="424"/>
    </row>
    <row r="293" spans="3:16" ht="14.25" hidden="1" x14ac:dyDescent="0.2">
      <c r="C293" s="424"/>
      <c r="E293" s="78"/>
      <c r="F293" s="424"/>
      <c r="G293" s="424"/>
      <c r="H293" s="742"/>
      <c r="J293" s="424"/>
      <c r="K293" s="424"/>
      <c r="L293" s="424"/>
      <c r="M293" s="424"/>
      <c r="N293" s="424"/>
      <c r="O293" s="424"/>
      <c r="P293" s="424"/>
    </row>
    <row r="294" spans="3:16" ht="14.25" hidden="1" x14ac:dyDescent="0.2">
      <c r="C294" s="424"/>
      <c r="E294" s="78"/>
      <c r="F294" s="424"/>
      <c r="G294" s="424"/>
      <c r="H294" s="742"/>
      <c r="J294" s="424"/>
      <c r="K294" s="424"/>
      <c r="L294" s="424"/>
      <c r="M294" s="424"/>
      <c r="N294" s="424"/>
      <c r="O294" s="424"/>
      <c r="P294" s="424"/>
    </row>
    <row r="295" spans="3:16" ht="14.25" hidden="1" x14ac:dyDescent="0.2">
      <c r="C295" s="424"/>
      <c r="E295" s="78"/>
      <c r="F295" s="424"/>
      <c r="G295" s="424"/>
      <c r="H295" s="742"/>
      <c r="J295" s="424"/>
      <c r="K295" s="424"/>
      <c r="L295" s="424"/>
      <c r="M295" s="424"/>
      <c r="N295" s="424"/>
      <c r="O295" s="424"/>
      <c r="P295" s="424"/>
    </row>
    <row r="296" spans="3:16" ht="14.25" hidden="1" x14ac:dyDescent="0.2">
      <c r="C296" s="424"/>
      <c r="E296" s="78"/>
      <c r="F296" s="424"/>
      <c r="G296" s="424"/>
      <c r="H296" s="742"/>
      <c r="J296" s="424"/>
      <c r="K296" s="424"/>
      <c r="L296" s="424"/>
      <c r="M296" s="424"/>
      <c r="N296" s="424"/>
      <c r="O296" s="424"/>
      <c r="P296" s="424"/>
    </row>
    <row r="297" spans="3:16" ht="14.25" hidden="1" x14ac:dyDescent="0.2">
      <c r="C297" s="424"/>
      <c r="E297" s="78"/>
      <c r="F297" s="424"/>
      <c r="G297" s="424"/>
      <c r="H297" s="742"/>
      <c r="J297" s="424"/>
      <c r="K297" s="424"/>
      <c r="L297" s="424"/>
      <c r="M297" s="424"/>
      <c r="N297" s="424"/>
      <c r="O297" s="424"/>
      <c r="P297" s="424"/>
    </row>
    <row r="298" spans="3:16" ht="14.25" hidden="1" x14ac:dyDescent="0.2">
      <c r="C298" s="424"/>
      <c r="E298" s="78"/>
      <c r="F298" s="424"/>
      <c r="G298" s="424"/>
      <c r="H298" s="742"/>
      <c r="J298" s="424"/>
      <c r="K298" s="424"/>
      <c r="L298" s="424"/>
      <c r="M298" s="424"/>
      <c r="N298" s="424"/>
      <c r="O298" s="424"/>
      <c r="P298" s="424"/>
    </row>
    <row r="299" spans="3:16" ht="14.25" hidden="1" x14ac:dyDescent="0.2">
      <c r="C299" s="424"/>
      <c r="E299" s="78"/>
      <c r="F299" s="424"/>
      <c r="G299" s="424"/>
      <c r="H299" s="742"/>
      <c r="J299" s="424"/>
      <c r="K299" s="424"/>
      <c r="L299" s="424"/>
      <c r="M299" s="424"/>
      <c r="N299" s="424"/>
      <c r="O299" s="424"/>
      <c r="P299" s="424"/>
    </row>
    <row r="300" spans="3:16" ht="14.25" hidden="1" x14ac:dyDescent="0.2">
      <c r="C300" s="424"/>
      <c r="E300" s="78"/>
      <c r="F300" s="424"/>
      <c r="G300" s="424"/>
      <c r="H300" s="742"/>
      <c r="J300" s="424"/>
      <c r="K300" s="424"/>
      <c r="L300" s="424"/>
      <c r="M300" s="424"/>
      <c r="N300" s="424"/>
      <c r="O300" s="424"/>
      <c r="P300" s="424"/>
    </row>
    <row r="301" spans="3:16" ht="14.25" hidden="1" x14ac:dyDescent="0.2">
      <c r="C301" s="424"/>
      <c r="E301" s="78"/>
      <c r="F301" s="424"/>
      <c r="G301" s="424"/>
      <c r="H301" s="742"/>
      <c r="J301" s="424"/>
      <c r="K301" s="424"/>
      <c r="L301" s="424"/>
      <c r="M301" s="424"/>
      <c r="N301" s="424"/>
      <c r="O301" s="424"/>
      <c r="P301" s="424"/>
    </row>
    <row r="302" spans="3:16" ht="14.25" hidden="1" x14ac:dyDescent="0.2">
      <c r="C302" s="424"/>
      <c r="E302" s="78"/>
      <c r="F302" s="424"/>
      <c r="G302" s="424"/>
      <c r="H302" s="742"/>
      <c r="J302" s="424"/>
      <c r="K302" s="424"/>
      <c r="L302" s="424"/>
      <c r="M302" s="424"/>
      <c r="N302" s="424"/>
      <c r="O302" s="424"/>
      <c r="P302" s="424"/>
    </row>
    <row r="303" spans="3:16" ht="14.25" hidden="1" x14ac:dyDescent="0.2">
      <c r="C303" s="424"/>
      <c r="E303" s="78"/>
      <c r="F303" s="424"/>
      <c r="G303" s="424"/>
      <c r="H303" s="742"/>
      <c r="J303" s="424"/>
      <c r="K303" s="424"/>
      <c r="L303" s="424"/>
      <c r="M303" s="424"/>
      <c r="N303" s="424"/>
      <c r="O303" s="424"/>
      <c r="P303" s="424"/>
    </row>
    <row r="304" spans="3:16" ht="14.25" hidden="1" x14ac:dyDescent="0.2">
      <c r="C304" s="424"/>
      <c r="E304" s="78"/>
      <c r="F304" s="424"/>
      <c r="G304" s="424"/>
      <c r="H304" s="742"/>
      <c r="J304" s="424"/>
      <c r="K304" s="424"/>
      <c r="L304" s="424"/>
      <c r="M304" s="424"/>
      <c r="N304" s="424"/>
      <c r="O304" s="424"/>
      <c r="P304" s="424"/>
    </row>
    <row r="305" spans="3:16" ht="14.25" hidden="1" x14ac:dyDescent="0.2">
      <c r="C305" s="424"/>
      <c r="E305" s="78"/>
      <c r="F305" s="424"/>
      <c r="G305" s="424"/>
      <c r="H305" s="742"/>
      <c r="J305" s="424"/>
      <c r="K305" s="424"/>
      <c r="L305" s="424"/>
      <c r="M305" s="424"/>
      <c r="N305" s="424"/>
      <c r="O305" s="424"/>
      <c r="P305" s="424"/>
    </row>
    <row r="306" spans="3:16" ht="14.25" hidden="1" x14ac:dyDescent="0.2">
      <c r="C306" s="424"/>
      <c r="E306" s="78"/>
      <c r="F306" s="424"/>
      <c r="G306" s="424"/>
      <c r="H306" s="742"/>
      <c r="J306" s="424"/>
      <c r="K306" s="424"/>
      <c r="L306" s="424"/>
      <c r="M306" s="424"/>
      <c r="N306" s="424"/>
      <c r="O306" s="424"/>
      <c r="P306" s="424"/>
    </row>
    <row r="307" spans="3:16" ht="14.25" hidden="1" x14ac:dyDescent="0.2">
      <c r="C307" s="424"/>
      <c r="E307" s="78"/>
      <c r="F307" s="424"/>
      <c r="G307" s="424"/>
      <c r="H307" s="742"/>
      <c r="J307" s="424"/>
      <c r="K307" s="424"/>
      <c r="L307" s="424"/>
      <c r="M307" s="424"/>
      <c r="N307" s="424"/>
      <c r="O307" s="424"/>
      <c r="P307" s="424"/>
    </row>
    <row r="308" spans="3:16" ht="14.25" hidden="1" x14ac:dyDescent="0.2">
      <c r="C308" s="424"/>
      <c r="E308" s="78"/>
      <c r="F308" s="424"/>
      <c r="G308" s="424"/>
      <c r="H308" s="742"/>
      <c r="J308" s="424"/>
      <c r="K308" s="424"/>
      <c r="L308" s="424"/>
      <c r="M308" s="424"/>
      <c r="N308" s="424"/>
      <c r="O308" s="424"/>
      <c r="P308" s="424"/>
    </row>
    <row r="309" spans="3:16" ht="14.25" hidden="1" x14ac:dyDescent="0.2">
      <c r="C309" s="424"/>
      <c r="E309" s="78"/>
      <c r="F309" s="424"/>
      <c r="G309" s="424"/>
      <c r="H309" s="742"/>
      <c r="J309" s="424"/>
      <c r="K309" s="424"/>
      <c r="L309" s="424"/>
      <c r="M309" s="424"/>
      <c r="N309" s="424"/>
      <c r="O309" s="424"/>
      <c r="P309" s="424"/>
    </row>
    <row r="310" spans="3:16" ht="14.25" hidden="1" x14ac:dyDescent="0.2">
      <c r="C310" s="424"/>
      <c r="E310" s="78"/>
      <c r="F310" s="424"/>
      <c r="G310" s="424"/>
      <c r="H310" s="742"/>
      <c r="J310" s="424"/>
      <c r="K310" s="424"/>
      <c r="L310" s="424"/>
      <c r="M310" s="424"/>
      <c r="N310" s="424"/>
      <c r="O310" s="424"/>
      <c r="P310" s="424"/>
    </row>
    <row r="311" spans="3:16" ht="14.25" hidden="1" x14ac:dyDescent="0.2">
      <c r="C311" s="424"/>
      <c r="E311" s="78"/>
      <c r="F311" s="424"/>
      <c r="G311" s="424"/>
      <c r="H311" s="742"/>
      <c r="J311" s="424"/>
      <c r="K311" s="424"/>
      <c r="L311" s="424"/>
      <c r="M311" s="424"/>
      <c r="N311" s="424"/>
      <c r="O311" s="424"/>
      <c r="P311" s="424"/>
    </row>
    <row r="312" spans="3:16" ht="14.25" hidden="1" x14ac:dyDescent="0.2">
      <c r="C312" s="424"/>
      <c r="E312" s="78"/>
      <c r="F312" s="424"/>
      <c r="G312" s="424"/>
      <c r="H312" s="742"/>
      <c r="J312" s="424"/>
      <c r="K312" s="424"/>
      <c r="L312" s="424"/>
      <c r="M312" s="424"/>
      <c r="N312" s="424"/>
      <c r="O312" s="424"/>
      <c r="P312" s="424"/>
    </row>
    <row r="313" spans="3:16" ht="14.25" hidden="1" x14ac:dyDescent="0.2">
      <c r="C313" s="424"/>
      <c r="E313" s="78"/>
      <c r="F313" s="424"/>
      <c r="G313" s="424"/>
      <c r="H313" s="742"/>
      <c r="J313" s="424"/>
      <c r="K313" s="424"/>
      <c r="L313" s="424"/>
      <c r="M313" s="424"/>
      <c r="N313" s="424"/>
      <c r="O313" s="424"/>
      <c r="P313" s="424"/>
    </row>
    <row r="314" spans="3:16" ht="14.25" hidden="1" x14ac:dyDescent="0.2">
      <c r="C314" s="424"/>
      <c r="E314" s="78"/>
      <c r="F314" s="424"/>
      <c r="G314" s="424"/>
      <c r="H314" s="742"/>
      <c r="J314" s="424"/>
      <c r="K314" s="424"/>
      <c r="L314" s="424"/>
      <c r="M314" s="424"/>
      <c r="N314" s="424"/>
      <c r="O314" s="424"/>
      <c r="P314" s="424"/>
    </row>
    <row r="315" spans="3:16" ht="14.25" hidden="1" x14ac:dyDescent="0.2">
      <c r="C315" s="424"/>
      <c r="E315" s="78"/>
      <c r="F315" s="424"/>
      <c r="G315" s="424"/>
      <c r="H315" s="742"/>
      <c r="J315" s="424"/>
      <c r="K315" s="424"/>
      <c r="L315" s="424"/>
      <c r="M315" s="424"/>
      <c r="N315" s="424"/>
      <c r="O315" s="424"/>
      <c r="P315" s="424"/>
    </row>
    <row r="316" spans="3:16" ht="14.25" hidden="1" x14ac:dyDescent="0.2">
      <c r="C316" s="424"/>
      <c r="E316" s="78"/>
      <c r="F316" s="424"/>
      <c r="G316" s="424"/>
      <c r="H316" s="742"/>
      <c r="J316" s="424"/>
      <c r="K316" s="424"/>
      <c r="L316" s="424"/>
      <c r="M316" s="424"/>
      <c r="N316" s="424"/>
      <c r="O316" s="424"/>
      <c r="P316" s="424"/>
    </row>
    <row r="317" spans="3:16" ht="14.25" hidden="1" x14ac:dyDescent="0.2">
      <c r="C317" s="424"/>
      <c r="E317" s="78"/>
      <c r="F317" s="424"/>
      <c r="G317" s="424"/>
      <c r="H317" s="742"/>
      <c r="J317" s="424"/>
      <c r="K317" s="424"/>
      <c r="L317" s="424"/>
      <c r="M317" s="424"/>
      <c r="N317" s="424"/>
      <c r="O317" s="424"/>
      <c r="P317" s="424"/>
    </row>
    <row r="318" spans="3:16" ht="14.25" hidden="1" x14ac:dyDescent="0.2">
      <c r="C318" s="424"/>
      <c r="E318" s="78"/>
      <c r="F318" s="424"/>
      <c r="G318" s="424"/>
      <c r="H318" s="742"/>
      <c r="J318" s="424"/>
      <c r="K318" s="424"/>
      <c r="L318" s="424"/>
      <c r="M318" s="424"/>
      <c r="N318" s="424"/>
      <c r="O318" s="424"/>
      <c r="P318" s="424"/>
    </row>
    <row r="319" spans="3:16" ht="14.25" hidden="1" x14ac:dyDescent="0.2">
      <c r="C319" s="424"/>
      <c r="E319" s="78"/>
      <c r="F319" s="424"/>
      <c r="G319" s="424"/>
      <c r="H319" s="742"/>
      <c r="J319" s="424"/>
      <c r="K319" s="424"/>
      <c r="L319" s="424"/>
      <c r="M319" s="424"/>
      <c r="N319" s="424"/>
      <c r="O319" s="424"/>
      <c r="P319" s="424"/>
    </row>
    <row r="320" spans="3:16" ht="14.25" hidden="1" x14ac:dyDescent="0.2">
      <c r="C320" s="424"/>
      <c r="E320" s="78"/>
      <c r="F320" s="424"/>
      <c r="G320" s="424"/>
      <c r="H320" s="742"/>
      <c r="J320" s="424"/>
      <c r="K320" s="424"/>
      <c r="L320" s="424"/>
      <c r="M320" s="424"/>
      <c r="N320" s="424"/>
      <c r="O320" s="424"/>
      <c r="P320" s="424"/>
    </row>
    <row r="321" spans="3:16" ht="14.25" hidden="1" x14ac:dyDescent="0.2">
      <c r="C321" s="424"/>
      <c r="E321" s="78"/>
      <c r="F321" s="424"/>
      <c r="G321" s="424"/>
      <c r="H321" s="742"/>
      <c r="J321" s="424"/>
      <c r="K321" s="424"/>
      <c r="L321" s="424"/>
      <c r="M321" s="424"/>
      <c r="N321" s="424"/>
      <c r="O321" s="424"/>
      <c r="P321" s="424"/>
    </row>
    <row r="322" spans="3:16" ht="14.25" hidden="1" x14ac:dyDescent="0.2">
      <c r="C322" s="424"/>
      <c r="E322" s="78"/>
      <c r="F322" s="424"/>
      <c r="G322" s="424"/>
      <c r="H322" s="742"/>
      <c r="J322" s="424"/>
      <c r="K322" s="424"/>
      <c r="L322" s="424"/>
      <c r="M322" s="424"/>
      <c r="N322" s="424"/>
      <c r="O322" s="424"/>
      <c r="P322" s="424"/>
    </row>
    <row r="323" spans="3:16" ht="14.25" hidden="1" x14ac:dyDescent="0.2">
      <c r="C323" s="424"/>
      <c r="E323" s="78"/>
      <c r="F323" s="424"/>
      <c r="G323" s="424"/>
      <c r="H323" s="742"/>
      <c r="J323" s="424"/>
      <c r="K323" s="424"/>
      <c r="L323" s="424"/>
      <c r="M323" s="424"/>
      <c r="N323" s="424"/>
      <c r="O323" s="424"/>
      <c r="P323" s="424"/>
    </row>
    <row r="324" spans="3:16" ht="14.25" hidden="1" x14ac:dyDescent="0.2">
      <c r="C324" s="424"/>
      <c r="E324" s="78"/>
      <c r="F324" s="424"/>
      <c r="G324" s="424"/>
      <c r="H324" s="742"/>
      <c r="J324" s="424"/>
      <c r="K324" s="424"/>
      <c r="L324" s="424"/>
      <c r="M324" s="424"/>
      <c r="N324" s="424"/>
      <c r="O324" s="424"/>
      <c r="P324" s="424"/>
    </row>
    <row r="325" spans="3:16" ht="14.25" hidden="1" x14ac:dyDescent="0.2">
      <c r="C325" s="424"/>
      <c r="E325" s="78"/>
      <c r="F325" s="424"/>
      <c r="G325" s="424"/>
      <c r="H325" s="742"/>
      <c r="J325" s="424"/>
      <c r="K325" s="424"/>
      <c r="L325" s="424"/>
      <c r="M325" s="424"/>
      <c r="N325" s="424"/>
      <c r="O325" s="424"/>
      <c r="P325" s="424"/>
    </row>
    <row r="326" spans="3:16" ht="14.25" hidden="1" x14ac:dyDescent="0.2">
      <c r="C326" s="424"/>
      <c r="E326" s="78"/>
      <c r="F326" s="424"/>
      <c r="G326" s="424"/>
      <c r="H326" s="742"/>
      <c r="J326" s="424"/>
      <c r="K326" s="424"/>
      <c r="L326" s="424"/>
      <c r="M326" s="424"/>
      <c r="N326" s="424"/>
      <c r="O326" s="424"/>
      <c r="P326" s="424"/>
    </row>
    <row r="327" spans="3:16" ht="14.25" hidden="1" x14ac:dyDescent="0.2">
      <c r="C327" s="424"/>
      <c r="E327" s="78"/>
      <c r="F327" s="424"/>
      <c r="G327" s="424"/>
      <c r="H327" s="742"/>
      <c r="J327" s="424"/>
      <c r="K327" s="424"/>
      <c r="L327" s="424"/>
      <c r="M327" s="424"/>
      <c r="N327" s="424"/>
      <c r="O327" s="424"/>
      <c r="P327" s="424"/>
    </row>
    <row r="328" spans="3:16" ht="14.25" hidden="1" x14ac:dyDescent="0.2">
      <c r="C328" s="424"/>
      <c r="E328" s="78"/>
      <c r="F328" s="424"/>
      <c r="G328" s="424"/>
      <c r="H328" s="742"/>
      <c r="J328" s="424"/>
      <c r="K328" s="424"/>
      <c r="L328" s="424"/>
      <c r="M328" s="424"/>
      <c r="N328" s="424"/>
      <c r="O328" s="424"/>
      <c r="P328" s="424"/>
    </row>
    <row r="329" spans="3:16" ht="14.25" hidden="1" x14ac:dyDescent="0.2">
      <c r="C329" s="424"/>
      <c r="E329" s="78"/>
      <c r="F329" s="424"/>
      <c r="G329" s="424"/>
      <c r="H329" s="742"/>
      <c r="J329" s="424"/>
      <c r="K329" s="424"/>
      <c r="L329" s="424"/>
      <c r="M329" s="424"/>
      <c r="N329" s="424"/>
      <c r="O329" s="424"/>
      <c r="P329" s="424"/>
    </row>
    <row r="330" spans="3:16" ht="14.25" hidden="1" x14ac:dyDescent="0.2">
      <c r="C330" s="424"/>
      <c r="E330" s="78"/>
      <c r="F330" s="424"/>
      <c r="G330" s="424"/>
      <c r="H330" s="742"/>
      <c r="J330" s="424"/>
      <c r="K330" s="424"/>
      <c r="L330" s="424"/>
      <c r="M330" s="424"/>
      <c r="N330" s="424"/>
      <c r="O330" s="424"/>
      <c r="P330" s="424"/>
    </row>
    <row r="331" spans="3:16" ht="14.25" hidden="1" x14ac:dyDescent="0.2">
      <c r="C331" s="424"/>
      <c r="E331" s="78"/>
      <c r="F331" s="424"/>
      <c r="G331" s="424"/>
      <c r="H331" s="742"/>
      <c r="J331" s="424"/>
      <c r="K331" s="424"/>
      <c r="L331" s="424"/>
      <c r="M331" s="424"/>
      <c r="N331" s="424"/>
      <c r="O331" s="424"/>
      <c r="P331" s="424"/>
    </row>
    <row r="332" spans="3:16" ht="14.25" hidden="1" x14ac:dyDescent="0.2">
      <c r="C332" s="424"/>
      <c r="E332" s="78"/>
      <c r="F332" s="424"/>
      <c r="G332" s="424"/>
      <c r="H332" s="742"/>
      <c r="J332" s="424"/>
      <c r="K332" s="424"/>
      <c r="L332" s="424"/>
      <c r="M332" s="424"/>
      <c r="N332" s="424"/>
      <c r="O332" s="424"/>
      <c r="P332" s="424"/>
    </row>
    <row r="333" spans="3:16" ht="14.25" hidden="1" x14ac:dyDescent="0.2">
      <c r="C333" s="424"/>
      <c r="E333" s="78"/>
      <c r="F333" s="424"/>
      <c r="G333" s="424"/>
      <c r="H333" s="742"/>
      <c r="J333" s="424"/>
      <c r="K333" s="424"/>
      <c r="L333" s="424"/>
      <c r="M333" s="424"/>
      <c r="N333" s="424"/>
      <c r="O333" s="424"/>
      <c r="P333" s="424"/>
    </row>
    <row r="334" spans="3:16" ht="14.25" hidden="1" x14ac:dyDescent="0.2">
      <c r="C334" s="424"/>
      <c r="E334" s="78"/>
      <c r="F334" s="424"/>
      <c r="G334" s="424"/>
      <c r="H334" s="742"/>
      <c r="J334" s="424"/>
      <c r="K334" s="424"/>
      <c r="L334" s="424"/>
      <c r="M334" s="424"/>
      <c r="N334" s="424"/>
      <c r="O334" s="424"/>
      <c r="P334" s="424"/>
    </row>
    <row r="335" spans="3:16" ht="14.25" hidden="1" x14ac:dyDescent="0.2">
      <c r="C335" s="424"/>
      <c r="E335" s="78"/>
      <c r="F335" s="424"/>
      <c r="G335" s="424"/>
      <c r="H335" s="742"/>
      <c r="J335" s="424"/>
      <c r="K335" s="424"/>
      <c r="L335" s="424"/>
      <c r="M335" s="424"/>
      <c r="N335" s="424"/>
      <c r="O335" s="424"/>
      <c r="P335" s="424"/>
    </row>
    <row r="336" spans="3:16" ht="14.25" hidden="1" x14ac:dyDescent="0.2">
      <c r="C336" s="424"/>
      <c r="E336" s="78"/>
      <c r="F336" s="424"/>
      <c r="G336" s="424"/>
      <c r="H336" s="742"/>
      <c r="J336" s="424"/>
      <c r="K336" s="424"/>
      <c r="L336" s="424"/>
      <c r="M336" s="424"/>
      <c r="N336" s="424"/>
      <c r="O336" s="424"/>
      <c r="P336" s="424"/>
    </row>
    <row r="337" spans="3:16" ht="14.25" hidden="1" x14ac:dyDescent="0.2">
      <c r="C337" s="424"/>
      <c r="E337" s="78"/>
      <c r="F337" s="424"/>
      <c r="G337" s="424"/>
      <c r="H337" s="742"/>
      <c r="J337" s="424"/>
      <c r="K337" s="424"/>
      <c r="L337" s="424"/>
      <c r="M337" s="424"/>
      <c r="N337" s="424"/>
      <c r="O337" s="424"/>
      <c r="P337" s="424"/>
    </row>
    <row r="338" spans="3:16" ht="14.25" hidden="1" x14ac:dyDescent="0.2">
      <c r="C338" s="424"/>
      <c r="E338" s="78"/>
      <c r="F338" s="424"/>
      <c r="G338" s="424"/>
      <c r="H338" s="742"/>
      <c r="J338" s="424"/>
      <c r="K338" s="424"/>
      <c r="L338" s="424"/>
      <c r="M338" s="424"/>
      <c r="N338" s="424"/>
      <c r="O338" s="424"/>
      <c r="P338" s="424"/>
    </row>
    <row r="339" spans="3:16" ht="14.25" hidden="1" x14ac:dyDescent="0.2">
      <c r="C339" s="424"/>
      <c r="E339" s="78"/>
      <c r="F339" s="424"/>
      <c r="G339" s="424"/>
      <c r="H339" s="742"/>
      <c r="J339" s="424"/>
      <c r="K339" s="424"/>
      <c r="L339" s="424"/>
      <c r="M339" s="424"/>
      <c r="N339" s="424"/>
      <c r="O339" s="424"/>
      <c r="P339" s="424"/>
    </row>
    <row r="340" spans="3:16" ht="14.25" hidden="1" x14ac:dyDescent="0.2">
      <c r="C340" s="424"/>
      <c r="E340" s="78"/>
      <c r="F340" s="424"/>
      <c r="G340" s="424"/>
      <c r="H340" s="742"/>
      <c r="J340" s="424"/>
      <c r="K340" s="424"/>
      <c r="L340" s="424"/>
      <c r="M340" s="424"/>
      <c r="N340" s="424"/>
      <c r="O340" s="424"/>
      <c r="P340" s="424"/>
    </row>
    <row r="341" spans="3:16" ht="14.25" hidden="1" x14ac:dyDescent="0.2">
      <c r="C341" s="424"/>
      <c r="E341" s="78"/>
      <c r="F341" s="424"/>
      <c r="G341" s="424"/>
      <c r="H341" s="742"/>
      <c r="J341" s="424"/>
      <c r="K341" s="424"/>
      <c r="L341" s="424"/>
      <c r="M341" s="424"/>
      <c r="N341" s="424"/>
      <c r="O341" s="424"/>
      <c r="P341" s="424"/>
    </row>
    <row r="342" spans="3:16" ht="14.25" hidden="1" x14ac:dyDescent="0.2">
      <c r="C342" s="424"/>
      <c r="E342" s="78"/>
      <c r="F342" s="424"/>
      <c r="G342" s="424"/>
      <c r="H342" s="742"/>
      <c r="J342" s="424"/>
      <c r="K342" s="424"/>
      <c r="L342" s="424"/>
      <c r="M342" s="424"/>
      <c r="N342" s="424"/>
      <c r="O342" s="424"/>
      <c r="P342" s="424"/>
    </row>
    <row r="343" spans="3:16" ht="14.25" hidden="1" x14ac:dyDescent="0.2">
      <c r="C343" s="424"/>
      <c r="E343" s="78"/>
      <c r="F343" s="424"/>
      <c r="G343" s="424"/>
      <c r="H343" s="742"/>
      <c r="J343" s="424"/>
      <c r="K343" s="424"/>
      <c r="L343" s="424"/>
      <c r="M343" s="424"/>
      <c r="N343" s="424"/>
      <c r="O343" s="424"/>
      <c r="P343" s="424"/>
    </row>
    <row r="344" spans="3:16" ht="14.25" hidden="1" x14ac:dyDescent="0.2">
      <c r="C344" s="424"/>
      <c r="E344" s="78"/>
      <c r="F344" s="424"/>
      <c r="G344" s="424"/>
      <c r="H344" s="742"/>
      <c r="J344" s="424"/>
      <c r="K344" s="424"/>
      <c r="L344" s="424"/>
      <c r="M344" s="424"/>
      <c r="N344" s="424"/>
      <c r="O344" s="424"/>
      <c r="P344" s="424"/>
    </row>
    <row r="345" spans="3:16" ht="14.25" hidden="1" x14ac:dyDescent="0.2">
      <c r="C345" s="424"/>
      <c r="E345" s="78"/>
      <c r="F345" s="424"/>
      <c r="G345" s="424"/>
      <c r="H345" s="742"/>
      <c r="J345" s="424"/>
      <c r="K345" s="424"/>
      <c r="L345" s="424"/>
      <c r="M345" s="424"/>
      <c r="N345" s="424"/>
      <c r="O345" s="424"/>
      <c r="P345" s="424"/>
    </row>
    <row r="346" spans="3:16" ht="14.25" hidden="1" x14ac:dyDescent="0.2">
      <c r="C346" s="424"/>
      <c r="E346" s="78"/>
      <c r="F346" s="424"/>
      <c r="G346" s="424"/>
      <c r="H346" s="742"/>
      <c r="J346" s="424"/>
      <c r="K346" s="424"/>
      <c r="L346" s="424"/>
      <c r="M346" s="424"/>
      <c r="N346" s="424"/>
      <c r="O346" s="424"/>
      <c r="P346" s="424"/>
    </row>
    <row r="347" spans="3:16" ht="14.25" hidden="1" x14ac:dyDescent="0.2">
      <c r="C347" s="424"/>
      <c r="E347" s="78"/>
      <c r="F347" s="424"/>
      <c r="G347" s="424"/>
      <c r="H347" s="742"/>
      <c r="J347" s="424"/>
      <c r="K347" s="424"/>
      <c r="L347" s="424"/>
      <c r="M347" s="424"/>
      <c r="N347" s="424"/>
      <c r="O347" s="424"/>
      <c r="P347" s="424"/>
    </row>
    <row r="348" spans="3:16" ht="14.25" hidden="1" x14ac:dyDescent="0.2">
      <c r="C348" s="424"/>
      <c r="E348" s="78"/>
      <c r="F348" s="424"/>
      <c r="G348" s="424"/>
      <c r="H348" s="742"/>
      <c r="J348" s="424"/>
      <c r="K348" s="424"/>
      <c r="L348" s="424"/>
      <c r="M348" s="424"/>
      <c r="N348" s="424"/>
      <c r="O348" s="424"/>
      <c r="P348" s="424"/>
    </row>
    <row r="349" spans="3:16" ht="14.25" hidden="1" x14ac:dyDescent="0.2">
      <c r="C349" s="424"/>
      <c r="E349" s="78"/>
      <c r="F349" s="424"/>
      <c r="G349" s="424"/>
      <c r="H349" s="742"/>
      <c r="J349" s="424"/>
      <c r="K349" s="424"/>
      <c r="L349" s="424"/>
      <c r="M349" s="424"/>
      <c r="N349" s="424"/>
      <c r="O349" s="424"/>
      <c r="P349" s="424"/>
    </row>
    <row r="350" spans="3:16" ht="14.25" hidden="1" x14ac:dyDescent="0.2">
      <c r="C350" s="424"/>
      <c r="E350" s="78"/>
      <c r="F350" s="424"/>
      <c r="G350" s="424"/>
      <c r="H350" s="742"/>
      <c r="J350" s="424"/>
      <c r="K350" s="424"/>
      <c r="L350" s="424"/>
      <c r="M350" s="424"/>
      <c r="N350" s="424"/>
      <c r="O350" s="424"/>
      <c r="P350" s="424"/>
    </row>
    <row r="351" spans="3:16" ht="14.25" hidden="1" x14ac:dyDescent="0.2">
      <c r="C351" s="424"/>
      <c r="E351" s="78"/>
      <c r="F351" s="424"/>
      <c r="G351" s="424"/>
      <c r="H351" s="742"/>
      <c r="J351" s="424"/>
      <c r="K351" s="424"/>
      <c r="L351" s="424"/>
      <c r="M351" s="424"/>
      <c r="N351" s="424"/>
      <c r="O351" s="424"/>
      <c r="P351" s="424"/>
    </row>
    <row r="352" spans="3:16" ht="14.25" hidden="1" x14ac:dyDescent="0.2">
      <c r="C352" s="424"/>
      <c r="E352" s="78"/>
      <c r="F352" s="424"/>
      <c r="G352" s="424"/>
      <c r="H352" s="742"/>
      <c r="J352" s="424"/>
      <c r="K352" s="424"/>
      <c r="L352" s="424"/>
      <c r="M352" s="424"/>
      <c r="N352" s="424"/>
      <c r="O352" s="424"/>
      <c r="P352" s="424"/>
    </row>
    <row r="353" spans="3:16" ht="14.25" hidden="1" x14ac:dyDescent="0.2">
      <c r="C353" s="424"/>
      <c r="E353" s="78"/>
      <c r="F353" s="424"/>
      <c r="G353" s="424"/>
      <c r="H353" s="742"/>
      <c r="J353" s="424"/>
      <c r="K353" s="424"/>
      <c r="L353" s="424"/>
      <c r="M353" s="424"/>
      <c r="N353" s="424"/>
      <c r="O353" s="424"/>
      <c r="P353" s="424"/>
    </row>
    <row r="354" spans="3:16" ht="14.25" hidden="1" x14ac:dyDescent="0.2">
      <c r="C354" s="424"/>
      <c r="E354" s="78"/>
      <c r="F354" s="424"/>
      <c r="G354" s="424"/>
      <c r="H354" s="742"/>
      <c r="J354" s="424"/>
      <c r="K354" s="424"/>
      <c r="L354" s="424"/>
      <c r="M354" s="424"/>
      <c r="N354" s="424"/>
      <c r="O354" s="424"/>
      <c r="P354" s="424"/>
    </row>
    <row r="355" spans="3:16" ht="14.25" hidden="1" x14ac:dyDescent="0.2">
      <c r="C355" s="424"/>
      <c r="E355" s="78"/>
      <c r="F355" s="424"/>
      <c r="G355" s="424"/>
      <c r="H355" s="742"/>
      <c r="J355" s="424"/>
      <c r="K355" s="424"/>
      <c r="L355" s="424"/>
      <c r="M355" s="424"/>
      <c r="N355" s="424"/>
      <c r="O355" s="424"/>
      <c r="P355" s="424"/>
    </row>
    <row r="356" spans="3:16" ht="14.25" hidden="1" x14ac:dyDescent="0.2">
      <c r="C356" s="424"/>
      <c r="E356" s="78"/>
      <c r="F356" s="424"/>
      <c r="G356" s="424"/>
      <c r="H356" s="742"/>
      <c r="J356" s="424"/>
      <c r="K356" s="424"/>
      <c r="L356" s="424"/>
      <c r="M356" s="424"/>
      <c r="N356" s="424"/>
      <c r="O356" s="424"/>
      <c r="P356" s="424"/>
    </row>
    <row r="357" spans="3:16" ht="14.25" hidden="1" x14ac:dyDescent="0.2">
      <c r="C357" s="424"/>
      <c r="E357" s="78"/>
      <c r="F357" s="424"/>
      <c r="G357" s="424"/>
      <c r="H357" s="742"/>
      <c r="J357" s="424"/>
      <c r="K357" s="424"/>
      <c r="L357" s="424"/>
      <c r="M357" s="424"/>
      <c r="N357" s="424"/>
      <c r="O357" s="424"/>
      <c r="P357" s="424"/>
    </row>
    <row r="358" spans="3:16" ht="14.25" hidden="1" x14ac:dyDescent="0.2">
      <c r="C358" s="424"/>
      <c r="E358" s="78"/>
      <c r="F358" s="424"/>
      <c r="G358" s="424"/>
      <c r="H358" s="742"/>
      <c r="J358" s="424"/>
      <c r="K358" s="424"/>
      <c r="L358" s="424"/>
      <c r="M358" s="424"/>
      <c r="N358" s="424"/>
      <c r="O358" s="424"/>
      <c r="P358" s="424"/>
    </row>
    <row r="359" spans="3:16" ht="14.25" hidden="1" x14ac:dyDescent="0.2">
      <c r="C359" s="424"/>
      <c r="E359" s="78"/>
      <c r="F359" s="424"/>
      <c r="G359" s="424"/>
      <c r="H359" s="742"/>
      <c r="J359" s="424"/>
      <c r="K359" s="424"/>
      <c r="L359" s="424"/>
      <c r="M359" s="424"/>
      <c r="N359" s="424"/>
      <c r="O359" s="424"/>
      <c r="P359" s="424"/>
    </row>
    <row r="360" spans="3:16" ht="14.25" hidden="1" x14ac:dyDescent="0.2">
      <c r="C360" s="424"/>
      <c r="E360" s="78"/>
      <c r="F360" s="424"/>
      <c r="G360" s="424"/>
      <c r="H360" s="742"/>
      <c r="J360" s="424"/>
      <c r="K360" s="424"/>
      <c r="L360" s="424"/>
      <c r="M360" s="424"/>
      <c r="N360" s="424"/>
      <c r="O360" s="424"/>
      <c r="P360" s="424"/>
    </row>
    <row r="361" spans="3:16" ht="14.25" hidden="1" x14ac:dyDescent="0.2">
      <c r="C361" s="424"/>
      <c r="E361" s="78"/>
      <c r="F361" s="424"/>
      <c r="G361" s="424"/>
      <c r="H361" s="742"/>
      <c r="J361" s="424"/>
      <c r="K361" s="424"/>
      <c r="L361" s="424"/>
      <c r="M361" s="424"/>
      <c r="N361" s="424"/>
      <c r="O361" s="424"/>
      <c r="P361" s="424"/>
    </row>
    <row r="362" spans="3:16" ht="14.25" hidden="1" x14ac:dyDescent="0.2">
      <c r="C362" s="424"/>
      <c r="E362" s="78"/>
      <c r="F362" s="424"/>
      <c r="G362" s="424"/>
      <c r="H362" s="742"/>
      <c r="J362" s="424"/>
      <c r="K362" s="424"/>
      <c r="L362" s="424"/>
      <c r="M362" s="424"/>
      <c r="N362" s="424"/>
      <c r="O362" s="424"/>
      <c r="P362" s="424"/>
    </row>
    <row r="363" spans="3:16" ht="14.25" hidden="1" x14ac:dyDescent="0.2">
      <c r="C363" s="424"/>
      <c r="E363" s="78"/>
      <c r="F363" s="424"/>
      <c r="G363" s="424"/>
      <c r="H363" s="742"/>
      <c r="J363" s="424"/>
      <c r="K363" s="424"/>
      <c r="L363" s="424"/>
      <c r="M363" s="424"/>
      <c r="N363" s="424"/>
      <c r="O363" s="424"/>
      <c r="P363" s="424"/>
    </row>
    <row r="364" spans="3:16" ht="14.25" hidden="1" x14ac:dyDescent="0.2">
      <c r="C364" s="424"/>
      <c r="E364" s="78"/>
      <c r="F364" s="424"/>
      <c r="G364" s="424"/>
      <c r="H364" s="742"/>
      <c r="J364" s="424"/>
      <c r="K364" s="424"/>
      <c r="L364" s="424"/>
      <c r="M364" s="424"/>
      <c r="N364" s="424"/>
      <c r="O364" s="424"/>
      <c r="P364" s="424"/>
    </row>
    <row r="365" spans="3:16" ht="14.25" hidden="1" x14ac:dyDescent="0.2">
      <c r="C365" s="424"/>
      <c r="E365" s="78"/>
      <c r="F365" s="424"/>
      <c r="G365" s="424"/>
      <c r="H365" s="742"/>
      <c r="J365" s="424"/>
      <c r="K365" s="424"/>
      <c r="L365" s="424"/>
      <c r="M365" s="424"/>
      <c r="N365" s="424"/>
      <c r="O365" s="424"/>
      <c r="P365" s="424"/>
    </row>
    <row r="366" spans="3:16" ht="14.25" hidden="1" x14ac:dyDescent="0.2">
      <c r="C366" s="424"/>
      <c r="E366" s="78"/>
      <c r="F366" s="424"/>
      <c r="G366" s="424"/>
      <c r="H366" s="742"/>
      <c r="J366" s="424"/>
      <c r="K366" s="424"/>
      <c r="L366" s="424"/>
      <c r="M366" s="424"/>
      <c r="N366" s="424"/>
      <c r="O366" s="424"/>
      <c r="P366" s="424"/>
    </row>
    <row r="367" spans="3:16" ht="14.25" hidden="1" x14ac:dyDescent="0.2">
      <c r="C367" s="424"/>
      <c r="E367" s="78"/>
      <c r="F367" s="424"/>
      <c r="G367" s="424"/>
      <c r="H367" s="742"/>
      <c r="J367" s="424"/>
      <c r="K367" s="424"/>
      <c r="L367" s="424"/>
      <c r="M367" s="424"/>
      <c r="N367" s="424"/>
      <c r="O367" s="424"/>
      <c r="P367" s="424"/>
    </row>
    <row r="368" spans="3:16" ht="14.25" hidden="1" x14ac:dyDescent="0.2">
      <c r="C368" s="424"/>
      <c r="E368" s="78"/>
      <c r="F368" s="424"/>
      <c r="G368" s="424"/>
      <c r="H368" s="742"/>
      <c r="J368" s="424"/>
      <c r="K368" s="424"/>
      <c r="L368" s="424"/>
      <c r="M368" s="424"/>
      <c r="N368" s="424"/>
      <c r="O368" s="424"/>
      <c r="P368" s="424"/>
    </row>
    <row r="369" spans="3:16" ht="14.25" hidden="1" x14ac:dyDescent="0.2">
      <c r="C369" s="424"/>
      <c r="E369" s="78"/>
      <c r="F369" s="424"/>
      <c r="G369" s="424"/>
      <c r="H369" s="742"/>
      <c r="J369" s="424"/>
      <c r="K369" s="424"/>
      <c r="L369" s="424"/>
      <c r="M369" s="424"/>
      <c r="N369" s="424"/>
      <c r="O369" s="424"/>
      <c r="P369" s="424"/>
    </row>
    <row r="370" spans="3:16" ht="14.25" hidden="1" x14ac:dyDescent="0.2">
      <c r="C370" s="424"/>
      <c r="E370" s="78"/>
      <c r="F370" s="424"/>
      <c r="G370" s="424"/>
      <c r="H370" s="742"/>
      <c r="J370" s="424"/>
      <c r="K370" s="424"/>
      <c r="L370" s="424"/>
      <c r="M370" s="424"/>
      <c r="N370" s="424"/>
      <c r="O370" s="424"/>
      <c r="P370" s="424"/>
    </row>
    <row r="371" spans="3:16" ht="14.25" hidden="1" x14ac:dyDescent="0.2">
      <c r="C371" s="424"/>
      <c r="E371" s="78"/>
      <c r="F371" s="424"/>
      <c r="G371" s="424"/>
      <c r="H371" s="742"/>
      <c r="J371" s="424"/>
      <c r="K371" s="424"/>
      <c r="L371" s="424"/>
      <c r="M371" s="424"/>
      <c r="N371" s="424"/>
      <c r="O371" s="424"/>
      <c r="P371" s="424"/>
    </row>
    <row r="372" spans="3:16" ht="14.25" hidden="1" x14ac:dyDescent="0.2">
      <c r="C372" s="424"/>
      <c r="E372" s="78"/>
      <c r="F372" s="424"/>
      <c r="G372" s="424"/>
      <c r="H372" s="742"/>
      <c r="J372" s="424"/>
      <c r="K372" s="424"/>
      <c r="L372" s="424"/>
      <c r="M372" s="424"/>
      <c r="N372" s="424"/>
      <c r="O372" s="424"/>
      <c r="P372" s="424"/>
    </row>
    <row r="373" spans="3:16" ht="14.25" hidden="1" x14ac:dyDescent="0.2">
      <c r="C373" s="424"/>
      <c r="E373" s="78"/>
      <c r="F373" s="424"/>
      <c r="G373" s="424"/>
      <c r="H373" s="742"/>
      <c r="J373" s="424"/>
      <c r="K373" s="424"/>
      <c r="L373" s="424"/>
      <c r="M373" s="424"/>
      <c r="N373" s="424"/>
      <c r="O373" s="424"/>
      <c r="P373" s="424"/>
    </row>
    <row r="374" spans="3:16" ht="14.25" hidden="1" x14ac:dyDescent="0.2">
      <c r="C374" s="424"/>
      <c r="E374" s="78"/>
      <c r="F374" s="424"/>
      <c r="G374" s="424"/>
      <c r="H374" s="742"/>
      <c r="J374" s="424"/>
      <c r="K374" s="424"/>
      <c r="L374" s="424"/>
      <c r="M374" s="424"/>
      <c r="N374" s="424"/>
      <c r="O374" s="424"/>
      <c r="P374" s="424"/>
    </row>
    <row r="375" spans="3:16" ht="14.25" hidden="1" x14ac:dyDescent="0.2">
      <c r="C375" s="424"/>
      <c r="E375" s="78"/>
      <c r="F375" s="424"/>
      <c r="G375" s="424"/>
      <c r="H375" s="742"/>
      <c r="J375" s="424"/>
      <c r="K375" s="424"/>
      <c r="L375" s="424"/>
      <c r="M375" s="424"/>
      <c r="N375" s="424"/>
      <c r="O375" s="424"/>
      <c r="P375" s="424"/>
    </row>
    <row r="376" spans="3:16" ht="14.25" hidden="1" x14ac:dyDescent="0.2">
      <c r="C376" s="424"/>
      <c r="E376" s="78"/>
      <c r="F376" s="424"/>
      <c r="G376" s="424"/>
      <c r="H376" s="742"/>
      <c r="J376" s="424"/>
      <c r="K376" s="424"/>
      <c r="L376" s="424"/>
      <c r="M376" s="424"/>
      <c r="N376" s="424"/>
      <c r="O376" s="424"/>
      <c r="P376" s="424"/>
    </row>
    <row r="377" spans="3:16" ht="14.25" hidden="1" x14ac:dyDescent="0.2">
      <c r="C377" s="424"/>
      <c r="E377" s="78"/>
      <c r="F377" s="424"/>
      <c r="G377" s="424"/>
      <c r="H377" s="742"/>
      <c r="J377" s="424"/>
      <c r="K377" s="424"/>
      <c r="L377" s="424"/>
      <c r="M377" s="424"/>
      <c r="N377" s="424"/>
      <c r="O377" s="424"/>
      <c r="P377" s="424"/>
    </row>
    <row r="378" spans="3:16" ht="14.25" hidden="1" x14ac:dyDescent="0.2">
      <c r="C378" s="424"/>
      <c r="E378" s="78"/>
      <c r="F378" s="424"/>
      <c r="G378" s="424"/>
      <c r="H378" s="742"/>
      <c r="J378" s="424"/>
      <c r="K378" s="424"/>
      <c r="L378" s="424"/>
      <c r="M378" s="424"/>
      <c r="N378" s="424"/>
      <c r="O378" s="424"/>
      <c r="P378" s="424"/>
    </row>
    <row r="379" spans="3:16" ht="14.25" hidden="1" x14ac:dyDescent="0.2">
      <c r="C379" s="424"/>
      <c r="E379" s="78"/>
      <c r="F379" s="424"/>
      <c r="G379" s="424"/>
      <c r="H379" s="742"/>
      <c r="J379" s="424"/>
      <c r="K379" s="424"/>
      <c r="L379" s="424"/>
      <c r="M379" s="424"/>
      <c r="N379" s="424"/>
      <c r="O379" s="424"/>
      <c r="P379" s="424"/>
    </row>
    <row r="380" spans="3:16" ht="14.25" hidden="1" x14ac:dyDescent="0.2">
      <c r="C380" s="424"/>
      <c r="E380" s="78"/>
      <c r="F380" s="424"/>
      <c r="G380" s="424"/>
      <c r="H380" s="742"/>
      <c r="J380" s="424"/>
      <c r="K380" s="424"/>
      <c r="L380" s="424"/>
      <c r="M380" s="424"/>
      <c r="N380" s="424"/>
      <c r="O380" s="424"/>
      <c r="P380" s="424"/>
    </row>
    <row r="381" spans="3:16" ht="14.25" hidden="1" x14ac:dyDescent="0.2">
      <c r="C381" s="424"/>
      <c r="E381" s="78"/>
      <c r="F381" s="424"/>
      <c r="G381" s="424"/>
      <c r="H381" s="742"/>
      <c r="J381" s="424"/>
      <c r="K381" s="424"/>
      <c r="L381" s="424"/>
      <c r="M381" s="424"/>
      <c r="N381" s="424"/>
      <c r="O381" s="424"/>
      <c r="P381" s="424"/>
    </row>
    <row r="382" spans="3:16" ht="14.25" hidden="1" x14ac:dyDescent="0.2">
      <c r="C382" s="424"/>
      <c r="E382" s="78"/>
      <c r="F382" s="424"/>
      <c r="G382" s="424"/>
      <c r="H382" s="742"/>
      <c r="J382" s="424"/>
      <c r="K382" s="424"/>
      <c r="L382" s="424"/>
      <c r="M382" s="424"/>
      <c r="N382" s="424"/>
      <c r="O382" s="424"/>
      <c r="P382" s="424"/>
    </row>
    <row r="383" spans="3:16" ht="14.25" hidden="1" x14ac:dyDescent="0.2">
      <c r="C383" s="424"/>
      <c r="E383" s="78"/>
      <c r="F383" s="424"/>
      <c r="G383" s="424"/>
      <c r="H383" s="742"/>
      <c r="J383" s="424"/>
      <c r="K383" s="424"/>
      <c r="L383" s="424"/>
      <c r="M383" s="424"/>
      <c r="N383" s="424"/>
      <c r="O383" s="424"/>
      <c r="P383" s="424"/>
    </row>
    <row r="384" spans="3:16" ht="14.25" hidden="1" x14ac:dyDescent="0.2">
      <c r="C384" s="424"/>
      <c r="E384" s="78"/>
      <c r="F384" s="424"/>
      <c r="G384" s="424"/>
      <c r="H384" s="742"/>
      <c r="J384" s="424"/>
      <c r="K384" s="424"/>
      <c r="L384" s="424"/>
      <c r="M384" s="424"/>
      <c r="N384" s="424"/>
      <c r="O384" s="424"/>
      <c r="P384" s="424"/>
    </row>
    <row r="385" spans="3:16" ht="14.25" hidden="1" x14ac:dyDescent="0.2">
      <c r="C385" s="424"/>
      <c r="E385" s="78"/>
      <c r="F385" s="424"/>
      <c r="G385" s="424"/>
      <c r="H385" s="742"/>
      <c r="J385" s="424"/>
      <c r="K385" s="424"/>
      <c r="L385" s="424"/>
      <c r="M385" s="424"/>
      <c r="N385" s="424"/>
      <c r="O385" s="424"/>
      <c r="P385" s="424"/>
    </row>
    <row r="386" spans="3:16" ht="14.25" hidden="1" x14ac:dyDescent="0.2">
      <c r="C386" s="424"/>
      <c r="E386" s="78"/>
      <c r="F386" s="424"/>
      <c r="G386" s="424"/>
      <c r="H386" s="742"/>
      <c r="J386" s="424"/>
      <c r="K386" s="424"/>
      <c r="L386" s="424"/>
      <c r="M386" s="424"/>
      <c r="N386" s="424"/>
      <c r="O386" s="424"/>
      <c r="P386" s="424"/>
    </row>
    <row r="387" spans="3:16" ht="14.25" hidden="1" x14ac:dyDescent="0.2">
      <c r="C387" s="424"/>
      <c r="E387" s="78"/>
      <c r="F387" s="424"/>
      <c r="G387" s="424"/>
      <c r="H387" s="742"/>
      <c r="J387" s="424"/>
      <c r="K387" s="424"/>
      <c r="L387" s="424"/>
      <c r="M387" s="424"/>
      <c r="N387" s="424"/>
      <c r="O387" s="424"/>
      <c r="P387" s="424"/>
    </row>
    <row r="388" spans="3:16" ht="14.25" hidden="1" x14ac:dyDescent="0.2">
      <c r="C388" s="424"/>
      <c r="E388" s="78"/>
      <c r="F388" s="424"/>
      <c r="G388" s="424"/>
      <c r="H388" s="742"/>
      <c r="J388" s="424"/>
      <c r="K388" s="424"/>
      <c r="L388" s="424"/>
      <c r="M388" s="424"/>
      <c r="N388" s="424"/>
      <c r="O388" s="424"/>
      <c r="P388" s="424"/>
    </row>
    <row r="389" spans="3:16" ht="14.25" hidden="1" x14ac:dyDescent="0.2">
      <c r="C389" s="424"/>
      <c r="E389" s="78"/>
      <c r="F389" s="424"/>
      <c r="G389" s="424"/>
      <c r="H389" s="742"/>
      <c r="J389" s="424"/>
      <c r="K389" s="424"/>
      <c r="L389" s="424"/>
      <c r="M389" s="424"/>
      <c r="N389" s="424"/>
      <c r="O389" s="424"/>
      <c r="P389" s="424"/>
    </row>
    <row r="390" spans="3:16" ht="14.25" hidden="1" x14ac:dyDescent="0.2">
      <c r="C390" s="424"/>
      <c r="E390" s="78"/>
      <c r="F390" s="424"/>
      <c r="G390" s="424"/>
      <c r="H390" s="742"/>
      <c r="J390" s="424"/>
      <c r="K390" s="424"/>
      <c r="L390" s="424"/>
      <c r="M390" s="424"/>
      <c r="N390" s="424"/>
      <c r="O390" s="424"/>
      <c r="P390" s="424"/>
    </row>
    <row r="391" spans="3:16" ht="14.25" hidden="1" x14ac:dyDescent="0.2">
      <c r="C391" s="424"/>
      <c r="E391" s="78"/>
      <c r="F391" s="424"/>
      <c r="G391" s="424"/>
      <c r="H391" s="742"/>
      <c r="J391" s="424"/>
      <c r="K391" s="424"/>
      <c r="L391" s="424"/>
      <c r="M391" s="424"/>
      <c r="N391" s="424"/>
      <c r="O391" s="424"/>
      <c r="P391" s="424"/>
    </row>
    <row r="392" spans="3:16" ht="14.25" hidden="1" x14ac:dyDescent="0.2">
      <c r="C392" s="424"/>
      <c r="E392" s="78"/>
      <c r="F392" s="424"/>
      <c r="G392" s="424"/>
      <c r="H392" s="742"/>
      <c r="J392" s="424"/>
      <c r="K392" s="424"/>
      <c r="L392" s="424"/>
      <c r="M392" s="424"/>
      <c r="N392" s="424"/>
      <c r="O392" s="424"/>
      <c r="P392" s="424"/>
    </row>
    <row r="393" spans="3:16" ht="14.25" hidden="1" x14ac:dyDescent="0.2">
      <c r="C393" s="424"/>
      <c r="E393" s="78"/>
      <c r="F393" s="424"/>
      <c r="G393" s="424"/>
      <c r="H393" s="742"/>
      <c r="J393" s="424"/>
      <c r="K393" s="424"/>
      <c r="L393" s="424"/>
      <c r="M393" s="424"/>
      <c r="N393" s="424"/>
      <c r="O393" s="424"/>
      <c r="P393" s="424"/>
    </row>
    <row r="394" spans="3:16" ht="14.25" hidden="1" x14ac:dyDescent="0.2">
      <c r="C394" s="424"/>
      <c r="E394" s="78"/>
      <c r="F394" s="424"/>
      <c r="G394" s="424"/>
      <c r="H394" s="742"/>
      <c r="J394" s="424"/>
      <c r="K394" s="424"/>
      <c r="L394" s="424"/>
      <c r="M394" s="424"/>
      <c r="N394" s="424"/>
      <c r="O394" s="424"/>
      <c r="P394" s="424"/>
    </row>
    <row r="395" spans="3:16" ht="14.25" hidden="1" x14ac:dyDescent="0.2">
      <c r="C395" s="424"/>
      <c r="E395" s="78"/>
      <c r="F395" s="424"/>
      <c r="G395" s="424"/>
      <c r="H395" s="742"/>
      <c r="J395" s="424"/>
      <c r="K395" s="424"/>
      <c r="L395" s="424"/>
      <c r="M395" s="424"/>
      <c r="N395" s="424"/>
      <c r="O395" s="424"/>
      <c r="P395" s="424"/>
    </row>
    <row r="396" spans="3:16" ht="14.25" hidden="1" x14ac:dyDescent="0.2">
      <c r="C396" s="424"/>
      <c r="E396" s="78"/>
      <c r="F396" s="424"/>
      <c r="G396" s="424"/>
      <c r="H396" s="742"/>
      <c r="J396" s="424"/>
      <c r="K396" s="424"/>
      <c r="L396" s="424"/>
      <c r="M396" s="424"/>
      <c r="N396" s="424"/>
      <c r="O396" s="424"/>
      <c r="P396" s="424"/>
    </row>
    <row r="397" spans="3:16" ht="14.25" hidden="1" x14ac:dyDescent="0.2">
      <c r="C397" s="424"/>
      <c r="E397" s="78"/>
      <c r="F397" s="424"/>
      <c r="G397" s="424"/>
      <c r="H397" s="742"/>
      <c r="J397" s="424"/>
      <c r="K397" s="424"/>
      <c r="L397" s="424"/>
      <c r="M397" s="424"/>
      <c r="N397" s="424"/>
      <c r="O397" s="424"/>
      <c r="P397" s="424"/>
    </row>
    <row r="398" spans="3:16" ht="14.25" hidden="1" x14ac:dyDescent="0.2">
      <c r="C398" s="424"/>
      <c r="E398" s="78"/>
      <c r="F398" s="424"/>
      <c r="G398" s="424"/>
      <c r="H398" s="742"/>
      <c r="J398" s="424"/>
      <c r="K398" s="424"/>
      <c r="L398" s="424"/>
      <c r="M398" s="424"/>
      <c r="N398" s="424"/>
      <c r="O398" s="424"/>
      <c r="P398" s="424"/>
    </row>
    <row r="399" spans="3:16" ht="14.25" hidden="1" x14ac:dyDescent="0.2">
      <c r="C399" s="424"/>
      <c r="E399" s="78"/>
      <c r="F399" s="424"/>
      <c r="G399" s="424"/>
      <c r="H399" s="742"/>
      <c r="J399" s="424"/>
      <c r="K399" s="424"/>
      <c r="L399" s="424"/>
      <c r="M399" s="424"/>
      <c r="N399" s="424"/>
      <c r="O399" s="424"/>
      <c r="P399" s="424"/>
    </row>
    <row r="400" spans="3:16" ht="14.25" hidden="1" x14ac:dyDescent="0.2">
      <c r="C400" s="424"/>
      <c r="E400" s="78"/>
      <c r="F400" s="424"/>
      <c r="G400" s="424"/>
      <c r="H400" s="742"/>
      <c r="J400" s="424"/>
      <c r="K400" s="424"/>
      <c r="L400" s="424"/>
      <c r="M400" s="424"/>
      <c r="N400" s="424"/>
      <c r="O400" s="424"/>
      <c r="P400" s="424"/>
    </row>
    <row r="401" spans="3:16" ht="14.25" hidden="1" x14ac:dyDescent="0.2">
      <c r="C401" s="424"/>
      <c r="E401" s="78"/>
      <c r="F401" s="424"/>
      <c r="G401" s="424"/>
      <c r="H401" s="742"/>
      <c r="J401" s="424"/>
      <c r="K401" s="424"/>
      <c r="L401" s="424"/>
      <c r="M401" s="424"/>
      <c r="N401" s="424"/>
      <c r="O401" s="424"/>
      <c r="P401" s="424"/>
    </row>
    <row r="402" spans="3:16" ht="14.25" hidden="1" x14ac:dyDescent="0.2">
      <c r="C402" s="424"/>
      <c r="E402" s="78"/>
      <c r="F402" s="424"/>
      <c r="G402" s="424"/>
      <c r="H402" s="742"/>
      <c r="J402" s="424"/>
      <c r="K402" s="424"/>
      <c r="L402" s="424"/>
      <c r="M402" s="424"/>
      <c r="N402" s="424"/>
      <c r="O402" s="424"/>
      <c r="P402" s="424"/>
    </row>
    <row r="403" spans="3:16" ht="14.25" hidden="1" x14ac:dyDescent="0.2">
      <c r="C403" s="424"/>
      <c r="E403" s="78"/>
      <c r="F403" s="424"/>
      <c r="G403" s="424"/>
      <c r="H403" s="742"/>
      <c r="J403" s="424"/>
      <c r="K403" s="424"/>
      <c r="L403" s="424"/>
      <c r="M403" s="424"/>
      <c r="N403" s="424"/>
      <c r="O403" s="424"/>
      <c r="P403" s="424"/>
    </row>
    <row r="404" spans="3:16" ht="14.25" hidden="1" x14ac:dyDescent="0.2">
      <c r="C404" s="424"/>
      <c r="E404" s="78"/>
      <c r="F404" s="424"/>
      <c r="G404" s="424"/>
      <c r="H404" s="742"/>
      <c r="J404" s="424"/>
      <c r="K404" s="424"/>
      <c r="L404" s="424"/>
      <c r="M404" s="424"/>
      <c r="N404" s="424"/>
      <c r="O404" s="424"/>
      <c r="P404" s="424"/>
    </row>
    <row r="405" spans="3:16" ht="14.25" hidden="1" x14ac:dyDescent="0.2">
      <c r="C405" s="424"/>
      <c r="E405" s="78"/>
      <c r="F405" s="424"/>
      <c r="G405" s="424"/>
      <c r="H405" s="742"/>
      <c r="J405" s="424"/>
      <c r="K405" s="424"/>
      <c r="L405" s="424"/>
      <c r="M405" s="424"/>
      <c r="N405" s="424"/>
      <c r="O405" s="424"/>
      <c r="P405" s="424"/>
    </row>
    <row r="406" spans="3:16" ht="14.25" hidden="1" x14ac:dyDescent="0.2">
      <c r="C406" s="424"/>
      <c r="E406" s="78"/>
      <c r="F406" s="424"/>
      <c r="G406" s="424"/>
      <c r="H406" s="742"/>
      <c r="J406" s="424"/>
      <c r="K406" s="424"/>
      <c r="L406" s="424"/>
      <c r="M406" s="424"/>
      <c r="N406" s="424"/>
      <c r="O406" s="424"/>
      <c r="P406" s="424"/>
    </row>
    <row r="407" spans="3:16" ht="14.25" hidden="1" x14ac:dyDescent="0.2">
      <c r="C407" s="424"/>
      <c r="E407" s="78"/>
      <c r="F407" s="424"/>
      <c r="G407" s="424"/>
      <c r="H407" s="742"/>
      <c r="J407" s="424"/>
      <c r="K407" s="424"/>
      <c r="L407" s="424"/>
      <c r="M407" s="424"/>
      <c r="N407" s="424"/>
      <c r="O407" s="424"/>
      <c r="P407" s="424"/>
    </row>
    <row r="408" spans="3:16" ht="14.25" hidden="1" x14ac:dyDescent="0.2">
      <c r="C408" s="424"/>
      <c r="E408" s="78"/>
      <c r="F408" s="424"/>
      <c r="G408" s="424"/>
      <c r="H408" s="742"/>
      <c r="J408" s="424"/>
      <c r="K408" s="424"/>
      <c r="L408" s="424"/>
      <c r="M408" s="424"/>
      <c r="N408" s="424"/>
      <c r="O408" s="424"/>
      <c r="P408" s="424"/>
    </row>
    <row r="409" spans="3:16" ht="14.25" hidden="1" x14ac:dyDescent="0.2">
      <c r="C409" s="424"/>
      <c r="E409" s="78"/>
      <c r="F409" s="424"/>
      <c r="G409" s="424"/>
      <c r="H409" s="742"/>
      <c r="J409" s="424"/>
      <c r="K409" s="424"/>
      <c r="L409" s="424"/>
      <c r="M409" s="424"/>
      <c r="N409" s="424"/>
      <c r="O409" s="424"/>
      <c r="P409" s="424"/>
    </row>
    <row r="410" spans="3:16" ht="14.25" hidden="1" x14ac:dyDescent="0.2">
      <c r="C410" s="424"/>
      <c r="E410" s="78"/>
      <c r="F410" s="424"/>
      <c r="G410" s="424"/>
      <c r="H410" s="742"/>
      <c r="J410" s="424"/>
      <c r="K410" s="424"/>
      <c r="L410" s="424"/>
      <c r="M410" s="424"/>
      <c r="N410" s="424"/>
      <c r="O410" s="424"/>
      <c r="P410" s="424"/>
    </row>
    <row r="411" spans="3:16" ht="14.25" hidden="1" x14ac:dyDescent="0.2">
      <c r="C411" s="424"/>
      <c r="E411" s="78"/>
      <c r="F411" s="424"/>
      <c r="G411" s="424"/>
      <c r="H411" s="742"/>
      <c r="J411" s="424"/>
      <c r="K411" s="424"/>
      <c r="L411" s="424"/>
      <c r="M411" s="424"/>
      <c r="N411" s="424"/>
      <c r="O411" s="424"/>
      <c r="P411" s="424"/>
    </row>
    <row r="412" spans="3:16" ht="14.25" hidden="1" x14ac:dyDescent="0.2">
      <c r="C412" s="424"/>
      <c r="E412" s="78"/>
      <c r="F412" s="424"/>
      <c r="G412" s="424"/>
      <c r="H412" s="742"/>
      <c r="J412" s="424"/>
      <c r="K412" s="424"/>
      <c r="L412" s="424"/>
      <c r="M412" s="424"/>
      <c r="N412" s="424"/>
      <c r="O412" s="424"/>
      <c r="P412" s="424"/>
    </row>
    <row r="413" spans="3:16" ht="14.25" hidden="1" x14ac:dyDescent="0.2">
      <c r="C413" s="424"/>
      <c r="E413" s="78"/>
      <c r="F413" s="424"/>
      <c r="G413" s="424"/>
      <c r="H413" s="742"/>
      <c r="J413" s="424"/>
      <c r="K413" s="424"/>
      <c r="L413" s="424"/>
      <c r="M413" s="424"/>
      <c r="N413" s="424"/>
      <c r="O413" s="424"/>
      <c r="P413" s="424"/>
    </row>
    <row r="414" spans="3:16" ht="14.25" hidden="1" x14ac:dyDescent="0.2">
      <c r="C414" s="424"/>
      <c r="E414" s="78"/>
      <c r="F414" s="424"/>
      <c r="G414" s="424"/>
      <c r="H414" s="742"/>
      <c r="J414" s="424"/>
      <c r="K414" s="424"/>
      <c r="L414" s="424"/>
      <c r="M414" s="424"/>
      <c r="N414" s="424"/>
      <c r="O414" s="424"/>
      <c r="P414" s="424"/>
    </row>
    <row r="415" spans="3:16" ht="14.25" hidden="1" x14ac:dyDescent="0.2">
      <c r="C415" s="424"/>
      <c r="E415" s="78"/>
      <c r="F415" s="424"/>
      <c r="G415" s="424"/>
      <c r="H415" s="742"/>
      <c r="J415" s="424"/>
      <c r="K415" s="424"/>
      <c r="L415" s="424"/>
      <c r="M415" s="424"/>
      <c r="N415" s="424"/>
      <c r="O415" s="424"/>
      <c r="P415" s="424"/>
    </row>
    <row r="416" spans="3:16" ht="14.25" hidden="1" x14ac:dyDescent="0.2">
      <c r="C416" s="424"/>
      <c r="E416" s="78"/>
      <c r="F416" s="424"/>
      <c r="G416" s="424"/>
      <c r="H416" s="742"/>
      <c r="J416" s="424"/>
      <c r="K416" s="424"/>
      <c r="L416" s="424"/>
      <c r="M416" s="424"/>
      <c r="N416" s="424"/>
      <c r="O416" s="424"/>
      <c r="P416" s="424"/>
    </row>
    <row r="417" spans="3:16" ht="14.25" hidden="1" x14ac:dyDescent="0.2">
      <c r="C417" s="424"/>
      <c r="E417" s="78"/>
      <c r="F417" s="424"/>
      <c r="G417" s="424"/>
      <c r="H417" s="742"/>
      <c r="J417" s="424"/>
      <c r="K417" s="424"/>
      <c r="L417" s="424"/>
      <c r="M417" s="424"/>
      <c r="N417" s="424"/>
      <c r="O417" s="424"/>
      <c r="P417" s="424"/>
    </row>
    <row r="418" spans="3:16" ht="14.25" hidden="1" x14ac:dyDescent="0.2">
      <c r="C418" s="424"/>
      <c r="E418" s="78"/>
      <c r="F418" s="424"/>
      <c r="G418" s="424"/>
      <c r="H418" s="742"/>
      <c r="J418" s="424"/>
      <c r="K418" s="424"/>
      <c r="L418" s="424"/>
      <c r="M418" s="424"/>
      <c r="N418" s="424"/>
      <c r="O418" s="424"/>
      <c r="P418" s="424"/>
    </row>
    <row r="419" spans="3:16" ht="14.25" hidden="1" x14ac:dyDescent="0.2">
      <c r="C419" s="424"/>
      <c r="E419" s="78"/>
      <c r="F419" s="424"/>
      <c r="G419" s="424"/>
      <c r="H419" s="742"/>
      <c r="J419" s="424"/>
      <c r="K419" s="424"/>
      <c r="L419" s="424"/>
      <c r="M419" s="424"/>
      <c r="N419" s="424"/>
      <c r="O419" s="424"/>
      <c r="P419" s="424"/>
    </row>
    <row r="420" spans="3:16" ht="14.25" hidden="1" x14ac:dyDescent="0.2">
      <c r="C420" s="424"/>
      <c r="E420" s="78"/>
      <c r="F420" s="424"/>
      <c r="G420" s="424"/>
      <c r="H420" s="742"/>
      <c r="J420" s="424"/>
      <c r="K420" s="424"/>
      <c r="L420" s="424"/>
      <c r="M420" s="424"/>
      <c r="N420" s="424"/>
      <c r="O420" s="424"/>
      <c r="P420" s="424"/>
    </row>
    <row r="421" spans="3:16" ht="14.25" hidden="1" x14ac:dyDescent="0.2">
      <c r="C421" s="424"/>
      <c r="E421" s="78"/>
      <c r="F421" s="424"/>
      <c r="G421" s="424"/>
      <c r="H421" s="742"/>
      <c r="J421" s="424"/>
      <c r="K421" s="424"/>
      <c r="L421" s="424"/>
      <c r="M421" s="424"/>
      <c r="N421" s="424"/>
      <c r="O421" s="424"/>
      <c r="P421" s="424"/>
    </row>
    <row r="422" spans="3:16" ht="14.25" hidden="1" x14ac:dyDescent="0.2">
      <c r="C422" s="424"/>
      <c r="E422" s="78"/>
      <c r="F422" s="424"/>
      <c r="G422" s="424"/>
      <c r="H422" s="742"/>
      <c r="J422" s="424"/>
      <c r="K422" s="424"/>
      <c r="L422" s="424"/>
      <c r="M422" s="424"/>
      <c r="N422" s="424"/>
      <c r="O422" s="424"/>
      <c r="P422" s="424"/>
    </row>
    <row r="423" spans="3:16" ht="14.25" hidden="1" x14ac:dyDescent="0.2">
      <c r="C423" s="424"/>
      <c r="E423" s="78"/>
      <c r="F423" s="424"/>
      <c r="G423" s="424"/>
      <c r="H423" s="742"/>
      <c r="J423" s="424"/>
      <c r="K423" s="424"/>
      <c r="L423" s="424"/>
      <c r="M423" s="424"/>
      <c r="N423" s="424"/>
      <c r="O423" s="424"/>
      <c r="P423" s="424"/>
    </row>
    <row r="424" spans="3:16" ht="14.25" hidden="1" x14ac:dyDescent="0.2">
      <c r="C424" s="424"/>
      <c r="E424" s="78"/>
      <c r="F424" s="424"/>
      <c r="G424" s="424"/>
      <c r="H424" s="742"/>
      <c r="J424" s="424"/>
      <c r="K424" s="424"/>
      <c r="L424" s="424"/>
      <c r="M424" s="424"/>
      <c r="N424" s="424"/>
      <c r="O424" s="424"/>
      <c r="P424" s="424"/>
    </row>
    <row r="425" spans="3:16" ht="14.25" hidden="1" x14ac:dyDescent="0.2">
      <c r="C425" s="424"/>
      <c r="E425" s="78"/>
      <c r="F425" s="424"/>
      <c r="G425" s="424"/>
      <c r="H425" s="742"/>
      <c r="J425" s="424"/>
      <c r="K425" s="424"/>
      <c r="L425" s="424"/>
      <c r="M425" s="424"/>
      <c r="N425" s="424"/>
      <c r="O425" s="424"/>
      <c r="P425" s="424"/>
    </row>
    <row r="426" spans="3:16" ht="14.25" hidden="1" x14ac:dyDescent="0.2">
      <c r="C426" s="424"/>
      <c r="E426" s="78"/>
      <c r="F426" s="424"/>
      <c r="G426" s="424"/>
      <c r="H426" s="742"/>
      <c r="J426" s="424"/>
      <c r="K426" s="424"/>
      <c r="L426" s="424"/>
      <c r="M426" s="424"/>
      <c r="N426" s="424"/>
      <c r="O426" s="424"/>
      <c r="P426" s="424"/>
    </row>
    <row r="427" spans="3:16" ht="14.25" hidden="1" x14ac:dyDescent="0.2">
      <c r="C427" s="424"/>
      <c r="E427" s="78"/>
      <c r="F427" s="424"/>
      <c r="G427" s="424"/>
      <c r="H427" s="742"/>
      <c r="J427" s="424"/>
      <c r="K427" s="424"/>
      <c r="L427" s="424"/>
      <c r="M427" s="424"/>
      <c r="N427" s="424"/>
      <c r="O427" s="424"/>
      <c r="P427" s="424"/>
    </row>
    <row r="428" spans="3:16" ht="14.25" hidden="1" x14ac:dyDescent="0.2">
      <c r="C428" s="424"/>
      <c r="E428" s="78"/>
      <c r="F428" s="424"/>
      <c r="G428" s="424"/>
      <c r="H428" s="742"/>
      <c r="J428" s="424"/>
      <c r="K428" s="424"/>
      <c r="L428" s="424"/>
      <c r="M428" s="424"/>
      <c r="N428" s="424"/>
      <c r="O428" s="424"/>
      <c r="P428" s="424"/>
    </row>
    <row r="429" spans="3:16" ht="14.25" hidden="1" x14ac:dyDescent="0.2">
      <c r="C429" s="424"/>
      <c r="E429" s="78"/>
      <c r="F429" s="424"/>
      <c r="G429" s="424"/>
      <c r="H429" s="742"/>
      <c r="J429" s="424"/>
      <c r="K429" s="424"/>
      <c r="L429" s="424"/>
      <c r="M429" s="424"/>
      <c r="N429" s="424"/>
      <c r="O429" s="424"/>
      <c r="P429" s="424"/>
    </row>
    <row r="430" spans="3:16" ht="14.25" hidden="1" x14ac:dyDescent="0.2">
      <c r="C430" s="424"/>
      <c r="E430" s="78"/>
      <c r="F430" s="424"/>
      <c r="G430" s="424"/>
      <c r="H430" s="742"/>
      <c r="J430" s="424"/>
      <c r="K430" s="424"/>
      <c r="L430" s="424"/>
      <c r="M430" s="424"/>
      <c r="N430" s="424"/>
      <c r="O430" s="424"/>
      <c r="P430" s="424"/>
    </row>
    <row r="431" spans="3:16" ht="14.25" hidden="1" x14ac:dyDescent="0.2">
      <c r="C431" s="424"/>
      <c r="E431" s="78"/>
      <c r="F431" s="424"/>
      <c r="G431" s="424"/>
      <c r="H431" s="742"/>
      <c r="J431" s="424"/>
      <c r="K431" s="424"/>
      <c r="L431" s="424"/>
      <c r="M431" s="424"/>
      <c r="N431" s="424"/>
      <c r="O431" s="424"/>
      <c r="P431" s="424"/>
    </row>
    <row r="432" spans="3:16" ht="14.25" hidden="1" x14ac:dyDescent="0.2">
      <c r="C432" s="424"/>
      <c r="E432" s="78"/>
      <c r="F432" s="424"/>
      <c r="G432" s="424"/>
      <c r="H432" s="742"/>
      <c r="J432" s="424"/>
      <c r="K432" s="424"/>
      <c r="L432" s="424"/>
      <c r="M432" s="424"/>
      <c r="N432" s="424"/>
      <c r="O432" s="424"/>
      <c r="P432" s="424"/>
    </row>
    <row r="433" spans="3:16" ht="14.25" hidden="1" x14ac:dyDescent="0.2">
      <c r="C433" s="424"/>
      <c r="E433" s="78"/>
      <c r="F433" s="424"/>
      <c r="G433" s="424"/>
      <c r="H433" s="742"/>
      <c r="J433" s="424"/>
      <c r="K433" s="424"/>
      <c r="L433" s="424"/>
      <c r="M433" s="424"/>
      <c r="N433" s="424"/>
      <c r="O433" s="424"/>
      <c r="P433" s="424"/>
    </row>
    <row r="434" spans="3:16" ht="14.25" hidden="1" x14ac:dyDescent="0.2">
      <c r="C434" s="424"/>
      <c r="E434" s="78"/>
      <c r="F434" s="424"/>
      <c r="G434" s="424"/>
      <c r="H434" s="742"/>
      <c r="J434" s="424"/>
      <c r="K434" s="424"/>
      <c r="L434" s="424"/>
      <c r="M434" s="424"/>
      <c r="N434" s="424"/>
      <c r="O434" s="424"/>
      <c r="P434" s="424"/>
    </row>
    <row r="435" spans="3:16" ht="14.25" hidden="1" x14ac:dyDescent="0.2">
      <c r="C435" s="424"/>
      <c r="E435" s="78"/>
      <c r="F435" s="424"/>
      <c r="G435" s="424"/>
      <c r="H435" s="742"/>
      <c r="J435" s="424"/>
      <c r="K435" s="424"/>
      <c r="L435" s="424"/>
      <c r="M435" s="424"/>
      <c r="N435" s="424"/>
      <c r="O435" s="424"/>
      <c r="P435" s="424"/>
    </row>
    <row r="436" spans="3:16" ht="14.25" hidden="1" x14ac:dyDescent="0.2">
      <c r="C436" s="424"/>
      <c r="E436" s="78"/>
      <c r="F436" s="424"/>
      <c r="G436" s="424"/>
      <c r="H436" s="742"/>
      <c r="J436" s="424"/>
      <c r="K436" s="424"/>
      <c r="L436" s="424"/>
      <c r="M436" s="424"/>
      <c r="N436" s="424"/>
      <c r="O436" s="424"/>
      <c r="P436" s="424"/>
    </row>
    <row r="437" spans="3:16" ht="14.25" hidden="1" x14ac:dyDescent="0.2">
      <c r="C437" s="424"/>
      <c r="E437" s="78"/>
      <c r="F437" s="424"/>
      <c r="G437" s="424"/>
      <c r="H437" s="742"/>
      <c r="J437" s="424"/>
      <c r="K437" s="424"/>
      <c r="L437" s="424"/>
      <c r="M437" s="424"/>
      <c r="N437" s="424"/>
      <c r="O437" s="424"/>
      <c r="P437" s="424"/>
    </row>
    <row r="438" spans="3:16" ht="14.25" hidden="1" x14ac:dyDescent="0.2">
      <c r="C438" s="424"/>
      <c r="E438" s="78"/>
      <c r="F438" s="424"/>
      <c r="G438" s="424"/>
      <c r="H438" s="742"/>
      <c r="J438" s="424"/>
      <c r="K438" s="424"/>
      <c r="L438" s="424"/>
      <c r="M438" s="424"/>
      <c r="N438" s="424"/>
      <c r="O438" s="424"/>
      <c r="P438" s="424"/>
    </row>
    <row r="439" spans="3:16" ht="14.25" hidden="1" x14ac:dyDescent="0.2">
      <c r="C439" s="424"/>
      <c r="E439" s="78"/>
      <c r="F439" s="424"/>
      <c r="G439" s="424"/>
      <c r="H439" s="742"/>
      <c r="J439" s="424"/>
      <c r="K439" s="424"/>
      <c r="L439" s="424"/>
      <c r="M439" s="424"/>
      <c r="N439" s="424"/>
      <c r="O439" s="424"/>
      <c r="P439" s="424"/>
    </row>
    <row r="440" spans="3:16" ht="14.25" hidden="1" x14ac:dyDescent="0.2">
      <c r="C440" s="424"/>
      <c r="E440" s="78"/>
      <c r="F440" s="424"/>
      <c r="G440" s="424"/>
      <c r="H440" s="742"/>
      <c r="J440" s="424"/>
      <c r="K440" s="424"/>
      <c r="L440" s="424"/>
      <c r="M440" s="424"/>
      <c r="N440" s="424"/>
      <c r="O440" s="424"/>
      <c r="P440" s="424"/>
    </row>
    <row r="441" spans="3:16" ht="14.25" hidden="1" x14ac:dyDescent="0.2">
      <c r="C441" s="424"/>
      <c r="E441" s="78"/>
      <c r="F441" s="424"/>
      <c r="G441" s="424"/>
      <c r="H441" s="742"/>
      <c r="J441" s="424"/>
      <c r="K441" s="424"/>
      <c r="L441" s="424"/>
      <c r="M441" s="424"/>
      <c r="N441" s="424"/>
      <c r="O441" s="424"/>
      <c r="P441" s="424"/>
    </row>
    <row r="442" spans="3:16" ht="14.25" hidden="1" x14ac:dyDescent="0.2">
      <c r="C442" s="424"/>
      <c r="E442" s="78"/>
      <c r="F442" s="424"/>
      <c r="G442" s="424"/>
      <c r="H442" s="742"/>
      <c r="J442" s="424"/>
      <c r="K442" s="424"/>
      <c r="L442" s="424"/>
      <c r="M442" s="424"/>
      <c r="N442" s="424"/>
      <c r="O442" s="424"/>
      <c r="P442" s="424"/>
    </row>
    <row r="443" spans="3:16" ht="14.25" hidden="1" x14ac:dyDescent="0.2">
      <c r="C443" s="424"/>
      <c r="E443" s="78"/>
      <c r="F443" s="424"/>
      <c r="G443" s="424"/>
      <c r="H443" s="742"/>
      <c r="J443" s="424"/>
      <c r="K443" s="424"/>
      <c r="L443" s="424"/>
      <c r="M443" s="424"/>
      <c r="N443" s="424"/>
      <c r="O443" s="424"/>
      <c r="P443" s="424"/>
    </row>
    <row r="444" spans="3:16" ht="14.25" hidden="1" x14ac:dyDescent="0.2">
      <c r="C444" s="424"/>
      <c r="E444" s="78"/>
      <c r="F444" s="424"/>
      <c r="G444" s="424"/>
      <c r="H444" s="742"/>
      <c r="J444" s="424"/>
      <c r="K444" s="424"/>
      <c r="L444" s="424"/>
      <c r="M444" s="424"/>
      <c r="N444" s="424"/>
      <c r="O444" s="424"/>
      <c r="P444" s="424"/>
    </row>
    <row r="445" spans="3:16" ht="14.25" hidden="1" x14ac:dyDescent="0.2">
      <c r="C445" s="424"/>
      <c r="E445" s="78"/>
      <c r="F445" s="424"/>
      <c r="G445" s="424"/>
      <c r="H445" s="742"/>
      <c r="J445" s="424"/>
      <c r="K445" s="424"/>
      <c r="L445" s="424"/>
      <c r="M445" s="424"/>
      <c r="N445" s="424"/>
      <c r="O445" s="424"/>
      <c r="P445" s="424"/>
    </row>
    <row r="446" spans="3:16" ht="14.25" hidden="1" x14ac:dyDescent="0.2">
      <c r="C446" s="424"/>
      <c r="E446" s="78"/>
      <c r="F446" s="424"/>
      <c r="G446" s="424"/>
      <c r="H446" s="742"/>
      <c r="J446" s="424"/>
      <c r="K446" s="424"/>
      <c r="L446" s="424"/>
      <c r="M446" s="424"/>
      <c r="N446" s="424"/>
      <c r="O446" s="424"/>
      <c r="P446" s="424"/>
    </row>
    <row r="447" spans="3:16" ht="14.25" hidden="1" x14ac:dyDescent="0.2">
      <c r="C447" s="424"/>
      <c r="E447" s="78"/>
      <c r="F447" s="424"/>
      <c r="G447" s="424"/>
      <c r="H447" s="742"/>
      <c r="J447" s="424"/>
      <c r="K447" s="424"/>
      <c r="L447" s="424"/>
      <c r="M447" s="424"/>
      <c r="N447" s="424"/>
      <c r="O447" s="424"/>
      <c r="P447" s="424"/>
    </row>
    <row r="448" spans="3:16" ht="14.25" hidden="1" x14ac:dyDescent="0.2">
      <c r="C448" s="424"/>
      <c r="E448" s="78"/>
      <c r="F448" s="424"/>
      <c r="G448" s="424"/>
      <c r="H448" s="742"/>
      <c r="J448" s="424"/>
      <c r="K448" s="424"/>
      <c r="L448" s="424"/>
      <c r="M448" s="424"/>
      <c r="N448" s="424"/>
      <c r="O448" s="424"/>
      <c r="P448" s="424"/>
    </row>
    <row r="449" spans="3:16" ht="14.25" hidden="1" x14ac:dyDescent="0.2">
      <c r="C449" s="424"/>
      <c r="E449" s="78"/>
      <c r="F449" s="424"/>
      <c r="G449" s="424"/>
      <c r="H449" s="742"/>
      <c r="J449" s="424"/>
      <c r="K449" s="424"/>
      <c r="L449" s="424"/>
      <c r="M449" s="424"/>
      <c r="N449" s="424"/>
      <c r="O449" s="424"/>
      <c r="P449" s="424"/>
    </row>
    <row r="450" spans="3:16" ht="14.25" hidden="1" x14ac:dyDescent="0.2">
      <c r="C450" s="424"/>
      <c r="E450" s="78"/>
      <c r="F450" s="424"/>
      <c r="G450" s="424"/>
      <c r="H450" s="742"/>
      <c r="J450" s="424"/>
      <c r="K450" s="424"/>
      <c r="L450" s="424"/>
      <c r="M450" s="424"/>
      <c r="N450" s="424"/>
      <c r="O450" s="424"/>
      <c r="P450" s="424"/>
    </row>
    <row r="451" spans="3:16" ht="14.25" hidden="1" x14ac:dyDescent="0.2">
      <c r="C451" s="424"/>
      <c r="E451" s="78"/>
      <c r="F451" s="424"/>
      <c r="G451" s="424"/>
      <c r="H451" s="742"/>
      <c r="J451" s="424"/>
      <c r="K451" s="424"/>
      <c r="L451" s="424"/>
      <c r="M451" s="424"/>
      <c r="N451" s="424"/>
      <c r="O451" s="424"/>
      <c r="P451" s="424"/>
    </row>
    <row r="452" spans="3:16" ht="14.25" hidden="1" x14ac:dyDescent="0.2">
      <c r="C452" s="424"/>
      <c r="E452" s="78"/>
      <c r="F452" s="424"/>
      <c r="G452" s="424"/>
      <c r="H452" s="742"/>
      <c r="J452" s="424"/>
      <c r="K452" s="424"/>
      <c r="L452" s="424"/>
      <c r="M452" s="424"/>
      <c r="N452" s="424"/>
      <c r="O452" s="424"/>
      <c r="P452" s="424"/>
    </row>
    <row r="453" spans="3:16" ht="14.25" hidden="1" x14ac:dyDescent="0.2">
      <c r="C453" s="424"/>
      <c r="E453" s="78"/>
      <c r="F453" s="424"/>
      <c r="G453" s="424"/>
      <c r="H453" s="742"/>
      <c r="J453" s="424"/>
      <c r="K453" s="424"/>
      <c r="L453" s="424"/>
      <c r="M453" s="424"/>
      <c r="N453" s="424"/>
      <c r="O453" s="424"/>
      <c r="P453" s="424"/>
    </row>
    <row r="454" spans="3:16" ht="14.25" hidden="1" x14ac:dyDescent="0.2">
      <c r="C454" s="424"/>
      <c r="E454" s="78"/>
      <c r="F454" s="424"/>
      <c r="G454" s="424"/>
      <c r="H454" s="742"/>
      <c r="J454" s="424"/>
      <c r="K454" s="424"/>
      <c r="L454" s="424"/>
      <c r="M454" s="424"/>
      <c r="N454" s="424"/>
      <c r="O454" s="424"/>
      <c r="P454" s="424"/>
    </row>
    <row r="455" spans="3:16" ht="14.25" hidden="1" x14ac:dyDescent="0.2">
      <c r="C455" s="424"/>
      <c r="E455" s="78"/>
      <c r="F455" s="424"/>
      <c r="G455" s="424"/>
      <c r="H455" s="742"/>
      <c r="J455" s="424"/>
      <c r="K455" s="424"/>
      <c r="L455" s="424"/>
      <c r="M455" s="424"/>
      <c r="N455" s="424"/>
      <c r="O455" s="424"/>
      <c r="P455" s="424"/>
    </row>
    <row r="456" spans="3:16" ht="14.25" hidden="1" x14ac:dyDescent="0.2">
      <c r="C456" s="424"/>
      <c r="E456" s="78"/>
      <c r="F456" s="424"/>
      <c r="G456" s="424"/>
      <c r="H456" s="742"/>
      <c r="J456" s="424"/>
      <c r="K456" s="424"/>
      <c r="L456" s="424"/>
      <c r="M456" s="424"/>
      <c r="N456" s="424"/>
      <c r="O456" s="424"/>
      <c r="P456" s="424"/>
    </row>
    <row r="457" spans="3:16" ht="14.25" hidden="1" x14ac:dyDescent="0.2">
      <c r="C457" s="424"/>
      <c r="E457" s="78"/>
      <c r="F457" s="424"/>
      <c r="G457" s="424"/>
      <c r="H457" s="742"/>
      <c r="J457" s="424"/>
      <c r="K457" s="424"/>
      <c r="L457" s="424"/>
      <c r="M457" s="424"/>
      <c r="N457" s="424"/>
      <c r="O457" s="424"/>
      <c r="P457" s="424"/>
    </row>
    <row r="458" spans="3:16" ht="14.25" hidden="1" x14ac:dyDescent="0.2">
      <c r="C458" s="424"/>
      <c r="E458" s="78"/>
      <c r="F458" s="424"/>
      <c r="G458" s="424"/>
      <c r="H458" s="742"/>
      <c r="J458" s="424"/>
      <c r="K458" s="424"/>
      <c r="L458" s="424"/>
      <c r="M458" s="424"/>
      <c r="N458" s="424"/>
      <c r="O458" s="424"/>
      <c r="P458" s="424"/>
    </row>
    <row r="459" spans="3:16" ht="14.25" hidden="1" x14ac:dyDescent="0.2">
      <c r="C459" s="424"/>
      <c r="E459" s="78"/>
      <c r="F459" s="424"/>
      <c r="G459" s="424"/>
      <c r="H459" s="742"/>
      <c r="J459" s="424"/>
      <c r="K459" s="424"/>
      <c r="L459" s="424"/>
      <c r="M459" s="424"/>
      <c r="N459" s="424"/>
      <c r="O459" s="424"/>
      <c r="P459" s="424"/>
    </row>
    <row r="460" spans="3:16" ht="14.25" hidden="1" x14ac:dyDescent="0.2">
      <c r="C460" s="424"/>
      <c r="E460" s="78"/>
      <c r="F460" s="424"/>
      <c r="G460" s="424"/>
      <c r="H460" s="742"/>
      <c r="J460" s="424"/>
      <c r="K460" s="424"/>
      <c r="L460" s="424"/>
      <c r="M460" s="424"/>
      <c r="N460" s="424"/>
      <c r="O460" s="424"/>
      <c r="P460" s="424"/>
    </row>
    <row r="461" spans="3:16" ht="14.25" hidden="1" x14ac:dyDescent="0.2">
      <c r="C461" s="424"/>
      <c r="E461" s="78"/>
      <c r="F461" s="424"/>
      <c r="G461" s="424"/>
      <c r="H461" s="742"/>
      <c r="J461" s="424"/>
      <c r="K461" s="424"/>
      <c r="L461" s="424"/>
      <c r="M461" s="424"/>
      <c r="N461" s="424"/>
      <c r="O461" s="424"/>
      <c r="P461" s="424"/>
    </row>
    <row r="462" spans="3:16" ht="14.25" hidden="1" x14ac:dyDescent="0.2">
      <c r="C462" s="424"/>
      <c r="E462" s="78"/>
      <c r="F462" s="424"/>
      <c r="G462" s="424"/>
      <c r="H462" s="742"/>
      <c r="J462" s="424"/>
      <c r="K462" s="424"/>
      <c r="L462" s="424"/>
      <c r="M462" s="424"/>
      <c r="N462" s="424"/>
      <c r="O462" s="424"/>
      <c r="P462" s="424"/>
    </row>
    <row r="463" spans="3:16" ht="14.25" hidden="1" x14ac:dyDescent="0.2">
      <c r="C463" s="424"/>
      <c r="E463" s="78"/>
      <c r="F463" s="424"/>
      <c r="G463" s="424"/>
      <c r="H463" s="742"/>
      <c r="J463" s="424"/>
      <c r="K463" s="424"/>
      <c r="L463" s="424"/>
      <c r="M463" s="424"/>
      <c r="N463" s="424"/>
      <c r="O463" s="424"/>
      <c r="P463" s="424"/>
    </row>
    <row r="464" spans="3:16" ht="14.25" hidden="1" x14ac:dyDescent="0.2">
      <c r="C464" s="424"/>
      <c r="E464" s="78"/>
      <c r="F464" s="424"/>
      <c r="G464" s="424"/>
      <c r="H464" s="742"/>
      <c r="J464" s="424"/>
      <c r="K464" s="424"/>
      <c r="L464" s="424"/>
      <c r="M464" s="424"/>
      <c r="N464" s="424"/>
      <c r="O464" s="424"/>
      <c r="P464" s="424"/>
    </row>
    <row r="465" spans="3:16" ht="14.25" hidden="1" x14ac:dyDescent="0.2">
      <c r="C465" s="424"/>
      <c r="E465" s="78"/>
      <c r="F465" s="424"/>
      <c r="G465" s="424"/>
      <c r="H465" s="742"/>
      <c r="J465" s="424"/>
      <c r="K465" s="424"/>
      <c r="L465" s="424"/>
      <c r="M465" s="424"/>
      <c r="N465" s="424"/>
      <c r="O465" s="424"/>
      <c r="P465" s="424"/>
    </row>
    <row r="466" spans="3:16" ht="14.25" hidden="1" x14ac:dyDescent="0.2">
      <c r="C466" s="424"/>
      <c r="E466" s="78"/>
      <c r="F466" s="424"/>
      <c r="G466" s="424"/>
      <c r="H466" s="742"/>
      <c r="J466" s="424"/>
      <c r="K466" s="424"/>
      <c r="L466" s="424"/>
      <c r="M466" s="424"/>
      <c r="N466" s="424"/>
      <c r="O466" s="424"/>
      <c r="P466" s="424"/>
    </row>
    <row r="467" spans="3:16" ht="14.25" hidden="1" x14ac:dyDescent="0.2">
      <c r="C467" s="424"/>
      <c r="E467" s="78"/>
      <c r="F467" s="424"/>
      <c r="G467" s="424"/>
      <c r="H467" s="742"/>
      <c r="J467" s="424"/>
      <c r="K467" s="424"/>
      <c r="L467" s="424"/>
      <c r="M467" s="424"/>
      <c r="N467" s="424"/>
      <c r="O467" s="424"/>
      <c r="P467" s="424"/>
    </row>
    <row r="468" spans="3:16" ht="14.25" hidden="1" x14ac:dyDescent="0.2">
      <c r="C468" s="424"/>
      <c r="E468" s="78"/>
      <c r="F468" s="424"/>
      <c r="G468" s="424"/>
      <c r="H468" s="742"/>
      <c r="J468" s="424"/>
      <c r="K468" s="424"/>
      <c r="L468" s="424"/>
      <c r="M468" s="424"/>
      <c r="N468" s="424"/>
      <c r="O468" s="424"/>
      <c r="P468" s="424"/>
    </row>
    <row r="469" spans="3:16" ht="14.25" hidden="1" x14ac:dyDescent="0.2">
      <c r="C469" s="424"/>
      <c r="E469" s="78"/>
      <c r="F469" s="424"/>
      <c r="G469" s="424"/>
      <c r="H469" s="742"/>
      <c r="J469" s="424"/>
      <c r="K469" s="424"/>
      <c r="L469" s="424"/>
      <c r="M469" s="424"/>
      <c r="N469" s="424"/>
      <c r="O469" s="424"/>
      <c r="P469" s="424"/>
    </row>
    <row r="470" spans="3:16" ht="14.25" hidden="1" x14ac:dyDescent="0.2">
      <c r="C470" s="424"/>
      <c r="E470" s="78"/>
      <c r="F470" s="424"/>
      <c r="G470" s="424"/>
      <c r="H470" s="742"/>
      <c r="J470" s="424"/>
      <c r="K470" s="424"/>
      <c r="L470" s="424"/>
      <c r="M470" s="424"/>
      <c r="N470" s="424"/>
      <c r="O470" s="424"/>
      <c r="P470" s="424"/>
    </row>
    <row r="471" spans="3:16" ht="14.25" hidden="1" x14ac:dyDescent="0.2">
      <c r="C471" s="424"/>
      <c r="E471" s="78"/>
      <c r="F471" s="424"/>
      <c r="G471" s="424"/>
      <c r="H471" s="742"/>
      <c r="J471" s="424"/>
      <c r="K471" s="424"/>
      <c r="L471" s="424"/>
      <c r="M471" s="424"/>
      <c r="N471" s="424"/>
      <c r="O471" s="424"/>
      <c r="P471" s="424"/>
    </row>
    <row r="472" spans="3:16" ht="14.25" hidden="1" x14ac:dyDescent="0.2">
      <c r="C472" s="424"/>
      <c r="E472" s="78"/>
      <c r="F472" s="424"/>
      <c r="G472" s="424"/>
      <c r="H472" s="742"/>
      <c r="J472" s="424"/>
      <c r="K472" s="424"/>
      <c r="L472" s="424"/>
      <c r="M472" s="424"/>
      <c r="N472" s="424"/>
      <c r="O472" s="424"/>
      <c r="P472" s="424"/>
    </row>
    <row r="473" spans="3:16" ht="14.25" hidden="1" x14ac:dyDescent="0.2">
      <c r="C473" s="424"/>
      <c r="E473" s="78"/>
      <c r="F473" s="424"/>
      <c r="G473" s="424"/>
      <c r="H473" s="742"/>
      <c r="J473" s="424"/>
      <c r="K473" s="424"/>
      <c r="L473" s="424"/>
      <c r="M473" s="424"/>
      <c r="N473" s="424"/>
      <c r="O473" s="424"/>
      <c r="P473" s="424"/>
    </row>
    <row r="474" spans="3:16" ht="14.25" hidden="1" x14ac:dyDescent="0.2">
      <c r="C474" s="424"/>
      <c r="E474" s="78"/>
      <c r="F474" s="424"/>
      <c r="G474" s="424"/>
      <c r="H474" s="742"/>
      <c r="J474" s="424"/>
      <c r="K474" s="424"/>
      <c r="L474" s="424"/>
      <c r="M474" s="424"/>
      <c r="N474" s="424"/>
      <c r="O474" s="424"/>
      <c r="P474" s="424"/>
    </row>
    <row r="475" spans="3:16" ht="14.25" hidden="1" x14ac:dyDescent="0.2">
      <c r="C475" s="424"/>
      <c r="E475" s="78"/>
      <c r="F475" s="424"/>
      <c r="G475" s="424"/>
      <c r="H475" s="742"/>
      <c r="J475" s="424"/>
      <c r="K475" s="424"/>
      <c r="L475" s="424"/>
      <c r="M475" s="424"/>
      <c r="N475" s="424"/>
      <c r="O475" s="424"/>
      <c r="P475" s="424"/>
    </row>
    <row r="476" spans="3:16" ht="14.25" hidden="1" x14ac:dyDescent="0.2">
      <c r="C476" s="424"/>
      <c r="E476" s="78"/>
      <c r="F476" s="424"/>
      <c r="G476" s="424"/>
      <c r="H476" s="742"/>
      <c r="J476" s="424"/>
      <c r="K476" s="424"/>
      <c r="L476" s="424"/>
      <c r="M476" s="424"/>
      <c r="N476" s="424"/>
      <c r="O476" s="424"/>
      <c r="P476" s="424"/>
    </row>
    <row r="477" spans="3:16" ht="14.25" hidden="1" x14ac:dyDescent="0.2">
      <c r="C477" s="424"/>
      <c r="E477" s="78"/>
      <c r="F477" s="424"/>
      <c r="G477" s="424"/>
      <c r="H477" s="742"/>
      <c r="J477" s="424"/>
      <c r="K477" s="424"/>
      <c r="L477" s="424"/>
      <c r="M477" s="424"/>
      <c r="N477" s="424"/>
      <c r="O477" s="424"/>
      <c r="P477" s="424"/>
    </row>
    <row r="478" spans="3:16" ht="14.25" hidden="1" x14ac:dyDescent="0.2">
      <c r="C478" s="424"/>
      <c r="E478" s="78"/>
      <c r="F478" s="424"/>
      <c r="G478" s="424"/>
      <c r="H478" s="742"/>
      <c r="J478" s="424"/>
      <c r="K478" s="424"/>
      <c r="L478" s="424"/>
      <c r="M478" s="424"/>
      <c r="N478" s="424"/>
      <c r="O478" s="424"/>
      <c r="P478" s="424"/>
    </row>
    <row r="479" spans="3:16" ht="14.25" hidden="1" x14ac:dyDescent="0.2">
      <c r="C479" s="424"/>
      <c r="E479" s="78"/>
      <c r="F479" s="424"/>
      <c r="G479" s="424"/>
      <c r="H479" s="742"/>
      <c r="J479" s="424"/>
      <c r="K479" s="424"/>
      <c r="L479" s="424"/>
      <c r="M479" s="424"/>
      <c r="N479" s="424"/>
      <c r="O479" s="424"/>
      <c r="P479" s="424"/>
    </row>
    <row r="480" spans="3:16" ht="14.25" hidden="1" x14ac:dyDescent="0.2">
      <c r="C480" s="424"/>
      <c r="E480" s="78"/>
      <c r="F480" s="424"/>
      <c r="G480" s="424"/>
      <c r="H480" s="742"/>
      <c r="J480" s="424"/>
      <c r="K480" s="424"/>
      <c r="L480" s="424"/>
      <c r="M480" s="424"/>
      <c r="N480" s="424"/>
      <c r="O480" s="424"/>
      <c r="P480" s="424"/>
    </row>
    <row r="481" spans="3:16" ht="14.25" hidden="1" x14ac:dyDescent="0.2">
      <c r="C481" s="424"/>
      <c r="E481" s="78"/>
      <c r="F481" s="424"/>
      <c r="G481" s="424"/>
      <c r="H481" s="742"/>
      <c r="J481" s="424"/>
      <c r="K481" s="424"/>
      <c r="L481" s="424"/>
      <c r="M481" s="424"/>
      <c r="N481" s="424"/>
      <c r="O481" s="424"/>
      <c r="P481" s="424"/>
    </row>
    <row r="482" spans="3:16" ht="14.25" hidden="1" x14ac:dyDescent="0.2">
      <c r="C482" s="424"/>
      <c r="E482" s="78"/>
      <c r="F482" s="424"/>
      <c r="G482" s="424"/>
      <c r="H482" s="742"/>
      <c r="J482" s="424"/>
      <c r="K482" s="424"/>
      <c r="L482" s="424"/>
      <c r="M482" s="424"/>
      <c r="N482" s="424"/>
      <c r="O482" s="424"/>
      <c r="P482" s="424"/>
    </row>
    <row r="483" spans="3:16" ht="14.25" hidden="1" x14ac:dyDescent="0.2">
      <c r="C483" s="424"/>
      <c r="E483" s="78"/>
      <c r="F483" s="424"/>
      <c r="G483" s="424"/>
      <c r="H483" s="742"/>
      <c r="J483" s="424"/>
      <c r="K483" s="424"/>
      <c r="L483" s="424"/>
      <c r="M483" s="424"/>
      <c r="N483" s="424"/>
      <c r="O483" s="424"/>
      <c r="P483" s="424"/>
    </row>
    <row r="484" spans="3:16" ht="14.25" hidden="1" x14ac:dyDescent="0.2">
      <c r="C484" s="424"/>
      <c r="E484" s="78"/>
      <c r="F484" s="424"/>
      <c r="G484" s="424"/>
      <c r="H484" s="742"/>
      <c r="J484" s="424"/>
      <c r="K484" s="424"/>
      <c r="L484" s="424"/>
      <c r="M484" s="424"/>
      <c r="N484" s="424"/>
      <c r="O484" s="424"/>
      <c r="P484" s="424"/>
    </row>
    <row r="485" spans="3:16" ht="14.25" hidden="1" x14ac:dyDescent="0.2">
      <c r="C485" s="424"/>
      <c r="E485" s="78"/>
      <c r="F485" s="424"/>
      <c r="G485" s="424"/>
      <c r="H485" s="742"/>
      <c r="J485" s="424"/>
      <c r="K485" s="424"/>
      <c r="L485" s="424"/>
      <c r="M485" s="424"/>
      <c r="N485" s="424"/>
      <c r="O485" s="424"/>
      <c r="P485" s="424"/>
    </row>
    <row r="486" spans="3:16" ht="14.25" hidden="1" x14ac:dyDescent="0.2">
      <c r="C486" s="424"/>
      <c r="E486" s="78"/>
      <c r="F486" s="424"/>
      <c r="G486" s="424"/>
      <c r="H486" s="742"/>
      <c r="J486" s="424"/>
      <c r="K486" s="424"/>
      <c r="L486" s="424"/>
      <c r="M486" s="424"/>
      <c r="N486" s="424"/>
      <c r="O486" s="424"/>
      <c r="P486" s="424"/>
    </row>
    <row r="487" spans="3:16" ht="14.25" hidden="1" x14ac:dyDescent="0.2">
      <c r="C487" s="424"/>
      <c r="E487" s="78"/>
      <c r="F487" s="424"/>
      <c r="G487" s="424"/>
      <c r="H487" s="742"/>
      <c r="J487" s="424"/>
      <c r="K487" s="424"/>
      <c r="L487" s="424"/>
      <c r="M487" s="424"/>
      <c r="N487" s="424"/>
      <c r="O487" s="424"/>
      <c r="P487" s="424"/>
    </row>
    <row r="488" spans="3:16" ht="14.25" hidden="1" x14ac:dyDescent="0.2">
      <c r="C488" s="424"/>
      <c r="E488" s="78"/>
      <c r="F488" s="424"/>
      <c r="G488" s="424"/>
      <c r="H488" s="742"/>
      <c r="J488" s="424"/>
      <c r="K488" s="424"/>
      <c r="L488" s="424"/>
      <c r="M488" s="424"/>
      <c r="N488" s="424"/>
      <c r="O488" s="424"/>
      <c r="P488" s="424"/>
    </row>
    <row r="489" spans="3:16" ht="14.25" hidden="1" x14ac:dyDescent="0.2">
      <c r="C489" s="424"/>
      <c r="E489" s="78"/>
      <c r="F489" s="424"/>
      <c r="G489" s="424"/>
      <c r="H489" s="742"/>
      <c r="J489" s="424"/>
      <c r="K489" s="424"/>
      <c r="L489" s="424"/>
      <c r="M489" s="424"/>
      <c r="N489" s="424"/>
      <c r="O489" s="424"/>
      <c r="P489" s="424"/>
    </row>
    <row r="490" spans="3:16" ht="14.25" hidden="1" x14ac:dyDescent="0.2">
      <c r="C490" s="424"/>
      <c r="E490" s="78"/>
      <c r="F490" s="424"/>
      <c r="G490" s="424"/>
      <c r="H490" s="742"/>
      <c r="J490" s="424"/>
      <c r="K490" s="424"/>
      <c r="L490" s="424"/>
      <c r="M490" s="424"/>
      <c r="N490" s="424"/>
      <c r="O490" s="424"/>
      <c r="P490" s="424"/>
    </row>
    <row r="491" spans="3:16" ht="14.25" hidden="1" x14ac:dyDescent="0.2">
      <c r="C491" s="424"/>
      <c r="E491" s="78"/>
      <c r="F491" s="424"/>
      <c r="G491" s="424"/>
      <c r="H491" s="742"/>
      <c r="J491" s="424"/>
      <c r="K491" s="424"/>
      <c r="L491" s="424"/>
      <c r="M491" s="424"/>
      <c r="N491" s="424"/>
      <c r="O491" s="424"/>
      <c r="P491" s="424"/>
    </row>
    <row r="492" spans="3:16" ht="14.25" hidden="1" x14ac:dyDescent="0.2">
      <c r="C492" s="424"/>
      <c r="E492" s="78"/>
      <c r="F492" s="424"/>
      <c r="G492" s="424"/>
      <c r="H492" s="742"/>
      <c r="J492" s="424"/>
      <c r="K492" s="424"/>
      <c r="L492" s="424"/>
      <c r="M492" s="424"/>
      <c r="N492" s="424"/>
      <c r="O492" s="424"/>
      <c r="P492" s="424"/>
    </row>
    <row r="493" spans="3:16" ht="14.25" hidden="1" x14ac:dyDescent="0.2">
      <c r="C493" s="424"/>
      <c r="E493" s="78"/>
      <c r="F493" s="424"/>
      <c r="G493" s="424"/>
      <c r="H493" s="742"/>
      <c r="J493" s="424"/>
      <c r="K493" s="424"/>
      <c r="L493" s="424"/>
      <c r="M493" s="424"/>
      <c r="N493" s="424"/>
      <c r="O493" s="424"/>
      <c r="P493" s="424"/>
    </row>
    <row r="494" spans="3:16" ht="14.25" hidden="1" x14ac:dyDescent="0.2">
      <c r="C494" s="424"/>
      <c r="E494" s="78"/>
      <c r="F494" s="424"/>
      <c r="G494" s="424"/>
      <c r="H494" s="742"/>
      <c r="J494" s="424"/>
      <c r="K494" s="424"/>
      <c r="L494" s="424"/>
      <c r="M494" s="424"/>
      <c r="N494" s="424"/>
      <c r="O494" s="424"/>
      <c r="P494" s="424"/>
    </row>
    <row r="495" spans="3:16" ht="14.25" hidden="1" x14ac:dyDescent="0.2">
      <c r="C495" s="424"/>
      <c r="E495" s="78"/>
      <c r="F495" s="424"/>
      <c r="G495" s="424"/>
      <c r="H495" s="742"/>
      <c r="J495" s="424"/>
      <c r="K495" s="424"/>
      <c r="L495" s="424"/>
      <c r="M495" s="424"/>
      <c r="N495" s="424"/>
      <c r="O495" s="424"/>
      <c r="P495" s="424"/>
    </row>
    <row r="496" spans="3:16" ht="14.25" hidden="1" x14ac:dyDescent="0.2">
      <c r="C496" s="424"/>
      <c r="E496" s="78"/>
      <c r="F496" s="424"/>
      <c r="G496" s="424"/>
      <c r="H496" s="742"/>
      <c r="J496" s="424"/>
      <c r="K496" s="424"/>
      <c r="L496" s="424"/>
      <c r="M496" s="424"/>
      <c r="N496" s="424"/>
      <c r="O496" s="424"/>
      <c r="P496" s="424"/>
    </row>
    <row r="497" spans="3:16" ht="14.25" hidden="1" x14ac:dyDescent="0.2">
      <c r="C497" s="424"/>
      <c r="E497" s="78"/>
      <c r="F497" s="424"/>
      <c r="G497" s="424"/>
      <c r="H497" s="742"/>
      <c r="J497" s="424"/>
      <c r="K497" s="424"/>
      <c r="L497" s="424"/>
      <c r="M497" s="424"/>
      <c r="N497" s="424"/>
      <c r="O497" s="424"/>
      <c r="P497" s="424"/>
    </row>
    <row r="498" spans="3:16" ht="14.25" hidden="1" x14ac:dyDescent="0.2">
      <c r="C498" s="424"/>
      <c r="E498" s="78"/>
      <c r="F498" s="424"/>
      <c r="G498" s="424"/>
      <c r="H498" s="742"/>
      <c r="J498" s="424"/>
      <c r="K498" s="424"/>
      <c r="L498" s="424"/>
      <c r="M498" s="424"/>
      <c r="N498" s="424"/>
      <c r="O498" s="424"/>
      <c r="P498" s="424"/>
    </row>
    <row r="499" spans="3:16" ht="14.25" hidden="1" x14ac:dyDescent="0.2">
      <c r="C499" s="424"/>
      <c r="E499" s="78"/>
      <c r="F499" s="424"/>
      <c r="G499" s="424"/>
      <c r="H499" s="742"/>
      <c r="J499" s="424"/>
      <c r="K499" s="424"/>
      <c r="L499" s="424"/>
      <c r="M499" s="424"/>
      <c r="N499" s="424"/>
      <c r="O499" s="424"/>
      <c r="P499" s="424"/>
    </row>
    <row r="500" spans="3:16" ht="14.25" hidden="1" x14ac:dyDescent="0.2">
      <c r="C500" s="424"/>
      <c r="E500" s="78"/>
      <c r="F500" s="424"/>
      <c r="G500" s="424"/>
      <c r="H500" s="742"/>
      <c r="J500" s="424"/>
      <c r="K500" s="424"/>
      <c r="L500" s="424"/>
      <c r="M500" s="424"/>
      <c r="N500" s="424"/>
      <c r="O500" s="424"/>
      <c r="P500" s="424"/>
    </row>
    <row r="501" spans="3:16" ht="14.25" hidden="1" x14ac:dyDescent="0.2">
      <c r="C501" s="424"/>
      <c r="E501" s="78"/>
      <c r="F501" s="424"/>
      <c r="G501" s="424"/>
      <c r="H501" s="742"/>
      <c r="J501" s="424"/>
      <c r="K501" s="424"/>
      <c r="L501" s="424"/>
      <c r="M501" s="424"/>
      <c r="N501" s="424"/>
      <c r="O501" s="424"/>
      <c r="P501" s="424"/>
    </row>
    <row r="502" spans="3:16" ht="14.25" hidden="1" x14ac:dyDescent="0.2">
      <c r="C502" s="424"/>
      <c r="E502" s="78"/>
      <c r="F502" s="424"/>
      <c r="G502" s="424"/>
      <c r="H502" s="742"/>
      <c r="J502" s="424"/>
      <c r="K502" s="424"/>
      <c r="L502" s="424"/>
      <c r="M502" s="424"/>
      <c r="N502" s="424"/>
      <c r="O502" s="424"/>
      <c r="P502" s="424"/>
    </row>
    <row r="503" spans="3:16" ht="14.25" hidden="1" x14ac:dyDescent="0.2">
      <c r="C503" s="424"/>
      <c r="E503" s="78"/>
      <c r="F503" s="424"/>
      <c r="G503" s="424"/>
      <c r="H503" s="742"/>
      <c r="J503" s="424"/>
      <c r="K503" s="424"/>
      <c r="L503" s="424"/>
      <c r="M503" s="424"/>
      <c r="N503" s="424"/>
      <c r="O503" s="424"/>
      <c r="P503" s="424"/>
    </row>
    <row r="504" spans="3:16" ht="14.25" hidden="1" x14ac:dyDescent="0.2">
      <c r="C504" s="424"/>
      <c r="E504" s="78"/>
      <c r="F504" s="424"/>
      <c r="G504" s="424"/>
      <c r="H504" s="742"/>
      <c r="J504" s="424"/>
      <c r="K504" s="424"/>
      <c r="L504" s="424"/>
      <c r="M504" s="424"/>
      <c r="N504" s="424"/>
      <c r="O504" s="424"/>
      <c r="P504" s="424"/>
    </row>
    <row r="505" spans="3:16" ht="14.25" hidden="1" x14ac:dyDescent="0.2">
      <c r="C505" s="424"/>
      <c r="E505" s="78"/>
      <c r="F505" s="424"/>
      <c r="G505" s="424"/>
      <c r="H505" s="742"/>
      <c r="J505" s="424"/>
      <c r="K505" s="424"/>
      <c r="L505" s="424"/>
      <c r="M505" s="424"/>
      <c r="N505" s="424"/>
      <c r="O505" s="424"/>
      <c r="P505" s="424"/>
    </row>
    <row r="506" spans="3:16" ht="14.25" hidden="1" x14ac:dyDescent="0.2">
      <c r="C506" s="424"/>
      <c r="E506" s="78"/>
      <c r="F506" s="424"/>
      <c r="G506" s="424"/>
      <c r="H506" s="742"/>
      <c r="J506" s="424"/>
      <c r="K506" s="424"/>
      <c r="L506" s="424"/>
      <c r="M506" s="424"/>
      <c r="N506" s="424"/>
      <c r="O506" s="424"/>
      <c r="P506" s="424"/>
    </row>
    <row r="507" spans="3:16" ht="14.25" hidden="1" x14ac:dyDescent="0.2">
      <c r="C507" s="424"/>
      <c r="E507" s="78"/>
      <c r="F507" s="424"/>
      <c r="G507" s="424"/>
      <c r="H507" s="742"/>
      <c r="J507" s="424"/>
      <c r="K507" s="424"/>
      <c r="L507" s="424"/>
      <c r="M507" s="424"/>
      <c r="N507" s="424"/>
      <c r="O507" s="424"/>
      <c r="P507" s="424"/>
    </row>
    <row r="508" spans="3:16" ht="14.25" hidden="1" x14ac:dyDescent="0.2">
      <c r="C508" s="424"/>
      <c r="E508" s="78"/>
      <c r="F508" s="424"/>
      <c r="G508" s="424"/>
      <c r="H508" s="742"/>
      <c r="J508" s="424"/>
      <c r="K508" s="424"/>
      <c r="L508" s="424"/>
      <c r="M508" s="424"/>
      <c r="N508" s="424"/>
      <c r="O508" s="424"/>
      <c r="P508" s="424"/>
    </row>
    <row r="509" spans="3:16" ht="14.25" hidden="1" x14ac:dyDescent="0.2">
      <c r="C509" s="424"/>
      <c r="E509" s="78"/>
      <c r="F509" s="424"/>
      <c r="G509" s="424"/>
      <c r="H509" s="742"/>
      <c r="J509" s="424"/>
      <c r="K509" s="424"/>
      <c r="L509" s="424"/>
      <c r="M509" s="424"/>
      <c r="N509" s="424"/>
      <c r="O509" s="424"/>
      <c r="P509" s="424"/>
    </row>
    <row r="510" spans="3:16" ht="14.25" hidden="1" x14ac:dyDescent="0.2">
      <c r="C510" s="424"/>
      <c r="E510" s="78"/>
      <c r="F510" s="424"/>
      <c r="G510" s="424"/>
      <c r="H510" s="742"/>
      <c r="J510" s="424"/>
      <c r="K510" s="424"/>
      <c r="L510" s="424"/>
      <c r="M510" s="424"/>
      <c r="N510" s="424"/>
      <c r="O510" s="424"/>
      <c r="P510" s="424"/>
    </row>
    <row r="511" spans="3:16" ht="14.25" hidden="1" x14ac:dyDescent="0.2">
      <c r="C511" s="424"/>
      <c r="E511" s="78"/>
      <c r="F511" s="424"/>
      <c r="G511" s="424"/>
      <c r="H511" s="742"/>
      <c r="J511" s="424"/>
      <c r="K511" s="424"/>
      <c r="L511" s="424"/>
      <c r="M511" s="424"/>
      <c r="N511" s="424"/>
      <c r="O511" s="424"/>
      <c r="P511" s="424"/>
    </row>
    <row r="512" spans="3:16" ht="14.25" hidden="1" x14ac:dyDescent="0.2">
      <c r="C512" s="424"/>
      <c r="E512" s="78"/>
      <c r="F512" s="424"/>
      <c r="G512" s="424"/>
      <c r="H512" s="742"/>
      <c r="J512" s="424"/>
      <c r="K512" s="424"/>
      <c r="L512" s="424"/>
      <c r="M512" s="424"/>
      <c r="N512" s="424"/>
      <c r="O512" s="424"/>
      <c r="P512" s="424"/>
    </row>
    <row r="513" spans="3:16" ht="14.25" hidden="1" x14ac:dyDescent="0.2">
      <c r="C513" s="424"/>
      <c r="E513" s="78"/>
      <c r="F513" s="424"/>
      <c r="G513" s="424"/>
      <c r="H513" s="742"/>
      <c r="J513" s="424"/>
      <c r="K513" s="424"/>
      <c r="L513" s="424"/>
      <c r="M513" s="424"/>
      <c r="N513" s="424"/>
      <c r="O513" s="424"/>
      <c r="P513" s="424"/>
    </row>
    <row r="514" spans="3:16" ht="14.25" hidden="1" x14ac:dyDescent="0.2">
      <c r="C514" s="424"/>
      <c r="E514" s="78"/>
      <c r="F514" s="424"/>
      <c r="G514" s="424"/>
      <c r="H514" s="742"/>
      <c r="J514" s="424"/>
      <c r="K514" s="424"/>
      <c r="L514" s="424"/>
      <c r="M514" s="424"/>
      <c r="N514" s="424"/>
      <c r="O514" s="424"/>
      <c r="P514" s="424"/>
    </row>
    <row r="515" spans="3:16" ht="14.25" hidden="1" x14ac:dyDescent="0.2">
      <c r="C515" s="424"/>
      <c r="E515" s="78"/>
      <c r="F515" s="424"/>
      <c r="G515" s="424"/>
      <c r="H515" s="742"/>
      <c r="J515" s="424"/>
      <c r="K515" s="424"/>
      <c r="L515" s="424"/>
      <c r="M515" s="424"/>
      <c r="N515" s="424"/>
      <c r="O515" s="424"/>
      <c r="P515" s="424"/>
    </row>
    <row r="516" spans="3:16" ht="14.25" hidden="1" x14ac:dyDescent="0.2">
      <c r="C516" s="424"/>
      <c r="E516" s="78"/>
      <c r="F516" s="424"/>
      <c r="G516" s="424"/>
      <c r="H516" s="742"/>
      <c r="J516" s="424"/>
      <c r="K516" s="424"/>
      <c r="L516" s="424"/>
      <c r="M516" s="424"/>
      <c r="N516" s="424"/>
      <c r="O516" s="424"/>
      <c r="P516" s="424"/>
    </row>
    <row r="517" spans="3:16" ht="14.25" hidden="1" x14ac:dyDescent="0.2">
      <c r="C517" s="424"/>
      <c r="E517" s="78"/>
      <c r="F517" s="424"/>
      <c r="G517" s="424"/>
      <c r="H517" s="742"/>
      <c r="J517" s="424"/>
      <c r="K517" s="424"/>
      <c r="L517" s="424"/>
      <c r="M517" s="424"/>
      <c r="N517" s="424"/>
      <c r="O517" s="424"/>
      <c r="P517" s="424"/>
    </row>
    <row r="518" spans="3:16" ht="14.25" hidden="1" x14ac:dyDescent="0.2">
      <c r="C518" s="424"/>
      <c r="E518" s="78"/>
      <c r="F518" s="424"/>
      <c r="G518" s="424"/>
      <c r="H518" s="742"/>
      <c r="J518" s="424"/>
      <c r="K518" s="424"/>
      <c r="L518" s="424"/>
      <c r="M518" s="424"/>
      <c r="N518" s="424"/>
      <c r="O518" s="424"/>
      <c r="P518" s="424"/>
    </row>
    <row r="519" spans="3:16" ht="14.25" hidden="1" x14ac:dyDescent="0.2">
      <c r="C519" s="424"/>
      <c r="E519" s="78"/>
      <c r="F519" s="424"/>
      <c r="G519" s="424"/>
      <c r="H519" s="742"/>
      <c r="J519" s="424"/>
      <c r="K519" s="424"/>
      <c r="L519" s="424"/>
      <c r="M519" s="424"/>
      <c r="N519" s="424"/>
      <c r="O519" s="424"/>
      <c r="P519" s="424"/>
    </row>
    <row r="520" spans="3:16" ht="14.25" hidden="1" x14ac:dyDescent="0.2">
      <c r="C520" s="424"/>
      <c r="E520" s="78"/>
      <c r="F520" s="424"/>
      <c r="G520" s="424"/>
      <c r="H520" s="742"/>
      <c r="J520" s="424"/>
      <c r="K520" s="424"/>
      <c r="L520" s="424"/>
      <c r="M520" s="424"/>
      <c r="N520" s="424"/>
      <c r="O520" s="424"/>
      <c r="P520" s="424"/>
    </row>
    <row r="521" spans="3:16" ht="14.25" hidden="1" x14ac:dyDescent="0.2">
      <c r="C521" s="424"/>
      <c r="E521" s="78"/>
      <c r="F521" s="424"/>
      <c r="G521" s="424"/>
      <c r="H521" s="742"/>
      <c r="J521" s="424"/>
      <c r="K521" s="424"/>
      <c r="L521" s="424"/>
      <c r="M521" s="424"/>
      <c r="N521" s="424"/>
      <c r="O521" s="424"/>
      <c r="P521" s="424"/>
    </row>
    <row r="522" spans="3:16" ht="14.25" hidden="1" x14ac:dyDescent="0.2">
      <c r="C522" s="424"/>
      <c r="E522" s="78"/>
      <c r="F522" s="424"/>
      <c r="G522" s="424"/>
      <c r="H522" s="742"/>
      <c r="J522" s="424"/>
      <c r="K522" s="424"/>
      <c r="L522" s="424"/>
      <c r="M522" s="424"/>
      <c r="N522" s="424"/>
      <c r="O522" s="424"/>
      <c r="P522" s="424"/>
    </row>
    <row r="523" spans="3:16" ht="14.25" hidden="1" x14ac:dyDescent="0.2">
      <c r="C523" s="424"/>
      <c r="E523" s="78"/>
      <c r="F523" s="424"/>
      <c r="G523" s="424"/>
      <c r="H523" s="742"/>
      <c r="J523" s="424"/>
      <c r="K523" s="424"/>
      <c r="L523" s="424"/>
      <c r="M523" s="424"/>
      <c r="N523" s="424"/>
      <c r="O523" s="424"/>
      <c r="P523" s="424"/>
    </row>
    <row r="524" spans="3:16" ht="14.25" hidden="1" x14ac:dyDescent="0.2">
      <c r="C524" s="424"/>
      <c r="E524" s="78"/>
      <c r="F524" s="424"/>
      <c r="G524" s="424"/>
      <c r="H524" s="742"/>
      <c r="J524" s="424"/>
      <c r="K524" s="424"/>
      <c r="L524" s="424"/>
      <c r="M524" s="424"/>
      <c r="N524" s="424"/>
      <c r="O524" s="424"/>
      <c r="P524" s="424"/>
    </row>
    <row r="525" spans="3:16" ht="14.25" hidden="1" x14ac:dyDescent="0.2">
      <c r="C525" s="424"/>
      <c r="E525" s="78"/>
      <c r="F525" s="424"/>
      <c r="G525" s="424"/>
      <c r="H525" s="742"/>
      <c r="J525" s="424"/>
      <c r="K525" s="424"/>
      <c r="L525" s="424"/>
      <c r="M525" s="424"/>
      <c r="N525" s="424"/>
      <c r="O525" s="424"/>
      <c r="P525" s="424"/>
    </row>
    <row r="526" spans="3:16" ht="14.25" hidden="1" x14ac:dyDescent="0.2">
      <c r="C526" s="424"/>
      <c r="E526" s="78"/>
      <c r="F526" s="424"/>
      <c r="G526" s="424"/>
      <c r="H526" s="742"/>
      <c r="J526" s="424"/>
      <c r="K526" s="424"/>
      <c r="L526" s="424"/>
      <c r="M526" s="424"/>
      <c r="N526" s="424"/>
      <c r="O526" s="424"/>
      <c r="P526" s="424"/>
    </row>
    <row r="527" spans="3:16" ht="14.25" hidden="1" x14ac:dyDescent="0.2">
      <c r="C527" s="424"/>
      <c r="E527" s="78"/>
      <c r="F527" s="424"/>
      <c r="G527" s="424"/>
      <c r="H527" s="742"/>
      <c r="J527" s="424"/>
      <c r="K527" s="424"/>
      <c r="L527" s="424"/>
      <c r="M527" s="424"/>
      <c r="N527" s="424"/>
      <c r="O527" s="424"/>
      <c r="P527" s="424"/>
    </row>
    <row r="528" spans="3:16" ht="14.25" hidden="1" x14ac:dyDescent="0.2">
      <c r="C528" s="424"/>
      <c r="E528" s="78"/>
      <c r="F528" s="424"/>
      <c r="G528" s="424"/>
      <c r="H528" s="742"/>
      <c r="J528" s="424"/>
      <c r="K528" s="424"/>
      <c r="L528" s="424"/>
      <c r="M528" s="424"/>
      <c r="N528" s="424"/>
      <c r="O528" s="424"/>
      <c r="P528" s="424"/>
    </row>
    <row r="529" spans="3:16" ht="14.25" hidden="1" x14ac:dyDescent="0.2">
      <c r="C529" s="424"/>
      <c r="E529" s="78"/>
      <c r="F529" s="424"/>
      <c r="G529" s="424"/>
      <c r="H529" s="742"/>
      <c r="J529" s="424"/>
      <c r="K529" s="424"/>
      <c r="L529" s="424"/>
      <c r="M529" s="424"/>
      <c r="N529" s="424"/>
      <c r="O529" s="424"/>
      <c r="P529" s="424"/>
    </row>
    <row r="530" spans="3:16" ht="14.25" hidden="1" x14ac:dyDescent="0.2">
      <c r="C530" s="424"/>
      <c r="E530" s="78"/>
      <c r="F530" s="424"/>
      <c r="G530" s="424"/>
      <c r="H530" s="742"/>
      <c r="J530" s="424"/>
      <c r="K530" s="424"/>
      <c r="L530" s="424"/>
      <c r="M530" s="424"/>
      <c r="N530" s="424"/>
      <c r="O530" s="424"/>
      <c r="P530" s="424"/>
    </row>
    <row r="531" spans="3:16" ht="14.25" hidden="1" x14ac:dyDescent="0.2">
      <c r="C531" s="424"/>
      <c r="E531" s="78"/>
      <c r="F531" s="424"/>
      <c r="G531" s="424"/>
      <c r="H531" s="742"/>
      <c r="J531" s="424"/>
      <c r="K531" s="424"/>
      <c r="L531" s="424"/>
      <c r="M531" s="424"/>
      <c r="N531" s="424"/>
      <c r="O531" s="424"/>
      <c r="P531" s="424"/>
    </row>
    <row r="532" spans="3:16" ht="14.25" hidden="1" x14ac:dyDescent="0.2">
      <c r="C532" s="424"/>
      <c r="E532" s="78"/>
      <c r="F532" s="424"/>
      <c r="G532" s="424"/>
      <c r="H532" s="742"/>
      <c r="J532" s="424"/>
      <c r="K532" s="424"/>
      <c r="L532" s="424"/>
      <c r="M532" s="424"/>
      <c r="N532" s="424"/>
      <c r="O532" s="424"/>
      <c r="P532" s="424"/>
    </row>
    <row r="533" spans="3:16" ht="14.25" hidden="1" x14ac:dyDescent="0.2">
      <c r="C533" s="424"/>
      <c r="E533" s="78"/>
      <c r="F533" s="424"/>
      <c r="G533" s="424"/>
      <c r="H533" s="742"/>
      <c r="J533" s="424"/>
      <c r="K533" s="424"/>
      <c r="L533" s="424"/>
      <c r="M533" s="424"/>
      <c r="N533" s="424"/>
      <c r="O533" s="424"/>
      <c r="P533" s="424"/>
    </row>
    <row r="534" spans="3:16" ht="14.25" hidden="1" x14ac:dyDescent="0.2">
      <c r="C534" s="424"/>
      <c r="E534" s="78"/>
      <c r="F534" s="424"/>
      <c r="G534" s="424"/>
      <c r="H534" s="742"/>
      <c r="J534" s="424"/>
      <c r="K534" s="424"/>
      <c r="L534" s="424"/>
      <c r="M534" s="424"/>
      <c r="N534" s="424"/>
      <c r="O534" s="424"/>
      <c r="P534" s="424"/>
    </row>
    <row r="535" spans="3:16" ht="14.25" hidden="1" x14ac:dyDescent="0.2">
      <c r="C535" s="424"/>
      <c r="E535" s="78"/>
      <c r="F535" s="424"/>
      <c r="G535" s="424"/>
      <c r="H535" s="742"/>
      <c r="J535" s="424"/>
      <c r="K535" s="424"/>
      <c r="L535" s="424"/>
      <c r="M535" s="424"/>
      <c r="N535" s="424"/>
      <c r="O535" s="424"/>
      <c r="P535" s="424"/>
    </row>
    <row r="536" spans="3:16" ht="14.25" hidden="1" x14ac:dyDescent="0.2">
      <c r="C536" s="424"/>
      <c r="E536" s="78"/>
      <c r="F536" s="424"/>
      <c r="G536" s="424"/>
      <c r="H536" s="742"/>
      <c r="J536" s="424"/>
      <c r="K536" s="424"/>
      <c r="L536" s="424"/>
      <c r="M536" s="424"/>
      <c r="N536" s="424"/>
      <c r="O536" s="424"/>
      <c r="P536" s="424"/>
    </row>
    <row r="537" spans="3:16" ht="14.25" hidden="1" x14ac:dyDescent="0.2">
      <c r="C537" s="424"/>
      <c r="E537" s="78"/>
      <c r="F537" s="424"/>
      <c r="G537" s="424"/>
      <c r="H537" s="742"/>
      <c r="J537" s="424"/>
      <c r="K537" s="424"/>
      <c r="L537" s="424"/>
      <c r="M537" s="424"/>
      <c r="N537" s="424"/>
      <c r="O537" s="424"/>
      <c r="P537" s="424"/>
    </row>
    <row r="538" spans="3:16" ht="14.25" hidden="1" x14ac:dyDescent="0.2">
      <c r="C538" s="424"/>
      <c r="E538" s="78"/>
      <c r="F538" s="424"/>
      <c r="G538" s="424"/>
      <c r="H538" s="742"/>
      <c r="J538" s="424"/>
      <c r="K538" s="424"/>
      <c r="L538" s="424"/>
      <c r="M538" s="424"/>
      <c r="N538" s="424"/>
      <c r="O538" s="424"/>
      <c r="P538" s="424"/>
    </row>
    <row r="539" spans="3:16" ht="14.25" hidden="1" x14ac:dyDescent="0.2">
      <c r="C539" s="424"/>
      <c r="E539" s="78"/>
      <c r="F539" s="424"/>
      <c r="G539" s="424"/>
      <c r="H539" s="742"/>
      <c r="J539" s="424"/>
      <c r="K539" s="424"/>
      <c r="L539" s="424"/>
      <c r="M539" s="424"/>
      <c r="N539" s="424"/>
      <c r="O539" s="424"/>
      <c r="P539" s="424"/>
    </row>
    <row r="540" spans="3:16" ht="14.25" hidden="1" x14ac:dyDescent="0.2">
      <c r="C540" s="424"/>
      <c r="E540" s="78"/>
      <c r="F540" s="424"/>
      <c r="G540" s="424"/>
      <c r="H540" s="742"/>
      <c r="J540" s="424"/>
      <c r="K540" s="424"/>
      <c r="L540" s="424"/>
      <c r="M540" s="424"/>
      <c r="N540" s="424"/>
      <c r="O540" s="424"/>
      <c r="P540" s="424"/>
    </row>
    <row r="541" spans="3:16" ht="14.25" hidden="1" x14ac:dyDescent="0.2">
      <c r="C541" s="424"/>
      <c r="E541" s="78"/>
      <c r="F541" s="424"/>
      <c r="G541" s="424"/>
      <c r="H541" s="742"/>
      <c r="J541" s="424"/>
      <c r="K541" s="424"/>
      <c r="L541" s="424"/>
      <c r="M541" s="424"/>
      <c r="N541" s="424"/>
      <c r="O541" s="424"/>
      <c r="P541" s="424"/>
    </row>
    <row r="542" spans="3:16" ht="14.25" hidden="1" x14ac:dyDescent="0.2">
      <c r="C542" s="424"/>
      <c r="E542" s="78"/>
      <c r="F542" s="424"/>
      <c r="G542" s="424"/>
      <c r="H542" s="742"/>
      <c r="J542" s="424"/>
      <c r="K542" s="424"/>
      <c r="L542" s="424"/>
      <c r="M542" s="424"/>
      <c r="N542" s="424"/>
      <c r="O542" s="424"/>
      <c r="P542" s="424"/>
    </row>
    <row r="543" spans="3:16" ht="14.25" hidden="1" x14ac:dyDescent="0.2">
      <c r="C543" s="424"/>
      <c r="E543" s="78"/>
      <c r="F543" s="424"/>
      <c r="G543" s="424"/>
      <c r="H543" s="742"/>
      <c r="J543" s="424"/>
      <c r="K543" s="424"/>
      <c r="L543" s="424"/>
      <c r="M543" s="424"/>
      <c r="N543" s="424"/>
      <c r="O543" s="424"/>
      <c r="P543" s="424"/>
    </row>
    <row r="544" spans="3:16" ht="14.25" hidden="1" x14ac:dyDescent="0.2">
      <c r="C544" s="424"/>
      <c r="E544" s="78"/>
      <c r="F544" s="424"/>
      <c r="G544" s="424"/>
      <c r="H544" s="742"/>
      <c r="J544" s="424"/>
      <c r="K544" s="424"/>
      <c r="L544" s="424"/>
      <c r="M544" s="424"/>
      <c r="N544" s="424"/>
      <c r="O544" s="424"/>
      <c r="P544" s="424"/>
    </row>
    <row r="545" spans="3:16" ht="14.25" hidden="1" x14ac:dyDescent="0.2">
      <c r="C545" s="424"/>
      <c r="E545" s="78"/>
      <c r="F545" s="424"/>
      <c r="G545" s="424"/>
      <c r="H545" s="742"/>
      <c r="J545" s="424"/>
      <c r="K545" s="424"/>
      <c r="L545" s="424"/>
      <c r="M545" s="424"/>
      <c r="N545" s="424"/>
      <c r="O545" s="424"/>
      <c r="P545" s="424"/>
    </row>
    <row r="546" spans="3:16" ht="14.25" hidden="1" x14ac:dyDescent="0.2">
      <c r="C546" s="424"/>
      <c r="E546" s="78"/>
      <c r="F546" s="424"/>
      <c r="G546" s="424"/>
      <c r="H546" s="742"/>
      <c r="J546" s="424"/>
      <c r="K546" s="424"/>
      <c r="L546" s="424"/>
      <c r="M546" s="424"/>
      <c r="N546" s="424"/>
      <c r="O546" s="424"/>
      <c r="P546" s="424"/>
    </row>
    <row r="547" spans="3:16" ht="14.25" hidden="1" x14ac:dyDescent="0.2">
      <c r="C547" s="424"/>
      <c r="E547" s="78"/>
      <c r="F547" s="424"/>
      <c r="G547" s="424"/>
      <c r="H547" s="742"/>
      <c r="J547" s="424"/>
      <c r="K547" s="424"/>
      <c r="L547" s="424"/>
      <c r="M547" s="424"/>
      <c r="N547" s="424"/>
      <c r="O547" s="424"/>
      <c r="P547" s="424"/>
    </row>
    <row r="548" spans="3:16" ht="14.25" hidden="1" x14ac:dyDescent="0.2">
      <c r="C548" s="424"/>
      <c r="E548" s="78"/>
      <c r="F548" s="424"/>
      <c r="G548" s="424"/>
      <c r="H548" s="742"/>
      <c r="J548" s="424"/>
      <c r="K548" s="424"/>
      <c r="L548" s="424"/>
      <c r="M548" s="424"/>
      <c r="N548" s="424"/>
      <c r="O548" s="424"/>
      <c r="P548" s="424"/>
    </row>
    <row r="549" spans="3:16" ht="14.25" hidden="1" x14ac:dyDescent="0.2">
      <c r="C549" s="424"/>
      <c r="E549" s="78"/>
      <c r="F549" s="424"/>
      <c r="G549" s="424"/>
      <c r="H549" s="742"/>
      <c r="J549" s="424"/>
      <c r="K549" s="424"/>
      <c r="L549" s="424"/>
      <c r="M549" s="424"/>
      <c r="N549" s="424"/>
      <c r="O549" s="424"/>
      <c r="P549" s="424"/>
    </row>
    <row r="550" spans="3:16" ht="14.25" hidden="1" x14ac:dyDescent="0.2">
      <c r="C550" s="424"/>
      <c r="E550" s="78"/>
      <c r="F550" s="424"/>
      <c r="G550" s="424"/>
      <c r="H550" s="742"/>
      <c r="J550" s="424"/>
      <c r="K550" s="424"/>
      <c r="L550" s="424"/>
      <c r="M550" s="424"/>
      <c r="N550" s="424"/>
      <c r="O550" s="424"/>
      <c r="P550" s="424"/>
    </row>
    <row r="551" spans="3:16" ht="14.25" hidden="1" x14ac:dyDescent="0.2">
      <c r="C551" s="424"/>
      <c r="E551" s="78"/>
      <c r="F551" s="424"/>
      <c r="G551" s="424"/>
      <c r="H551" s="742"/>
      <c r="J551" s="424"/>
      <c r="K551" s="424"/>
      <c r="L551" s="424"/>
      <c r="M551" s="424"/>
      <c r="N551" s="424"/>
      <c r="O551" s="424"/>
      <c r="P551" s="424"/>
    </row>
    <row r="552" spans="3:16" ht="14.25" hidden="1" x14ac:dyDescent="0.2">
      <c r="C552" s="424"/>
      <c r="E552" s="78"/>
      <c r="F552" s="424"/>
      <c r="G552" s="424"/>
      <c r="H552" s="742"/>
      <c r="J552" s="424"/>
      <c r="K552" s="424"/>
      <c r="L552" s="424"/>
      <c r="M552" s="424"/>
      <c r="N552" s="424"/>
      <c r="O552" s="424"/>
      <c r="P552" s="424"/>
    </row>
    <row r="553" spans="3:16" ht="14.25" hidden="1" x14ac:dyDescent="0.2">
      <c r="C553" s="424"/>
      <c r="E553" s="78"/>
      <c r="F553" s="424"/>
      <c r="G553" s="424"/>
      <c r="H553" s="742"/>
      <c r="J553" s="424"/>
      <c r="K553" s="424"/>
      <c r="L553" s="424"/>
      <c r="M553" s="424"/>
      <c r="N553" s="424"/>
      <c r="O553" s="424"/>
      <c r="P553" s="424"/>
    </row>
    <row r="554" spans="3:16" ht="14.25" hidden="1" x14ac:dyDescent="0.2">
      <c r="C554" s="424"/>
      <c r="E554" s="78"/>
      <c r="F554" s="424"/>
      <c r="G554" s="424"/>
      <c r="H554" s="742"/>
      <c r="J554" s="424"/>
      <c r="K554" s="424"/>
      <c r="L554" s="424"/>
      <c r="M554" s="424"/>
      <c r="N554" s="424"/>
      <c r="O554" s="424"/>
      <c r="P554" s="424"/>
    </row>
    <row r="555" spans="3:16" ht="14.25" hidden="1" x14ac:dyDescent="0.2">
      <c r="C555" s="424"/>
      <c r="E555" s="78"/>
      <c r="F555" s="424"/>
      <c r="G555" s="424"/>
      <c r="H555" s="742"/>
      <c r="J555" s="424"/>
      <c r="K555" s="424"/>
      <c r="L555" s="424"/>
      <c r="M555" s="424"/>
      <c r="N555" s="424"/>
      <c r="O555" s="424"/>
      <c r="P555" s="424"/>
    </row>
    <row r="556" spans="3:16" ht="14.25" hidden="1" x14ac:dyDescent="0.2">
      <c r="C556" s="424"/>
      <c r="E556" s="78"/>
      <c r="F556" s="424"/>
      <c r="G556" s="424"/>
      <c r="H556" s="742"/>
      <c r="J556" s="424"/>
      <c r="K556" s="424"/>
      <c r="L556" s="424"/>
      <c r="M556" s="424"/>
      <c r="N556" s="424"/>
      <c r="O556" s="424"/>
      <c r="P556" s="424"/>
    </row>
    <row r="557" spans="3:16" ht="14.25" hidden="1" x14ac:dyDescent="0.2">
      <c r="C557" s="424"/>
      <c r="E557" s="78"/>
      <c r="F557" s="424"/>
      <c r="G557" s="424"/>
      <c r="H557" s="742"/>
      <c r="J557" s="424"/>
      <c r="K557" s="424"/>
      <c r="L557" s="424"/>
      <c r="M557" s="424"/>
      <c r="N557" s="424"/>
      <c r="O557" s="424"/>
      <c r="P557" s="424"/>
    </row>
    <row r="558" spans="3:16" ht="14.25" hidden="1" x14ac:dyDescent="0.2">
      <c r="C558" s="424"/>
      <c r="E558" s="78"/>
      <c r="F558" s="424"/>
      <c r="G558" s="424"/>
      <c r="H558" s="742"/>
      <c r="J558" s="424"/>
      <c r="K558" s="424"/>
      <c r="L558" s="424"/>
      <c r="M558" s="424"/>
      <c r="N558" s="424"/>
      <c r="O558" s="424"/>
      <c r="P558" s="424"/>
    </row>
    <row r="559" spans="3:16" ht="14.25" hidden="1" x14ac:dyDescent="0.2">
      <c r="C559" s="424"/>
      <c r="E559" s="78"/>
      <c r="F559" s="424"/>
      <c r="G559" s="424"/>
      <c r="H559" s="742"/>
      <c r="J559" s="424"/>
      <c r="K559" s="424"/>
      <c r="L559" s="424"/>
      <c r="M559" s="424"/>
      <c r="N559" s="424"/>
      <c r="O559" s="424"/>
      <c r="P559" s="424"/>
    </row>
    <row r="560" spans="3:16" ht="14.25" hidden="1" x14ac:dyDescent="0.2">
      <c r="C560" s="424"/>
      <c r="E560" s="78"/>
      <c r="F560" s="424"/>
      <c r="G560" s="424"/>
      <c r="H560" s="742"/>
      <c r="J560" s="424"/>
      <c r="K560" s="424"/>
      <c r="L560" s="424"/>
      <c r="M560" s="424"/>
      <c r="N560" s="424"/>
      <c r="O560" s="424"/>
      <c r="P560" s="424"/>
    </row>
    <row r="561" spans="3:16" ht="14.25" hidden="1" x14ac:dyDescent="0.2">
      <c r="C561" s="424"/>
      <c r="E561" s="78"/>
      <c r="F561" s="424"/>
      <c r="G561" s="424"/>
      <c r="H561" s="742"/>
      <c r="J561" s="424"/>
      <c r="K561" s="424"/>
      <c r="L561" s="424"/>
      <c r="M561" s="424"/>
      <c r="N561" s="424"/>
      <c r="O561" s="424"/>
      <c r="P561" s="424"/>
    </row>
    <row r="562" spans="3:16" ht="14.25" hidden="1" x14ac:dyDescent="0.2">
      <c r="C562" s="424"/>
      <c r="E562" s="78"/>
      <c r="F562" s="424"/>
      <c r="G562" s="424"/>
      <c r="H562" s="742"/>
      <c r="J562" s="424"/>
      <c r="K562" s="424"/>
      <c r="L562" s="424"/>
      <c r="M562" s="424"/>
      <c r="N562" s="424"/>
      <c r="O562" s="424"/>
      <c r="P562" s="424"/>
    </row>
    <row r="563" spans="3:16" ht="14.25" hidden="1" x14ac:dyDescent="0.2">
      <c r="C563" s="424"/>
      <c r="E563" s="78"/>
      <c r="F563" s="424"/>
      <c r="G563" s="424"/>
      <c r="H563" s="742"/>
      <c r="J563" s="424"/>
      <c r="K563" s="424"/>
      <c r="L563" s="424"/>
      <c r="M563" s="424"/>
      <c r="N563" s="424"/>
      <c r="O563" s="424"/>
      <c r="P563" s="424"/>
    </row>
    <row r="564" spans="3:16" ht="14.25" hidden="1" x14ac:dyDescent="0.2">
      <c r="C564" s="424"/>
      <c r="E564" s="78"/>
      <c r="F564" s="424"/>
      <c r="G564" s="424"/>
      <c r="H564" s="742"/>
      <c r="J564" s="424"/>
      <c r="K564" s="424"/>
      <c r="L564" s="424"/>
      <c r="M564" s="424"/>
      <c r="N564" s="424"/>
      <c r="O564" s="424"/>
      <c r="P564" s="424"/>
    </row>
    <row r="565" spans="3:16" ht="14.25" hidden="1" x14ac:dyDescent="0.2">
      <c r="C565" s="424"/>
      <c r="E565" s="78"/>
      <c r="F565" s="424"/>
      <c r="G565" s="424"/>
      <c r="H565" s="742"/>
      <c r="J565" s="424"/>
      <c r="K565" s="424"/>
      <c r="L565" s="424"/>
      <c r="M565" s="424"/>
      <c r="N565" s="424"/>
      <c r="O565" s="424"/>
      <c r="P565" s="424"/>
    </row>
    <row r="566" spans="3:16" ht="14.25" hidden="1" x14ac:dyDescent="0.2">
      <c r="C566" s="424"/>
      <c r="E566" s="78"/>
      <c r="F566" s="424"/>
      <c r="G566" s="424"/>
      <c r="H566" s="742"/>
      <c r="J566" s="424"/>
      <c r="K566" s="424"/>
      <c r="L566" s="424"/>
      <c r="M566" s="424"/>
      <c r="N566" s="424"/>
      <c r="O566" s="424"/>
      <c r="P566" s="424"/>
    </row>
    <row r="567" spans="3:16" ht="14.25" hidden="1" x14ac:dyDescent="0.2">
      <c r="C567" s="424"/>
      <c r="E567" s="78"/>
      <c r="F567" s="424"/>
      <c r="G567" s="424"/>
      <c r="H567" s="742"/>
      <c r="J567" s="424"/>
      <c r="K567" s="424"/>
      <c r="L567" s="424"/>
      <c r="M567" s="424"/>
      <c r="N567" s="424"/>
      <c r="O567" s="424"/>
      <c r="P567" s="424"/>
    </row>
    <row r="568" spans="3:16" ht="14.25" hidden="1" x14ac:dyDescent="0.2">
      <c r="C568" s="424"/>
      <c r="E568" s="78"/>
      <c r="F568" s="424"/>
      <c r="G568" s="424"/>
      <c r="H568" s="742"/>
      <c r="J568" s="424"/>
      <c r="K568" s="424"/>
      <c r="L568" s="424"/>
      <c r="M568" s="424"/>
      <c r="N568" s="424"/>
      <c r="O568" s="424"/>
      <c r="P568" s="424"/>
    </row>
    <row r="569" spans="3:16" ht="14.25" hidden="1" x14ac:dyDescent="0.2">
      <c r="C569" s="424"/>
      <c r="E569" s="78"/>
      <c r="F569" s="424"/>
      <c r="G569" s="424"/>
      <c r="H569" s="742"/>
      <c r="J569" s="424"/>
      <c r="K569" s="424"/>
      <c r="L569" s="424"/>
      <c r="M569" s="424"/>
      <c r="N569" s="424"/>
      <c r="O569" s="424"/>
      <c r="P569" s="424"/>
    </row>
    <row r="570" spans="3:16" ht="14.25" hidden="1" x14ac:dyDescent="0.2">
      <c r="C570" s="424"/>
      <c r="E570" s="78"/>
      <c r="F570" s="424"/>
      <c r="G570" s="424"/>
      <c r="H570" s="742"/>
      <c r="J570" s="424"/>
      <c r="K570" s="424"/>
      <c r="L570" s="424"/>
      <c r="M570" s="424"/>
      <c r="N570" s="424"/>
      <c r="O570" s="424"/>
      <c r="P570" s="424"/>
    </row>
    <row r="571" spans="3:16" ht="14.25" hidden="1" x14ac:dyDescent="0.2">
      <c r="C571" s="424"/>
      <c r="E571" s="78"/>
      <c r="F571" s="424"/>
      <c r="G571" s="424"/>
      <c r="H571" s="742"/>
      <c r="J571" s="424"/>
      <c r="K571" s="424"/>
      <c r="L571" s="424"/>
      <c r="M571" s="424"/>
      <c r="N571" s="424"/>
      <c r="O571" s="424"/>
      <c r="P571" s="424"/>
    </row>
    <row r="572" spans="3:16" ht="14.25" hidden="1" x14ac:dyDescent="0.2">
      <c r="C572" s="424"/>
      <c r="E572" s="78"/>
      <c r="F572" s="424"/>
      <c r="G572" s="424"/>
      <c r="H572" s="742"/>
      <c r="J572" s="424"/>
      <c r="K572" s="424"/>
      <c r="L572" s="424"/>
      <c r="M572" s="424"/>
      <c r="N572" s="424"/>
      <c r="O572" s="424"/>
      <c r="P572" s="424"/>
    </row>
    <row r="573" spans="3:16" ht="14.25" hidden="1" x14ac:dyDescent="0.2">
      <c r="C573" s="424"/>
      <c r="E573" s="78"/>
      <c r="F573" s="424"/>
      <c r="G573" s="424"/>
      <c r="H573" s="742"/>
      <c r="J573" s="424"/>
      <c r="K573" s="424"/>
      <c r="L573" s="424"/>
      <c r="M573" s="424"/>
      <c r="N573" s="424"/>
      <c r="O573" s="424"/>
      <c r="P573" s="424"/>
    </row>
    <row r="574" spans="3:16" ht="14.25" hidden="1" x14ac:dyDescent="0.2">
      <c r="C574" s="424"/>
      <c r="E574" s="78"/>
      <c r="F574" s="424"/>
      <c r="G574" s="424"/>
      <c r="H574" s="742"/>
      <c r="J574" s="424"/>
      <c r="K574" s="424"/>
      <c r="L574" s="424"/>
      <c r="M574" s="424"/>
      <c r="N574" s="424"/>
      <c r="O574" s="424"/>
      <c r="P574" s="424"/>
    </row>
    <row r="575" spans="3:16" ht="14.25" hidden="1" x14ac:dyDescent="0.2">
      <c r="C575" s="424"/>
      <c r="E575" s="78"/>
      <c r="F575" s="424"/>
      <c r="G575" s="424"/>
      <c r="H575" s="742"/>
      <c r="J575" s="424"/>
      <c r="K575" s="424"/>
      <c r="L575" s="424"/>
      <c r="M575" s="424"/>
      <c r="N575" s="424"/>
      <c r="O575" s="424"/>
      <c r="P575" s="424"/>
    </row>
    <row r="576" spans="3:16" ht="14.25" hidden="1" x14ac:dyDescent="0.2">
      <c r="C576" s="424"/>
      <c r="E576" s="78"/>
      <c r="F576" s="424"/>
      <c r="G576" s="424"/>
      <c r="H576" s="742"/>
      <c r="J576" s="424"/>
      <c r="K576" s="424"/>
      <c r="L576" s="424"/>
      <c r="M576" s="424"/>
      <c r="N576" s="424"/>
      <c r="O576" s="424"/>
      <c r="P576" s="424"/>
    </row>
    <row r="577" spans="3:16" ht="14.25" hidden="1" x14ac:dyDescent="0.2">
      <c r="C577" s="424"/>
      <c r="E577" s="78"/>
      <c r="F577" s="424"/>
      <c r="G577" s="424"/>
      <c r="H577" s="742"/>
      <c r="J577" s="424"/>
      <c r="K577" s="424"/>
      <c r="L577" s="424"/>
      <c r="M577" s="424"/>
      <c r="N577" s="424"/>
      <c r="O577" s="424"/>
      <c r="P577" s="424"/>
    </row>
    <row r="578" spans="3:16" ht="14.25" hidden="1" x14ac:dyDescent="0.2">
      <c r="C578" s="424"/>
      <c r="E578" s="78"/>
      <c r="F578" s="424"/>
      <c r="G578" s="424"/>
      <c r="H578" s="742"/>
      <c r="J578" s="424"/>
      <c r="K578" s="424"/>
      <c r="L578" s="424"/>
      <c r="M578" s="424"/>
      <c r="N578" s="424"/>
      <c r="O578" s="424"/>
      <c r="P578" s="424"/>
    </row>
    <row r="579" spans="3:16" ht="14.25" hidden="1" x14ac:dyDescent="0.2">
      <c r="C579" s="424"/>
      <c r="E579" s="78"/>
      <c r="F579" s="424"/>
      <c r="G579" s="424"/>
      <c r="H579" s="742"/>
      <c r="J579" s="424"/>
      <c r="K579" s="424"/>
      <c r="L579" s="424"/>
      <c r="M579" s="424"/>
      <c r="N579" s="424"/>
      <c r="O579" s="424"/>
      <c r="P579" s="424"/>
    </row>
    <row r="580" spans="3:16" ht="14.25" hidden="1" x14ac:dyDescent="0.2">
      <c r="C580" s="424"/>
      <c r="E580" s="78"/>
      <c r="F580" s="424"/>
      <c r="G580" s="424"/>
      <c r="H580" s="742"/>
      <c r="J580" s="424"/>
      <c r="K580" s="424"/>
      <c r="L580" s="424"/>
      <c r="M580" s="424"/>
      <c r="N580" s="424"/>
      <c r="O580" s="424"/>
      <c r="P580" s="424"/>
    </row>
    <row r="581" spans="3:16" ht="14.25" hidden="1" x14ac:dyDescent="0.2">
      <c r="C581" s="424"/>
      <c r="E581" s="78"/>
      <c r="F581" s="424"/>
      <c r="G581" s="424"/>
      <c r="H581" s="742"/>
      <c r="J581" s="424"/>
      <c r="K581" s="424"/>
      <c r="L581" s="424"/>
      <c r="M581" s="424"/>
      <c r="N581" s="424"/>
      <c r="O581" s="424"/>
      <c r="P581" s="424"/>
    </row>
    <row r="582" spans="3:16" ht="14.25" hidden="1" x14ac:dyDescent="0.2">
      <c r="C582" s="424"/>
      <c r="E582" s="78"/>
      <c r="F582" s="424"/>
      <c r="G582" s="424"/>
      <c r="H582" s="742"/>
      <c r="J582" s="424"/>
      <c r="K582" s="424"/>
      <c r="L582" s="424"/>
      <c r="M582" s="424"/>
      <c r="N582" s="424"/>
      <c r="O582" s="424"/>
      <c r="P582" s="424"/>
    </row>
    <row r="583" spans="3:16" ht="14.25" hidden="1" x14ac:dyDescent="0.2">
      <c r="C583" s="424"/>
      <c r="E583" s="78"/>
      <c r="F583" s="424"/>
      <c r="G583" s="424"/>
      <c r="H583" s="742"/>
      <c r="J583" s="424"/>
      <c r="K583" s="424"/>
      <c r="L583" s="424"/>
      <c r="M583" s="424"/>
      <c r="N583" s="424"/>
      <c r="O583" s="424"/>
      <c r="P583" s="424"/>
    </row>
    <row r="584" spans="3:16" ht="14.25" hidden="1" x14ac:dyDescent="0.2">
      <c r="C584" s="424"/>
      <c r="E584" s="78"/>
      <c r="F584" s="424"/>
      <c r="G584" s="424"/>
      <c r="H584" s="742"/>
      <c r="J584" s="424"/>
      <c r="K584" s="424"/>
      <c r="L584" s="424"/>
      <c r="M584" s="424"/>
      <c r="N584" s="424"/>
      <c r="O584" s="424"/>
      <c r="P584" s="424"/>
    </row>
    <row r="585" spans="3:16" ht="14.25" hidden="1" x14ac:dyDescent="0.2">
      <c r="C585" s="424"/>
      <c r="E585" s="78"/>
      <c r="F585" s="424"/>
      <c r="G585" s="424"/>
      <c r="H585" s="742"/>
      <c r="J585" s="424"/>
      <c r="K585" s="424"/>
      <c r="L585" s="424"/>
      <c r="M585" s="424"/>
      <c r="N585" s="424"/>
      <c r="O585" s="424"/>
      <c r="P585" s="424"/>
    </row>
    <row r="586" spans="3:16" ht="14.25" hidden="1" x14ac:dyDescent="0.2">
      <c r="C586" s="424"/>
      <c r="E586" s="78"/>
      <c r="F586" s="424"/>
      <c r="G586" s="424"/>
      <c r="H586" s="742"/>
      <c r="J586" s="424"/>
      <c r="K586" s="424"/>
      <c r="L586" s="424"/>
      <c r="M586" s="424"/>
      <c r="N586" s="424"/>
      <c r="O586" s="424"/>
      <c r="P586" s="424"/>
    </row>
    <row r="587" spans="3:16" ht="14.25" hidden="1" x14ac:dyDescent="0.2">
      <c r="C587" s="424"/>
      <c r="E587" s="78"/>
      <c r="F587" s="424"/>
      <c r="G587" s="424"/>
      <c r="H587" s="742"/>
      <c r="J587" s="424"/>
      <c r="K587" s="424"/>
      <c r="L587" s="424"/>
      <c r="M587" s="424"/>
      <c r="N587" s="424"/>
      <c r="O587" s="424"/>
      <c r="P587" s="424"/>
    </row>
    <row r="588" spans="3:16" ht="14.25" hidden="1" x14ac:dyDescent="0.2">
      <c r="C588" s="424"/>
      <c r="E588" s="78"/>
      <c r="F588" s="424"/>
      <c r="G588" s="424"/>
      <c r="H588" s="742"/>
      <c r="J588" s="424"/>
      <c r="K588" s="424"/>
      <c r="L588" s="424"/>
      <c r="M588" s="424"/>
      <c r="N588" s="424"/>
      <c r="O588" s="424"/>
      <c r="P588" s="424"/>
    </row>
    <row r="589" spans="3:16" ht="14.25" hidden="1" x14ac:dyDescent="0.2">
      <c r="C589" s="424"/>
      <c r="E589" s="78"/>
      <c r="F589" s="424"/>
      <c r="G589" s="424"/>
      <c r="H589" s="742"/>
      <c r="J589" s="424"/>
      <c r="K589" s="424"/>
      <c r="L589" s="424"/>
      <c r="M589" s="424"/>
      <c r="N589" s="424"/>
      <c r="O589" s="424"/>
      <c r="P589" s="424"/>
    </row>
    <row r="590" spans="3:16" ht="14.25" hidden="1" x14ac:dyDescent="0.2">
      <c r="C590" s="424"/>
      <c r="E590" s="78"/>
      <c r="F590" s="424"/>
      <c r="G590" s="424"/>
      <c r="H590" s="742"/>
      <c r="J590" s="424"/>
      <c r="K590" s="424"/>
      <c r="L590" s="424"/>
      <c r="M590" s="424"/>
      <c r="N590" s="424"/>
      <c r="O590" s="424"/>
      <c r="P590" s="424"/>
    </row>
    <row r="591" spans="3:16" ht="14.25" hidden="1" x14ac:dyDescent="0.2">
      <c r="C591" s="424"/>
      <c r="E591" s="78"/>
      <c r="F591" s="424"/>
      <c r="G591" s="424"/>
      <c r="H591" s="742"/>
      <c r="J591" s="424"/>
      <c r="K591" s="424"/>
      <c r="L591" s="424"/>
      <c r="M591" s="424"/>
      <c r="N591" s="424"/>
      <c r="O591" s="424"/>
      <c r="P591" s="424"/>
    </row>
    <row r="592" spans="3:16" ht="14.25" hidden="1" x14ac:dyDescent="0.2">
      <c r="C592" s="424"/>
      <c r="E592" s="78"/>
      <c r="F592" s="424"/>
      <c r="G592" s="424"/>
      <c r="H592" s="742"/>
      <c r="J592" s="424"/>
      <c r="K592" s="424"/>
      <c r="L592" s="424"/>
      <c r="M592" s="424"/>
      <c r="N592" s="424"/>
      <c r="O592" s="424"/>
      <c r="P592" s="424"/>
    </row>
    <row r="593" spans="3:16" ht="14.25" hidden="1" x14ac:dyDescent="0.2">
      <c r="C593" s="424"/>
      <c r="E593" s="78"/>
      <c r="F593" s="424"/>
      <c r="G593" s="424"/>
      <c r="H593" s="742"/>
      <c r="J593" s="424"/>
      <c r="K593" s="424"/>
      <c r="L593" s="424"/>
      <c r="M593" s="424"/>
      <c r="N593" s="424"/>
      <c r="O593" s="424"/>
      <c r="P593" s="424"/>
    </row>
    <row r="594" spans="3:16" ht="14.25" hidden="1" x14ac:dyDescent="0.2">
      <c r="C594" s="424"/>
      <c r="E594" s="78"/>
      <c r="F594" s="424"/>
      <c r="G594" s="424"/>
      <c r="H594" s="742"/>
      <c r="J594" s="424"/>
      <c r="K594" s="424"/>
      <c r="L594" s="424"/>
      <c r="M594" s="424"/>
      <c r="N594" s="424"/>
      <c r="O594" s="424"/>
      <c r="P594" s="424"/>
    </row>
    <row r="595" spans="3:16" ht="14.25" hidden="1" x14ac:dyDescent="0.2">
      <c r="C595" s="424"/>
      <c r="E595" s="78"/>
      <c r="F595" s="424"/>
      <c r="G595" s="424"/>
      <c r="H595" s="742"/>
      <c r="J595" s="424"/>
      <c r="K595" s="424"/>
      <c r="L595" s="424"/>
      <c r="M595" s="424"/>
      <c r="N595" s="424"/>
      <c r="O595" s="424"/>
      <c r="P595" s="424"/>
    </row>
    <row r="596" spans="3:16" ht="14.25" hidden="1" x14ac:dyDescent="0.2">
      <c r="C596" s="424"/>
      <c r="E596" s="78"/>
      <c r="F596" s="424"/>
      <c r="G596" s="424"/>
      <c r="H596" s="742"/>
      <c r="J596" s="424"/>
      <c r="K596" s="424"/>
      <c r="L596" s="424"/>
      <c r="M596" s="424"/>
      <c r="N596" s="424"/>
      <c r="O596" s="424"/>
      <c r="P596" s="424"/>
    </row>
    <row r="597" spans="3:16" ht="14.25" hidden="1" x14ac:dyDescent="0.2">
      <c r="C597" s="424"/>
      <c r="E597" s="78"/>
      <c r="F597" s="424"/>
      <c r="G597" s="424"/>
      <c r="H597" s="742"/>
      <c r="J597" s="424"/>
      <c r="K597" s="424"/>
      <c r="L597" s="424"/>
      <c r="M597" s="424"/>
      <c r="N597" s="424"/>
      <c r="O597" s="424"/>
      <c r="P597" s="424"/>
    </row>
    <row r="598" spans="3:16" ht="14.25" hidden="1" x14ac:dyDescent="0.2">
      <c r="C598" s="424"/>
      <c r="E598" s="78"/>
      <c r="F598" s="424"/>
      <c r="G598" s="424"/>
      <c r="H598" s="742"/>
      <c r="J598" s="424"/>
      <c r="K598" s="424"/>
      <c r="L598" s="424"/>
      <c r="M598" s="424"/>
      <c r="N598" s="424"/>
      <c r="O598" s="424"/>
      <c r="P598" s="424"/>
    </row>
    <row r="599" spans="3:16" ht="14.25" hidden="1" x14ac:dyDescent="0.2">
      <c r="C599" s="424"/>
      <c r="E599" s="78"/>
      <c r="F599" s="424"/>
      <c r="G599" s="424"/>
      <c r="H599" s="742"/>
      <c r="J599" s="424"/>
      <c r="K599" s="424"/>
      <c r="L599" s="424"/>
      <c r="M599" s="424"/>
      <c r="N599" s="424"/>
      <c r="O599" s="424"/>
      <c r="P599" s="424"/>
    </row>
    <row r="600" spans="3:16" ht="14.25" hidden="1" x14ac:dyDescent="0.2">
      <c r="C600" s="424"/>
      <c r="E600" s="78"/>
      <c r="F600" s="424"/>
      <c r="G600" s="424"/>
      <c r="H600" s="742"/>
      <c r="J600" s="424"/>
      <c r="K600" s="424"/>
      <c r="L600" s="424"/>
      <c r="M600" s="424"/>
      <c r="N600" s="424"/>
      <c r="O600" s="424"/>
      <c r="P600" s="424"/>
    </row>
    <row r="601" spans="3:16" ht="14.25" hidden="1" x14ac:dyDescent="0.2">
      <c r="C601" s="424"/>
      <c r="E601" s="78"/>
      <c r="F601" s="424"/>
      <c r="G601" s="424"/>
      <c r="H601" s="742"/>
      <c r="J601" s="424"/>
      <c r="K601" s="424"/>
      <c r="L601" s="424"/>
      <c r="M601" s="424"/>
      <c r="N601" s="424"/>
      <c r="O601" s="424"/>
      <c r="P601" s="424"/>
    </row>
    <row r="602" spans="3:16" ht="14.25" hidden="1" x14ac:dyDescent="0.2">
      <c r="C602" s="424"/>
      <c r="E602" s="78"/>
      <c r="F602" s="424"/>
      <c r="G602" s="424"/>
      <c r="H602" s="742"/>
      <c r="J602" s="424"/>
      <c r="K602" s="424"/>
      <c r="L602" s="424"/>
      <c r="M602" s="424"/>
      <c r="N602" s="424"/>
      <c r="O602" s="424"/>
      <c r="P602" s="424"/>
    </row>
    <row r="603" spans="3:16" ht="14.25" hidden="1" x14ac:dyDescent="0.2">
      <c r="C603" s="424"/>
      <c r="E603" s="78"/>
      <c r="F603" s="424"/>
      <c r="G603" s="424"/>
      <c r="H603" s="742"/>
      <c r="J603" s="424"/>
      <c r="K603" s="424"/>
      <c r="L603" s="424"/>
      <c r="M603" s="424"/>
      <c r="N603" s="424"/>
      <c r="O603" s="424"/>
      <c r="P603" s="424"/>
    </row>
    <row r="604" spans="3:16" ht="14.25" hidden="1" x14ac:dyDescent="0.2">
      <c r="C604" s="424"/>
      <c r="E604" s="78"/>
      <c r="F604" s="424"/>
      <c r="G604" s="424"/>
      <c r="H604" s="742"/>
      <c r="J604" s="424"/>
      <c r="K604" s="424"/>
      <c r="L604" s="424"/>
      <c r="M604" s="424"/>
      <c r="N604" s="424"/>
      <c r="O604" s="424"/>
      <c r="P604" s="424"/>
    </row>
    <row r="605" spans="3:16" ht="14.25" hidden="1" x14ac:dyDescent="0.2">
      <c r="C605" s="424"/>
      <c r="E605" s="78"/>
      <c r="F605" s="424"/>
      <c r="G605" s="424"/>
      <c r="H605" s="742"/>
      <c r="J605" s="424"/>
      <c r="K605" s="424"/>
      <c r="L605" s="424"/>
      <c r="M605" s="424"/>
      <c r="N605" s="424"/>
      <c r="O605" s="424"/>
      <c r="P605" s="424"/>
    </row>
    <row r="606" spans="3:16" ht="14.25" hidden="1" x14ac:dyDescent="0.2">
      <c r="C606" s="424"/>
      <c r="E606" s="78"/>
      <c r="F606" s="424"/>
      <c r="G606" s="424"/>
      <c r="H606" s="742"/>
      <c r="J606" s="424"/>
      <c r="K606" s="424"/>
      <c r="L606" s="424"/>
      <c r="M606" s="424"/>
      <c r="N606" s="424"/>
      <c r="O606" s="424"/>
      <c r="P606" s="424"/>
    </row>
    <row r="607" spans="3:16" ht="14.25" hidden="1" x14ac:dyDescent="0.2">
      <c r="C607" s="424"/>
      <c r="E607" s="78"/>
      <c r="F607" s="424"/>
      <c r="G607" s="424"/>
      <c r="H607" s="742"/>
      <c r="J607" s="424"/>
      <c r="K607" s="424"/>
      <c r="L607" s="424"/>
      <c r="M607" s="424"/>
      <c r="N607" s="424"/>
      <c r="O607" s="424"/>
      <c r="P607" s="424"/>
    </row>
    <row r="608" spans="3:16" ht="14.25" hidden="1" x14ac:dyDescent="0.2">
      <c r="C608" s="424"/>
      <c r="E608" s="78"/>
      <c r="F608" s="424"/>
      <c r="G608" s="424"/>
      <c r="H608" s="742"/>
      <c r="J608" s="424"/>
      <c r="K608" s="424"/>
      <c r="L608" s="424"/>
      <c r="M608" s="424"/>
      <c r="N608" s="424"/>
      <c r="O608" s="424"/>
      <c r="P608" s="424"/>
    </row>
    <row r="609" spans="3:16" ht="14.25" hidden="1" x14ac:dyDescent="0.2">
      <c r="C609" s="424"/>
      <c r="E609" s="78"/>
      <c r="F609" s="424"/>
      <c r="G609" s="424"/>
      <c r="H609" s="742"/>
      <c r="J609" s="424"/>
      <c r="K609" s="424"/>
      <c r="L609" s="424"/>
      <c r="M609" s="424"/>
      <c r="N609" s="424"/>
      <c r="O609" s="424"/>
      <c r="P609" s="424"/>
    </row>
    <row r="610" spans="3:16" ht="14.25" hidden="1" x14ac:dyDescent="0.2">
      <c r="C610" s="424"/>
      <c r="E610" s="78"/>
      <c r="F610" s="424"/>
      <c r="G610" s="424"/>
      <c r="H610" s="742"/>
      <c r="J610" s="424"/>
      <c r="K610" s="424"/>
      <c r="L610" s="424"/>
      <c r="M610" s="424"/>
      <c r="N610" s="424"/>
      <c r="O610" s="424"/>
      <c r="P610" s="424"/>
    </row>
    <row r="611" spans="3:16" ht="14.25" hidden="1" x14ac:dyDescent="0.2">
      <c r="C611" s="424"/>
      <c r="E611" s="78"/>
      <c r="F611" s="424"/>
      <c r="G611" s="424"/>
      <c r="H611" s="742"/>
      <c r="J611" s="424"/>
      <c r="K611" s="424"/>
      <c r="L611" s="424"/>
      <c r="M611" s="424"/>
      <c r="N611" s="424"/>
      <c r="O611" s="424"/>
      <c r="P611" s="424"/>
    </row>
    <row r="612" spans="3:16" ht="14.25" hidden="1" x14ac:dyDescent="0.2">
      <c r="C612" s="424"/>
      <c r="E612" s="78"/>
      <c r="F612" s="424"/>
      <c r="G612" s="424"/>
      <c r="H612" s="742"/>
      <c r="J612" s="424"/>
      <c r="K612" s="424"/>
      <c r="L612" s="424"/>
      <c r="M612" s="424"/>
      <c r="N612" s="424"/>
      <c r="O612" s="424"/>
      <c r="P612" s="424"/>
    </row>
    <row r="613" spans="3:16" ht="14.25" hidden="1" x14ac:dyDescent="0.2">
      <c r="C613" s="424"/>
      <c r="E613" s="78"/>
      <c r="F613" s="424"/>
      <c r="G613" s="424"/>
      <c r="H613" s="742"/>
      <c r="J613" s="424"/>
      <c r="K613" s="424"/>
      <c r="L613" s="424"/>
      <c r="M613" s="424"/>
      <c r="N613" s="424"/>
      <c r="O613" s="424"/>
      <c r="P613" s="424"/>
    </row>
    <row r="614" spans="3:16" ht="14.25" hidden="1" x14ac:dyDescent="0.2">
      <c r="C614" s="424"/>
      <c r="E614" s="78"/>
      <c r="F614" s="424"/>
      <c r="G614" s="424"/>
      <c r="H614" s="742"/>
      <c r="J614" s="424"/>
      <c r="K614" s="424"/>
      <c r="L614" s="424"/>
      <c r="M614" s="424"/>
      <c r="N614" s="424"/>
      <c r="O614" s="424"/>
      <c r="P614" s="424"/>
    </row>
    <row r="615" spans="3:16" ht="14.25" hidden="1" x14ac:dyDescent="0.2">
      <c r="C615" s="424"/>
      <c r="E615" s="78"/>
      <c r="F615" s="424"/>
      <c r="G615" s="424"/>
      <c r="H615" s="742"/>
      <c r="J615" s="424"/>
      <c r="K615" s="424"/>
      <c r="L615" s="424"/>
      <c r="M615" s="424"/>
      <c r="N615" s="424"/>
      <c r="O615" s="424"/>
      <c r="P615" s="424"/>
    </row>
    <row r="616" spans="3:16" ht="14.25" hidden="1" x14ac:dyDescent="0.2">
      <c r="C616" s="424"/>
      <c r="E616" s="78"/>
      <c r="F616" s="424"/>
      <c r="G616" s="424"/>
      <c r="H616" s="742"/>
      <c r="J616" s="424"/>
      <c r="K616" s="424"/>
      <c r="L616" s="424"/>
      <c r="M616" s="424"/>
      <c r="N616" s="424"/>
      <c r="O616" s="424"/>
      <c r="P616" s="424"/>
    </row>
    <row r="617" spans="3:16" ht="14.25" hidden="1" x14ac:dyDescent="0.2">
      <c r="C617" s="424"/>
      <c r="E617" s="78"/>
      <c r="F617" s="424"/>
      <c r="G617" s="424"/>
      <c r="H617" s="742"/>
      <c r="J617" s="424"/>
      <c r="K617" s="424"/>
      <c r="L617" s="424"/>
      <c r="M617" s="424"/>
      <c r="N617" s="424"/>
      <c r="O617" s="424"/>
      <c r="P617" s="424"/>
    </row>
    <row r="618" spans="3:16" ht="14.25" hidden="1" x14ac:dyDescent="0.2">
      <c r="C618" s="424"/>
      <c r="E618" s="78"/>
      <c r="F618" s="424"/>
      <c r="G618" s="424"/>
      <c r="H618" s="742"/>
      <c r="J618" s="424"/>
      <c r="K618" s="424"/>
      <c r="L618" s="424"/>
      <c r="M618" s="424"/>
      <c r="N618" s="424"/>
      <c r="O618" s="424"/>
      <c r="P618" s="424"/>
    </row>
    <row r="619" spans="3:16" ht="14.25" hidden="1" x14ac:dyDescent="0.2">
      <c r="C619" s="424"/>
      <c r="E619" s="78"/>
      <c r="F619" s="424"/>
      <c r="G619" s="424"/>
      <c r="H619" s="742"/>
      <c r="J619" s="424"/>
      <c r="K619" s="424"/>
      <c r="L619" s="424"/>
      <c r="M619" s="424"/>
      <c r="N619" s="424"/>
      <c r="O619" s="424"/>
      <c r="P619" s="424"/>
    </row>
    <row r="620" spans="3:16" ht="14.25" hidden="1" x14ac:dyDescent="0.2">
      <c r="C620" s="424"/>
      <c r="E620" s="78"/>
      <c r="F620" s="424"/>
      <c r="G620" s="424"/>
      <c r="H620" s="742"/>
      <c r="J620" s="424"/>
      <c r="K620" s="424"/>
      <c r="L620" s="424"/>
      <c r="M620" s="424"/>
      <c r="N620" s="424"/>
      <c r="O620" s="424"/>
      <c r="P620" s="424"/>
    </row>
    <row r="621" spans="3:16" ht="14.25" hidden="1" x14ac:dyDescent="0.2">
      <c r="C621" s="424"/>
      <c r="E621" s="78"/>
      <c r="F621" s="424"/>
      <c r="G621" s="424"/>
      <c r="H621" s="742"/>
      <c r="J621" s="424"/>
      <c r="K621" s="424"/>
      <c r="L621" s="424"/>
      <c r="M621" s="424"/>
      <c r="N621" s="424"/>
      <c r="O621" s="424"/>
      <c r="P621" s="424"/>
    </row>
    <row r="622" spans="3:16" ht="14.25" hidden="1" x14ac:dyDescent="0.2">
      <c r="C622" s="424"/>
      <c r="E622" s="78"/>
      <c r="F622" s="424"/>
      <c r="G622" s="424"/>
      <c r="H622" s="742"/>
      <c r="J622" s="424"/>
      <c r="K622" s="424"/>
      <c r="L622" s="424"/>
      <c r="M622" s="424"/>
      <c r="N622" s="424"/>
      <c r="O622" s="424"/>
      <c r="P622" s="424"/>
    </row>
    <row r="623" spans="3:16" ht="14.25" hidden="1" x14ac:dyDescent="0.2">
      <c r="C623" s="424"/>
      <c r="E623" s="78"/>
      <c r="F623" s="424"/>
      <c r="G623" s="424"/>
      <c r="H623" s="742"/>
      <c r="J623" s="424"/>
      <c r="K623" s="424"/>
      <c r="L623" s="424"/>
      <c r="M623" s="424"/>
      <c r="N623" s="424"/>
      <c r="O623" s="424"/>
      <c r="P623" s="424"/>
    </row>
    <row r="624" spans="3:16" ht="14.25" hidden="1" x14ac:dyDescent="0.2">
      <c r="C624" s="424"/>
      <c r="E624" s="78"/>
      <c r="F624" s="424"/>
      <c r="G624" s="424"/>
      <c r="H624" s="742"/>
      <c r="J624" s="424"/>
      <c r="K624" s="424"/>
      <c r="L624" s="424"/>
      <c r="M624" s="424"/>
      <c r="N624" s="424"/>
      <c r="O624" s="424"/>
      <c r="P624" s="424"/>
    </row>
    <row r="625" spans="3:16" ht="14.25" hidden="1" x14ac:dyDescent="0.2">
      <c r="C625" s="424"/>
      <c r="E625" s="78"/>
      <c r="F625" s="424"/>
      <c r="G625" s="424"/>
      <c r="H625" s="742"/>
      <c r="J625" s="424"/>
      <c r="K625" s="424"/>
      <c r="L625" s="424"/>
      <c r="M625" s="424"/>
      <c r="N625" s="424"/>
      <c r="O625" s="424"/>
      <c r="P625" s="424"/>
    </row>
    <row r="626" spans="3:16" ht="14.25" hidden="1" x14ac:dyDescent="0.2">
      <c r="C626" s="424"/>
      <c r="E626" s="78"/>
      <c r="F626" s="424"/>
      <c r="G626" s="424"/>
      <c r="H626" s="742"/>
      <c r="J626" s="424"/>
      <c r="K626" s="424"/>
      <c r="L626" s="424"/>
      <c r="M626" s="424"/>
      <c r="N626" s="424"/>
      <c r="O626" s="424"/>
      <c r="P626" s="424"/>
    </row>
    <row r="627" spans="3:16" ht="14.25" hidden="1" x14ac:dyDescent="0.2">
      <c r="C627" s="424"/>
      <c r="E627" s="78"/>
      <c r="F627" s="424"/>
      <c r="G627" s="424"/>
      <c r="H627" s="742"/>
      <c r="J627" s="424"/>
      <c r="K627" s="424"/>
      <c r="L627" s="424"/>
      <c r="M627" s="424"/>
      <c r="N627" s="424"/>
      <c r="O627" s="424"/>
      <c r="P627" s="424"/>
    </row>
    <row r="628" spans="3:16" ht="14.25" hidden="1" x14ac:dyDescent="0.2">
      <c r="C628" s="424"/>
      <c r="E628" s="78"/>
      <c r="F628" s="424"/>
      <c r="G628" s="424"/>
      <c r="H628" s="742"/>
      <c r="J628" s="424"/>
      <c r="K628" s="424"/>
      <c r="L628" s="424"/>
      <c r="M628" s="424"/>
      <c r="N628" s="424"/>
      <c r="O628" s="424"/>
      <c r="P628" s="424"/>
    </row>
    <row r="629" spans="3:16" ht="14.25" hidden="1" x14ac:dyDescent="0.2">
      <c r="C629" s="424"/>
      <c r="E629" s="78"/>
      <c r="F629" s="424"/>
      <c r="G629" s="424"/>
      <c r="H629" s="742"/>
      <c r="J629" s="424"/>
      <c r="K629" s="424"/>
      <c r="L629" s="424"/>
      <c r="M629" s="424"/>
      <c r="N629" s="424"/>
      <c r="O629" s="424"/>
      <c r="P629" s="424"/>
    </row>
    <row r="630" spans="3:16" ht="14.25" hidden="1" x14ac:dyDescent="0.2">
      <c r="C630" s="424"/>
      <c r="E630" s="78"/>
      <c r="F630" s="424"/>
      <c r="G630" s="424"/>
      <c r="H630" s="742"/>
      <c r="J630" s="424"/>
      <c r="K630" s="424"/>
      <c r="L630" s="424"/>
      <c r="M630" s="424"/>
      <c r="N630" s="424"/>
      <c r="O630" s="424"/>
      <c r="P630" s="424"/>
    </row>
    <row r="631" spans="3:16" ht="14.25" hidden="1" x14ac:dyDescent="0.2">
      <c r="C631" s="424"/>
      <c r="E631" s="78"/>
      <c r="F631" s="424"/>
      <c r="G631" s="424"/>
      <c r="H631" s="742"/>
      <c r="J631" s="424"/>
      <c r="K631" s="424"/>
      <c r="L631" s="424"/>
      <c r="M631" s="424"/>
      <c r="N631" s="424"/>
      <c r="O631" s="424"/>
      <c r="P631" s="424"/>
    </row>
    <row r="632" spans="3:16" ht="14.25" hidden="1" x14ac:dyDescent="0.2">
      <c r="C632" s="424"/>
      <c r="E632" s="78"/>
      <c r="F632" s="424"/>
      <c r="G632" s="424"/>
      <c r="H632" s="742"/>
      <c r="J632" s="424"/>
      <c r="K632" s="424"/>
      <c r="L632" s="424"/>
      <c r="M632" s="424"/>
      <c r="N632" s="424"/>
      <c r="O632" s="424"/>
      <c r="P632" s="424"/>
    </row>
    <row r="633" spans="3:16" ht="14.25" hidden="1" x14ac:dyDescent="0.2">
      <c r="C633" s="424"/>
      <c r="E633" s="78"/>
      <c r="F633" s="424"/>
      <c r="G633" s="424"/>
      <c r="H633" s="742"/>
      <c r="J633" s="424"/>
      <c r="K633" s="424"/>
      <c r="L633" s="424"/>
      <c r="M633" s="424"/>
      <c r="N633" s="424"/>
      <c r="O633" s="424"/>
      <c r="P633" s="424"/>
    </row>
    <row r="634" spans="3:16" ht="14.25" hidden="1" x14ac:dyDescent="0.2">
      <c r="C634" s="424"/>
      <c r="E634" s="78"/>
      <c r="F634" s="424"/>
      <c r="G634" s="424"/>
      <c r="H634" s="742"/>
      <c r="J634" s="424"/>
      <c r="K634" s="424"/>
      <c r="L634" s="424"/>
      <c r="M634" s="424"/>
      <c r="N634" s="424"/>
      <c r="O634" s="424"/>
      <c r="P634" s="424"/>
    </row>
    <row r="635" spans="3:16" ht="14.25" hidden="1" x14ac:dyDescent="0.2">
      <c r="C635" s="424"/>
      <c r="E635" s="78"/>
      <c r="F635" s="424"/>
      <c r="G635" s="424"/>
      <c r="H635" s="742"/>
      <c r="J635" s="424"/>
      <c r="K635" s="424"/>
      <c r="L635" s="424"/>
      <c r="M635" s="424"/>
      <c r="N635" s="424"/>
      <c r="O635" s="424"/>
      <c r="P635" s="424"/>
    </row>
    <row r="636" spans="3:16" ht="14.25" hidden="1" x14ac:dyDescent="0.2">
      <c r="C636" s="424"/>
      <c r="E636" s="78"/>
      <c r="F636" s="424"/>
      <c r="G636" s="424"/>
      <c r="H636" s="742"/>
      <c r="J636" s="424"/>
      <c r="K636" s="424"/>
      <c r="L636" s="424"/>
      <c r="M636" s="424"/>
      <c r="N636" s="424"/>
      <c r="O636" s="424"/>
      <c r="P636" s="424"/>
    </row>
    <row r="637" spans="3:16" ht="14.25" hidden="1" x14ac:dyDescent="0.2">
      <c r="C637" s="424"/>
      <c r="E637" s="78"/>
      <c r="F637" s="424"/>
      <c r="G637" s="424"/>
      <c r="H637" s="742"/>
      <c r="J637" s="424"/>
      <c r="K637" s="424"/>
      <c r="L637" s="424"/>
      <c r="M637" s="424"/>
      <c r="N637" s="424"/>
      <c r="O637" s="424"/>
      <c r="P637" s="424"/>
    </row>
    <row r="638" spans="3:16" ht="14.25" hidden="1" x14ac:dyDescent="0.2">
      <c r="C638" s="424"/>
      <c r="E638" s="78"/>
      <c r="F638" s="424"/>
      <c r="G638" s="424"/>
      <c r="H638" s="742"/>
      <c r="J638" s="424"/>
      <c r="K638" s="424"/>
      <c r="L638" s="424"/>
      <c r="M638" s="424"/>
      <c r="N638" s="424"/>
      <c r="O638" s="424"/>
      <c r="P638" s="424"/>
    </row>
    <row r="639" spans="3:16" ht="14.25" hidden="1" x14ac:dyDescent="0.2">
      <c r="C639" s="424"/>
      <c r="E639" s="78"/>
      <c r="F639" s="424"/>
      <c r="G639" s="424"/>
      <c r="H639" s="742"/>
      <c r="J639" s="424"/>
      <c r="K639" s="424"/>
      <c r="L639" s="424"/>
      <c r="M639" s="424"/>
      <c r="N639" s="424"/>
      <c r="O639" s="424"/>
      <c r="P639" s="424"/>
    </row>
    <row r="640" spans="3:16" ht="14.25" hidden="1" x14ac:dyDescent="0.2">
      <c r="C640" s="424"/>
      <c r="E640" s="78"/>
      <c r="F640" s="424"/>
      <c r="G640" s="424"/>
      <c r="H640" s="742"/>
      <c r="J640" s="424"/>
      <c r="K640" s="424"/>
      <c r="L640" s="424"/>
      <c r="M640" s="424"/>
      <c r="N640" s="424"/>
      <c r="O640" s="424"/>
      <c r="P640" s="424"/>
    </row>
    <row r="641" spans="3:16" ht="14.25" hidden="1" x14ac:dyDescent="0.2">
      <c r="C641" s="424"/>
      <c r="E641" s="78"/>
      <c r="F641" s="424"/>
      <c r="G641" s="424"/>
      <c r="H641" s="742"/>
      <c r="J641" s="424"/>
      <c r="K641" s="424"/>
      <c r="L641" s="424"/>
      <c r="M641" s="424"/>
      <c r="N641" s="424"/>
      <c r="O641" s="424"/>
      <c r="P641" s="424"/>
    </row>
    <row r="642" spans="3:16" ht="14.25" hidden="1" x14ac:dyDescent="0.2">
      <c r="C642" s="424"/>
      <c r="E642" s="78"/>
      <c r="F642" s="424"/>
      <c r="G642" s="424"/>
      <c r="H642" s="742"/>
      <c r="J642" s="424"/>
      <c r="K642" s="424"/>
      <c r="L642" s="424"/>
      <c r="M642" s="424"/>
      <c r="N642" s="424"/>
      <c r="O642" s="424"/>
      <c r="P642" s="424"/>
    </row>
    <row r="643" spans="3:16" ht="14.25" hidden="1" x14ac:dyDescent="0.2">
      <c r="C643" s="424"/>
      <c r="E643" s="78"/>
      <c r="F643" s="424"/>
      <c r="G643" s="424"/>
      <c r="H643" s="742"/>
      <c r="J643" s="424"/>
      <c r="K643" s="424"/>
      <c r="L643" s="424"/>
      <c r="M643" s="424"/>
      <c r="N643" s="424"/>
      <c r="O643" s="424"/>
      <c r="P643" s="424"/>
    </row>
    <row r="644" spans="3:16" ht="14.25" hidden="1" x14ac:dyDescent="0.2">
      <c r="C644" s="424"/>
      <c r="E644" s="78"/>
      <c r="F644" s="424"/>
      <c r="G644" s="424"/>
      <c r="H644" s="742"/>
      <c r="J644" s="424"/>
      <c r="K644" s="424"/>
      <c r="L644" s="424"/>
      <c r="M644" s="424"/>
      <c r="N644" s="424"/>
      <c r="O644" s="424"/>
      <c r="P644" s="424"/>
    </row>
    <row r="645" spans="3:16" ht="14.25" hidden="1" x14ac:dyDescent="0.2">
      <c r="C645" s="424"/>
      <c r="E645" s="78"/>
      <c r="F645" s="424"/>
      <c r="G645" s="424"/>
      <c r="H645" s="742"/>
      <c r="J645" s="424"/>
      <c r="K645" s="424"/>
      <c r="L645" s="424"/>
      <c r="M645" s="424"/>
      <c r="N645" s="424"/>
      <c r="O645" s="424"/>
      <c r="P645" s="424"/>
    </row>
    <row r="646" spans="3:16" ht="14.25" hidden="1" x14ac:dyDescent="0.2">
      <c r="C646" s="424"/>
      <c r="E646" s="78"/>
      <c r="F646" s="424"/>
      <c r="G646" s="424"/>
      <c r="H646" s="742"/>
      <c r="J646" s="424"/>
      <c r="K646" s="424"/>
      <c r="L646" s="424"/>
      <c r="M646" s="424"/>
      <c r="N646" s="424"/>
      <c r="O646" s="424"/>
      <c r="P646" s="424"/>
    </row>
    <row r="647" spans="3:16" ht="14.25" hidden="1" x14ac:dyDescent="0.2">
      <c r="C647" s="424"/>
      <c r="E647" s="78"/>
      <c r="F647" s="424"/>
      <c r="G647" s="424"/>
      <c r="H647" s="742"/>
      <c r="J647" s="424"/>
      <c r="K647" s="424"/>
      <c r="L647" s="424"/>
      <c r="M647" s="424"/>
      <c r="N647" s="424"/>
      <c r="O647" s="424"/>
      <c r="P647" s="424"/>
    </row>
    <row r="648" spans="3:16" ht="14.25" hidden="1" x14ac:dyDescent="0.2">
      <c r="C648" s="424"/>
      <c r="E648" s="78"/>
      <c r="F648" s="424"/>
      <c r="G648" s="424"/>
      <c r="H648" s="742"/>
      <c r="J648" s="424"/>
      <c r="K648" s="424"/>
      <c r="L648" s="424"/>
      <c r="M648" s="424"/>
      <c r="N648" s="424"/>
      <c r="O648" s="424"/>
      <c r="P648" s="424"/>
    </row>
    <row r="649" spans="3:16" ht="14.25" hidden="1" x14ac:dyDescent="0.2">
      <c r="C649" s="424"/>
      <c r="E649" s="78"/>
      <c r="F649" s="424"/>
      <c r="G649" s="424"/>
      <c r="H649" s="742"/>
      <c r="J649" s="424"/>
      <c r="K649" s="424"/>
      <c r="L649" s="424"/>
      <c r="M649" s="424"/>
      <c r="N649" s="424"/>
      <c r="O649" s="424"/>
      <c r="P649" s="424"/>
    </row>
    <row r="650" spans="3:16" ht="14.25" hidden="1" x14ac:dyDescent="0.2">
      <c r="C650" s="424"/>
      <c r="E650" s="78"/>
      <c r="F650" s="424"/>
      <c r="G650" s="424"/>
      <c r="H650" s="742"/>
      <c r="J650" s="424"/>
      <c r="K650" s="424"/>
      <c r="L650" s="424"/>
      <c r="M650" s="424"/>
      <c r="N650" s="424"/>
      <c r="O650" s="424"/>
      <c r="P650" s="424"/>
    </row>
    <row r="651" spans="3:16" ht="14.25" hidden="1" x14ac:dyDescent="0.2">
      <c r="C651" s="424"/>
      <c r="E651" s="78"/>
      <c r="F651" s="424"/>
      <c r="G651" s="424"/>
      <c r="H651" s="742"/>
      <c r="J651" s="424"/>
      <c r="K651" s="424"/>
      <c r="L651" s="424"/>
      <c r="M651" s="424"/>
      <c r="N651" s="424"/>
      <c r="O651" s="424"/>
      <c r="P651" s="424"/>
    </row>
    <row r="652" spans="3:16" ht="14.25" hidden="1" x14ac:dyDescent="0.2">
      <c r="C652" s="424"/>
      <c r="E652" s="78"/>
      <c r="F652" s="424"/>
      <c r="G652" s="424"/>
      <c r="H652" s="742"/>
      <c r="J652" s="424"/>
      <c r="K652" s="424"/>
      <c r="L652" s="424"/>
      <c r="M652" s="424"/>
      <c r="N652" s="424"/>
      <c r="O652" s="424"/>
      <c r="P652" s="424"/>
    </row>
    <row r="653" spans="3:16" ht="14.25" hidden="1" x14ac:dyDescent="0.2">
      <c r="C653" s="424"/>
      <c r="E653" s="78"/>
      <c r="F653" s="424"/>
      <c r="G653" s="424"/>
      <c r="H653" s="742"/>
      <c r="J653" s="424"/>
      <c r="K653" s="424"/>
      <c r="L653" s="424"/>
      <c r="M653" s="424"/>
      <c r="N653" s="424"/>
      <c r="O653" s="424"/>
      <c r="P653" s="424"/>
    </row>
    <row r="654" spans="3:16" ht="14.25" hidden="1" x14ac:dyDescent="0.2">
      <c r="C654" s="424"/>
      <c r="E654" s="78"/>
      <c r="F654" s="424"/>
      <c r="G654" s="424"/>
      <c r="H654" s="742"/>
      <c r="J654" s="424"/>
      <c r="K654" s="424"/>
      <c r="L654" s="424"/>
      <c r="M654" s="424"/>
      <c r="N654" s="424"/>
      <c r="O654" s="424"/>
      <c r="P654" s="424"/>
    </row>
    <row r="655" spans="3:16" ht="14.25" hidden="1" x14ac:dyDescent="0.2">
      <c r="C655" s="424"/>
      <c r="E655" s="78"/>
      <c r="F655" s="424"/>
      <c r="G655" s="424"/>
      <c r="H655" s="742"/>
      <c r="J655" s="424"/>
      <c r="K655" s="424"/>
      <c r="L655" s="424"/>
      <c r="M655" s="424"/>
      <c r="N655" s="424"/>
      <c r="O655" s="424"/>
      <c r="P655" s="424"/>
    </row>
    <row r="656" spans="3:16" ht="14.25" hidden="1" x14ac:dyDescent="0.2">
      <c r="C656" s="424"/>
      <c r="E656" s="78"/>
      <c r="F656" s="424"/>
      <c r="G656" s="424"/>
      <c r="H656" s="742"/>
      <c r="J656" s="424"/>
      <c r="K656" s="424"/>
      <c r="L656" s="424"/>
      <c r="M656" s="424"/>
      <c r="N656" s="424"/>
      <c r="O656" s="424"/>
      <c r="P656" s="424"/>
    </row>
    <row r="657" spans="3:16" ht="14.25" hidden="1" x14ac:dyDescent="0.2">
      <c r="C657" s="424"/>
      <c r="E657" s="78"/>
      <c r="F657" s="424"/>
      <c r="G657" s="424"/>
      <c r="H657" s="742"/>
      <c r="J657" s="424"/>
      <c r="K657" s="424"/>
      <c r="L657" s="424"/>
      <c r="M657" s="424"/>
      <c r="N657" s="424"/>
      <c r="O657" s="424"/>
      <c r="P657" s="424"/>
    </row>
    <row r="658" spans="3:16" ht="14.25" hidden="1" x14ac:dyDescent="0.2">
      <c r="C658" s="424"/>
      <c r="E658" s="78"/>
      <c r="F658" s="424"/>
      <c r="G658" s="424"/>
      <c r="H658" s="742"/>
      <c r="J658" s="424"/>
      <c r="K658" s="424"/>
      <c r="L658" s="424"/>
      <c r="M658" s="424"/>
      <c r="N658" s="424"/>
      <c r="O658" s="424"/>
      <c r="P658" s="424"/>
    </row>
    <row r="659" spans="3:16" ht="14.25" hidden="1" x14ac:dyDescent="0.2">
      <c r="C659" s="424"/>
      <c r="E659" s="78"/>
      <c r="F659" s="424"/>
      <c r="G659" s="424"/>
      <c r="H659" s="742"/>
      <c r="J659" s="424"/>
      <c r="K659" s="424"/>
      <c r="L659" s="424"/>
      <c r="M659" s="424"/>
      <c r="N659" s="424"/>
      <c r="O659" s="424"/>
      <c r="P659" s="424"/>
    </row>
    <row r="660" spans="3:16" ht="14.25" hidden="1" x14ac:dyDescent="0.2">
      <c r="C660" s="424"/>
      <c r="E660" s="78"/>
      <c r="F660" s="424"/>
      <c r="G660" s="424"/>
      <c r="H660" s="742"/>
      <c r="J660" s="424"/>
      <c r="K660" s="424"/>
      <c r="L660" s="424"/>
      <c r="M660" s="424"/>
      <c r="N660" s="424"/>
      <c r="O660" s="424"/>
      <c r="P660" s="424"/>
    </row>
    <row r="661" spans="3:16" ht="14.25" hidden="1" x14ac:dyDescent="0.2">
      <c r="C661" s="424"/>
      <c r="E661" s="78"/>
      <c r="F661" s="424"/>
      <c r="G661" s="424"/>
      <c r="H661" s="742"/>
      <c r="J661" s="424"/>
      <c r="K661" s="424"/>
      <c r="L661" s="424"/>
      <c r="M661" s="424"/>
      <c r="N661" s="424"/>
      <c r="O661" s="424"/>
      <c r="P661" s="424"/>
    </row>
    <row r="662" spans="3:16" ht="14.25" hidden="1" x14ac:dyDescent="0.2">
      <c r="C662" s="424"/>
      <c r="E662" s="78"/>
      <c r="F662" s="424"/>
      <c r="G662" s="424"/>
      <c r="H662" s="742"/>
      <c r="J662" s="424"/>
      <c r="K662" s="424"/>
      <c r="L662" s="424"/>
      <c r="M662" s="424"/>
      <c r="N662" s="424"/>
      <c r="O662" s="424"/>
      <c r="P662" s="424"/>
    </row>
    <row r="663" spans="3:16" ht="14.25" hidden="1" x14ac:dyDescent="0.2">
      <c r="C663" s="424"/>
      <c r="E663" s="78"/>
      <c r="F663" s="424"/>
      <c r="G663" s="424"/>
      <c r="H663" s="742"/>
      <c r="J663" s="424"/>
      <c r="K663" s="424"/>
      <c r="L663" s="424"/>
      <c r="M663" s="424"/>
      <c r="N663" s="424"/>
      <c r="O663" s="424"/>
      <c r="P663" s="424"/>
    </row>
    <row r="664" spans="3:16" ht="14.25" hidden="1" x14ac:dyDescent="0.2">
      <c r="C664" s="424"/>
      <c r="E664" s="78"/>
      <c r="F664" s="424"/>
      <c r="G664" s="424"/>
      <c r="H664" s="742"/>
      <c r="J664" s="424"/>
      <c r="K664" s="424"/>
      <c r="L664" s="424"/>
      <c r="M664" s="424"/>
      <c r="N664" s="424"/>
      <c r="O664" s="424"/>
      <c r="P664" s="424"/>
    </row>
    <row r="665" spans="3:16" ht="14.25" hidden="1" x14ac:dyDescent="0.2">
      <c r="C665" s="424"/>
      <c r="E665" s="78"/>
      <c r="F665" s="424"/>
      <c r="G665" s="424"/>
      <c r="H665" s="742"/>
      <c r="J665" s="424"/>
      <c r="K665" s="424"/>
      <c r="L665" s="424"/>
      <c r="M665" s="424"/>
      <c r="N665" s="424"/>
      <c r="O665" s="424"/>
      <c r="P665" s="424"/>
    </row>
    <row r="666" spans="3:16" ht="14.25" hidden="1" x14ac:dyDescent="0.2">
      <c r="C666" s="424"/>
      <c r="E666" s="78"/>
      <c r="F666" s="424"/>
      <c r="G666" s="424"/>
      <c r="H666" s="742"/>
      <c r="J666" s="424"/>
      <c r="K666" s="424"/>
      <c r="L666" s="424"/>
      <c r="M666" s="424"/>
      <c r="N666" s="424"/>
      <c r="O666" s="424"/>
      <c r="P666" s="424"/>
    </row>
    <row r="667" spans="3:16" ht="14.25" hidden="1" x14ac:dyDescent="0.2">
      <c r="C667" s="424"/>
      <c r="E667" s="78"/>
      <c r="F667" s="424"/>
      <c r="G667" s="424"/>
      <c r="H667" s="742"/>
      <c r="J667" s="424"/>
      <c r="K667" s="424"/>
      <c r="L667" s="424"/>
      <c r="M667" s="424"/>
      <c r="N667" s="424"/>
      <c r="O667" s="424"/>
      <c r="P667" s="424"/>
    </row>
    <row r="668" spans="3:16" ht="14.25" hidden="1" x14ac:dyDescent="0.2">
      <c r="C668" s="424"/>
      <c r="E668" s="78"/>
      <c r="F668" s="424"/>
      <c r="G668" s="424"/>
      <c r="H668" s="742"/>
      <c r="J668" s="424"/>
      <c r="K668" s="424"/>
      <c r="L668" s="424"/>
      <c r="M668" s="424"/>
      <c r="N668" s="424"/>
      <c r="O668" s="424"/>
      <c r="P668" s="424"/>
    </row>
    <row r="669" spans="3:16" ht="14.25" hidden="1" x14ac:dyDescent="0.2">
      <c r="C669" s="424"/>
      <c r="E669" s="78"/>
      <c r="F669" s="424"/>
      <c r="G669" s="424"/>
      <c r="H669" s="742"/>
      <c r="J669" s="424"/>
      <c r="K669" s="424"/>
      <c r="L669" s="424"/>
      <c r="M669" s="424"/>
      <c r="N669" s="424"/>
      <c r="O669" s="424"/>
      <c r="P669" s="424"/>
    </row>
    <row r="670" spans="3:16" ht="14.25" hidden="1" x14ac:dyDescent="0.2">
      <c r="C670" s="424"/>
      <c r="E670" s="78"/>
      <c r="F670" s="424"/>
      <c r="G670" s="424"/>
      <c r="H670" s="742"/>
      <c r="J670" s="424"/>
      <c r="K670" s="424"/>
      <c r="L670" s="424"/>
      <c r="M670" s="424"/>
      <c r="N670" s="424"/>
      <c r="O670" s="424"/>
      <c r="P670" s="424"/>
    </row>
    <row r="671" spans="3:16" ht="14.25" hidden="1" x14ac:dyDescent="0.2">
      <c r="C671" s="424"/>
      <c r="E671" s="78"/>
      <c r="F671" s="424"/>
      <c r="G671" s="424"/>
      <c r="H671" s="742"/>
      <c r="J671" s="424"/>
      <c r="K671" s="424"/>
      <c r="L671" s="424"/>
      <c r="M671" s="424"/>
      <c r="N671" s="424"/>
      <c r="O671" s="424"/>
      <c r="P671" s="424"/>
    </row>
    <row r="672" spans="3:16" ht="14.25" hidden="1" x14ac:dyDescent="0.2">
      <c r="C672" s="424"/>
      <c r="E672" s="78"/>
      <c r="F672" s="424"/>
      <c r="G672" s="424"/>
      <c r="H672" s="742"/>
      <c r="J672" s="424"/>
      <c r="K672" s="424"/>
      <c r="L672" s="424"/>
      <c r="M672" s="424"/>
      <c r="N672" s="424"/>
      <c r="O672" s="424"/>
      <c r="P672" s="424"/>
    </row>
    <row r="673" spans="3:16" ht="14.25" hidden="1" x14ac:dyDescent="0.2">
      <c r="C673" s="424"/>
      <c r="E673" s="78"/>
      <c r="F673" s="424"/>
      <c r="G673" s="424"/>
      <c r="H673" s="742"/>
      <c r="J673" s="424"/>
      <c r="K673" s="424"/>
      <c r="L673" s="424"/>
      <c r="M673" s="424"/>
      <c r="N673" s="424"/>
      <c r="O673" s="424"/>
      <c r="P673" s="424"/>
    </row>
    <row r="674" spans="3:16" ht="14.25" hidden="1" x14ac:dyDescent="0.2">
      <c r="C674" s="424"/>
      <c r="E674" s="78"/>
      <c r="F674" s="424"/>
      <c r="G674" s="424"/>
      <c r="H674" s="742"/>
      <c r="J674" s="424"/>
      <c r="K674" s="424"/>
      <c r="L674" s="424"/>
      <c r="M674" s="424"/>
      <c r="N674" s="424"/>
      <c r="O674" s="424"/>
      <c r="P674" s="424"/>
    </row>
    <row r="675" spans="3:16" ht="14.25" hidden="1" x14ac:dyDescent="0.2">
      <c r="C675" s="424"/>
      <c r="E675" s="78"/>
      <c r="F675" s="424"/>
      <c r="G675" s="424"/>
      <c r="H675" s="742"/>
      <c r="J675" s="424"/>
      <c r="K675" s="424"/>
      <c r="L675" s="424"/>
      <c r="M675" s="424"/>
      <c r="N675" s="424"/>
      <c r="O675" s="424"/>
      <c r="P675" s="424"/>
    </row>
    <row r="676" spans="3:16" ht="14.25" hidden="1" x14ac:dyDescent="0.2">
      <c r="C676" s="424"/>
      <c r="E676" s="78"/>
      <c r="F676" s="424"/>
      <c r="G676" s="424"/>
      <c r="H676" s="742"/>
      <c r="J676" s="424"/>
      <c r="K676" s="424"/>
      <c r="L676" s="424"/>
      <c r="M676" s="424"/>
      <c r="N676" s="424"/>
      <c r="O676" s="424"/>
      <c r="P676" s="424"/>
    </row>
    <row r="677" spans="3:16" ht="14.25" hidden="1" x14ac:dyDescent="0.2">
      <c r="C677" s="424"/>
      <c r="E677" s="78"/>
      <c r="F677" s="424"/>
      <c r="G677" s="424"/>
      <c r="H677" s="742"/>
      <c r="J677" s="424"/>
      <c r="K677" s="424"/>
      <c r="L677" s="424"/>
      <c r="M677" s="424"/>
      <c r="N677" s="424"/>
      <c r="O677" s="424"/>
      <c r="P677" s="424"/>
    </row>
    <row r="678" spans="3:16" ht="14.25" hidden="1" x14ac:dyDescent="0.2">
      <c r="C678" s="424"/>
      <c r="E678" s="78"/>
      <c r="F678" s="424"/>
      <c r="G678" s="424"/>
      <c r="H678" s="742"/>
      <c r="J678" s="424"/>
      <c r="K678" s="424"/>
      <c r="L678" s="424"/>
      <c r="M678" s="424"/>
      <c r="N678" s="424"/>
      <c r="O678" s="424"/>
      <c r="P678" s="424"/>
    </row>
    <row r="679" spans="3:16" ht="14.25" hidden="1" x14ac:dyDescent="0.2">
      <c r="C679" s="424"/>
      <c r="E679" s="78"/>
      <c r="F679" s="424"/>
      <c r="G679" s="424"/>
      <c r="H679" s="742"/>
      <c r="J679" s="424"/>
      <c r="K679" s="424"/>
      <c r="L679" s="424"/>
      <c r="M679" s="424"/>
      <c r="N679" s="424"/>
      <c r="O679" s="424"/>
      <c r="P679" s="424"/>
    </row>
    <row r="680" spans="3:16" ht="14.25" hidden="1" x14ac:dyDescent="0.2">
      <c r="C680" s="424"/>
      <c r="E680" s="78"/>
      <c r="F680" s="424"/>
      <c r="G680" s="424"/>
      <c r="H680" s="742"/>
      <c r="J680" s="424"/>
      <c r="K680" s="424"/>
      <c r="L680" s="424"/>
      <c r="M680" s="424"/>
      <c r="N680" s="424"/>
      <c r="O680" s="424"/>
      <c r="P680" s="424"/>
    </row>
    <row r="681" spans="3:16" ht="14.25" hidden="1" x14ac:dyDescent="0.2">
      <c r="C681" s="424"/>
      <c r="E681" s="78"/>
      <c r="F681" s="424"/>
      <c r="G681" s="424"/>
      <c r="H681" s="742"/>
      <c r="J681" s="424"/>
      <c r="K681" s="424"/>
      <c r="L681" s="424"/>
      <c r="M681" s="424"/>
      <c r="N681" s="424"/>
      <c r="O681" s="424"/>
      <c r="P681" s="424"/>
    </row>
    <row r="682" spans="3:16" ht="14.25" hidden="1" x14ac:dyDescent="0.2">
      <c r="C682" s="424"/>
      <c r="E682" s="78"/>
      <c r="F682" s="424"/>
      <c r="G682" s="424"/>
      <c r="H682" s="742"/>
      <c r="J682" s="424"/>
      <c r="K682" s="424"/>
      <c r="L682" s="424"/>
      <c r="M682" s="424"/>
      <c r="N682" s="424"/>
      <c r="O682" s="424"/>
      <c r="P682" s="424"/>
    </row>
    <row r="683" spans="3:16" ht="14.25" hidden="1" x14ac:dyDescent="0.2">
      <c r="C683" s="424"/>
      <c r="E683" s="78"/>
      <c r="F683" s="424"/>
      <c r="G683" s="424"/>
      <c r="H683" s="742"/>
      <c r="J683" s="424"/>
      <c r="K683" s="424"/>
      <c r="L683" s="424"/>
      <c r="M683" s="424"/>
      <c r="N683" s="424"/>
      <c r="O683" s="424"/>
      <c r="P683" s="424"/>
    </row>
    <row r="684" spans="3:16" ht="14.25" hidden="1" x14ac:dyDescent="0.2">
      <c r="C684" s="424"/>
      <c r="E684" s="78"/>
      <c r="F684" s="424"/>
      <c r="G684" s="424"/>
      <c r="H684" s="742"/>
      <c r="J684" s="424"/>
      <c r="K684" s="424"/>
      <c r="L684" s="424"/>
      <c r="M684" s="424"/>
      <c r="N684" s="424"/>
      <c r="O684" s="424"/>
      <c r="P684" s="424"/>
    </row>
    <row r="685" spans="3:16" ht="14.25" hidden="1" x14ac:dyDescent="0.2">
      <c r="C685" s="424"/>
      <c r="E685" s="78"/>
      <c r="F685" s="424"/>
      <c r="G685" s="424"/>
      <c r="H685" s="742"/>
      <c r="J685" s="424"/>
      <c r="K685" s="424"/>
      <c r="L685" s="424"/>
      <c r="M685" s="424"/>
      <c r="N685" s="424"/>
      <c r="O685" s="424"/>
      <c r="P685" s="424"/>
    </row>
    <row r="686" spans="3:16" ht="14.25" hidden="1" x14ac:dyDescent="0.2">
      <c r="C686" s="424"/>
      <c r="E686" s="78"/>
      <c r="F686" s="424"/>
      <c r="G686" s="424"/>
      <c r="H686" s="742"/>
      <c r="J686" s="424"/>
      <c r="K686" s="424"/>
      <c r="L686" s="424"/>
      <c r="M686" s="424"/>
      <c r="N686" s="424"/>
      <c r="O686" s="424"/>
      <c r="P686" s="424"/>
    </row>
    <row r="687" spans="3:16" ht="14.25" hidden="1" x14ac:dyDescent="0.2">
      <c r="C687" s="424"/>
      <c r="E687" s="78"/>
      <c r="F687" s="424"/>
      <c r="G687" s="424"/>
      <c r="H687" s="742"/>
      <c r="J687" s="424"/>
      <c r="K687" s="424"/>
      <c r="L687" s="424"/>
      <c r="M687" s="424"/>
      <c r="N687" s="424"/>
      <c r="O687" s="424"/>
      <c r="P687" s="424"/>
    </row>
    <row r="688" spans="3:16" ht="14.25" hidden="1" x14ac:dyDescent="0.2">
      <c r="C688" s="424"/>
      <c r="E688" s="78"/>
      <c r="F688" s="424"/>
      <c r="G688" s="424"/>
      <c r="H688" s="742"/>
      <c r="J688" s="424"/>
      <c r="K688" s="424"/>
      <c r="L688" s="424"/>
      <c r="M688" s="424"/>
      <c r="N688" s="424"/>
      <c r="O688" s="424"/>
      <c r="P688" s="424"/>
    </row>
    <row r="689" spans="3:16" ht="14.25" hidden="1" x14ac:dyDescent="0.2">
      <c r="C689" s="424"/>
      <c r="E689" s="78"/>
      <c r="F689" s="424"/>
      <c r="G689" s="424"/>
      <c r="H689" s="742"/>
      <c r="J689" s="424"/>
      <c r="K689" s="424"/>
      <c r="L689" s="424"/>
      <c r="M689" s="424"/>
      <c r="N689" s="424"/>
      <c r="O689" s="424"/>
      <c r="P689" s="424"/>
    </row>
    <row r="690" spans="3:16" ht="14.25" hidden="1" x14ac:dyDescent="0.2">
      <c r="C690" s="424"/>
      <c r="E690" s="78"/>
      <c r="F690" s="424"/>
      <c r="G690" s="424"/>
      <c r="H690" s="742"/>
      <c r="J690" s="424"/>
      <c r="K690" s="424"/>
      <c r="L690" s="424"/>
      <c r="M690" s="424"/>
      <c r="N690" s="424"/>
      <c r="O690" s="424"/>
      <c r="P690" s="424"/>
    </row>
    <row r="691" spans="3:16" ht="14.25" hidden="1" x14ac:dyDescent="0.2">
      <c r="C691" s="424"/>
      <c r="E691" s="78"/>
      <c r="F691" s="424"/>
      <c r="G691" s="424"/>
      <c r="H691" s="742"/>
      <c r="J691" s="424"/>
      <c r="K691" s="424"/>
      <c r="L691" s="424"/>
      <c r="M691" s="424"/>
      <c r="N691" s="424"/>
      <c r="O691" s="424"/>
      <c r="P691" s="424"/>
    </row>
    <row r="692" spans="3:16" ht="14.25" hidden="1" x14ac:dyDescent="0.2">
      <c r="C692" s="424"/>
      <c r="E692" s="78"/>
      <c r="F692" s="424"/>
      <c r="G692" s="424"/>
      <c r="H692" s="742"/>
      <c r="J692" s="424"/>
      <c r="K692" s="424"/>
      <c r="L692" s="424"/>
      <c r="M692" s="424"/>
      <c r="N692" s="424"/>
      <c r="O692" s="424"/>
      <c r="P692" s="424"/>
    </row>
    <row r="693" spans="3:16" ht="14.25" hidden="1" x14ac:dyDescent="0.2">
      <c r="C693" s="424"/>
      <c r="E693" s="78"/>
      <c r="F693" s="424"/>
      <c r="G693" s="424"/>
      <c r="H693" s="742"/>
      <c r="J693" s="424"/>
      <c r="K693" s="424"/>
      <c r="L693" s="424"/>
      <c r="M693" s="424"/>
      <c r="N693" s="424"/>
      <c r="O693" s="424"/>
      <c r="P693" s="424"/>
    </row>
    <row r="694" spans="3:16" ht="14.25" hidden="1" x14ac:dyDescent="0.2">
      <c r="C694" s="424"/>
      <c r="E694" s="78"/>
      <c r="F694" s="424"/>
      <c r="G694" s="424"/>
      <c r="H694" s="742"/>
      <c r="J694" s="424"/>
      <c r="K694" s="424"/>
      <c r="L694" s="424"/>
      <c r="M694" s="424"/>
      <c r="N694" s="424"/>
      <c r="O694" s="424"/>
      <c r="P694" s="424"/>
    </row>
    <row r="695" spans="3:16" ht="14.25" hidden="1" x14ac:dyDescent="0.2">
      <c r="C695" s="424"/>
      <c r="E695" s="78"/>
      <c r="F695" s="424"/>
      <c r="G695" s="424"/>
      <c r="H695" s="742"/>
      <c r="J695" s="424"/>
      <c r="K695" s="424"/>
      <c r="L695" s="424"/>
      <c r="M695" s="424"/>
      <c r="N695" s="424"/>
      <c r="O695" s="424"/>
      <c r="P695" s="424"/>
    </row>
    <row r="696" spans="3:16" ht="14.25" hidden="1" x14ac:dyDescent="0.2">
      <c r="C696" s="424"/>
      <c r="E696" s="78"/>
      <c r="F696" s="424"/>
      <c r="G696" s="424"/>
      <c r="H696" s="742"/>
      <c r="J696" s="424"/>
      <c r="K696" s="424"/>
      <c r="L696" s="424"/>
      <c r="M696" s="424"/>
      <c r="N696" s="424"/>
      <c r="O696" s="424"/>
      <c r="P696" s="424"/>
    </row>
    <row r="697" spans="3:16" ht="14.25" hidden="1" x14ac:dyDescent="0.2">
      <c r="C697" s="424"/>
      <c r="E697" s="78"/>
      <c r="F697" s="424"/>
      <c r="G697" s="424"/>
      <c r="H697" s="742"/>
      <c r="J697" s="424"/>
      <c r="K697" s="424"/>
      <c r="L697" s="424"/>
      <c r="M697" s="424"/>
      <c r="N697" s="424"/>
      <c r="O697" s="424"/>
      <c r="P697" s="424"/>
    </row>
    <row r="698" spans="3:16" ht="14.25" hidden="1" x14ac:dyDescent="0.2">
      <c r="C698" s="424"/>
      <c r="E698" s="78"/>
      <c r="F698" s="424"/>
      <c r="G698" s="424"/>
      <c r="H698" s="742"/>
      <c r="J698" s="424"/>
      <c r="K698" s="424"/>
      <c r="L698" s="424"/>
      <c r="M698" s="424"/>
      <c r="N698" s="424"/>
      <c r="O698" s="424"/>
      <c r="P698" s="424"/>
    </row>
    <row r="699" spans="3:16" ht="14.25" hidden="1" x14ac:dyDescent="0.2">
      <c r="C699" s="424"/>
      <c r="E699" s="78"/>
      <c r="F699" s="424"/>
      <c r="G699" s="424"/>
      <c r="H699" s="742"/>
      <c r="J699" s="424"/>
      <c r="K699" s="424"/>
      <c r="L699" s="424"/>
      <c r="M699" s="424"/>
      <c r="N699" s="424"/>
      <c r="O699" s="424"/>
      <c r="P699" s="424"/>
    </row>
    <row r="700" spans="3:16" ht="14.25" hidden="1" x14ac:dyDescent="0.2">
      <c r="C700" s="424"/>
      <c r="E700" s="78"/>
      <c r="F700" s="424"/>
      <c r="G700" s="424"/>
      <c r="H700" s="742"/>
      <c r="J700" s="424"/>
      <c r="K700" s="424"/>
      <c r="L700" s="424"/>
      <c r="M700" s="424"/>
      <c r="N700" s="424"/>
      <c r="O700" s="424"/>
      <c r="P700" s="424"/>
    </row>
    <row r="701" spans="3:16" ht="14.25" hidden="1" x14ac:dyDescent="0.2">
      <c r="C701" s="424"/>
      <c r="E701" s="78"/>
      <c r="F701" s="424"/>
      <c r="G701" s="424"/>
      <c r="H701" s="742"/>
      <c r="J701" s="424"/>
      <c r="K701" s="424"/>
      <c r="L701" s="424"/>
      <c r="M701" s="424"/>
      <c r="N701" s="424"/>
      <c r="O701" s="424"/>
      <c r="P701" s="424"/>
    </row>
    <row r="702" spans="3:16" ht="14.25" hidden="1" x14ac:dyDescent="0.2">
      <c r="C702" s="424"/>
      <c r="E702" s="78"/>
      <c r="F702" s="424"/>
      <c r="G702" s="424"/>
      <c r="H702" s="742"/>
      <c r="J702" s="424"/>
      <c r="K702" s="424"/>
      <c r="L702" s="424"/>
      <c r="M702" s="424"/>
      <c r="N702" s="424"/>
      <c r="O702" s="424"/>
      <c r="P702" s="424"/>
    </row>
    <row r="703" spans="3:16" ht="14.25" hidden="1" x14ac:dyDescent="0.2">
      <c r="C703" s="424"/>
      <c r="E703" s="78"/>
      <c r="F703" s="424"/>
      <c r="G703" s="424"/>
      <c r="H703" s="742"/>
      <c r="J703" s="424"/>
      <c r="K703" s="424"/>
      <c r="L703" s="424"/>
      <c r="M703" s="424"/>
      <c r="N703" s="424"/>
      <c r="O703" s="424"/>
      <c r="P703" s="424"/>
    </row>
    <row r="704" spans="3:16" ht="14.25" hidden="1" x14ac:dyDescent="0.2">
      <c r="C704" s="424"/>
      <c r="E704" s="78"/>
      <c r="F704" s="424"/>
      <c r="G704" s="424"/>
      <c r="H704" s="742"/>
      <c r="J704" s="424"/>
      <c r="K704" s="424"/>
      <c r="L704" s="424"/>
      <c r="M704" s="424"/>
      <c r="N704" s="424"/>
      <c r="O704" s="424"/>
      <c r="P704" s="424"/>
    </row>
    <row r="705" spans="3:16" ht="14.25" hidden="1" x14ac:dyDescent="0.2">
      <c r="C705" s="424"/>
      <c r="E705" s="78"/>
      <c r="F705" s="424"/>
      <c r="G705" s="424"/>
      <c r="H705" s="742"/>
      <c r="J705" s="424"/>
      <c r="K705" s="424"/>
      <c r="L705" s="424"/>
      <c r="M705" s="424"/>
      <c r="N705" s="424"/>
      <c r="O705" s="424"/>
      <c r="P705" s="424"/>
    </row>
    <row r="706" spans="3:16" ht="14.25" hidden="1" x14ac:dyDescent="0.2">
      <c r="C706" s="424"/>
      <c r="E706" s="78"/>
      <c r="F706" s="424"/>
      <c r="G706" s="424"/>
      <c r="H706" s="742"/>
      <c r="J706" s="424"/>
      <c r="K706" s="424"/>
      <c r="L706" s="424"/>
      <c r="M706" s="424"/>
      <c r="N706" s="424"/>
      <c r="O706" s="424"/>
      <c r="P706" s="424"/>
    </row>
    <row r="707" spans="3:16" ht="14.25" hidden="1" x14ac:dyDescent="0.2">
      <c r="C707" s="424"/>
      <c r="E707" s="78"/>
      <c r="F707" s="424"/>
      <c r="G707" s="424"/>
      <c r="H707" s="742"/>
      <c r="J707" s="424"/>
      <c r="K707" s="424"/>
      <c r="L707" s="424"/>
      <c r="M707" s="424"/>
      <c r="N707" s="424"/>
      <c r="O707" s="424"/>
      <c r="P707" s="424"/>
    </row>
    <row r="708" spans="3:16" ht="14.25" hidden="1" x14ac:dyDescent="0.2">
      <c r="C708" s="424"/>
      <c r="E708" s="78"/>
      <c r="F708" s="424"/>
      <c r="G708" s="424"/>
      <c r="H708" s="742"/>
      <c r="J708" s="424"/>
      <c r="K708" s="424"/>
      <c r="L708" s="424"/>
      <c r="M708" s="424"/>
      <c r="N708" s="424"/>
      <c r="O708" s="424"/>
      <c r="P708" s="424"/>
    </row>
    <row r="709" spans="3:16" ht="14.25" hidden="1" x14ac:dyDescent="0.2">
      <c r="C709" s="424"/>
      <c r="E709" s="78"/>
      <c r="F709" s="424"/>
      <c r="G709" s="424"/>
      <c r="H709" s="742"/>
      <c r="J709" s="424"/>
      <c r="K709" s="424"/>
      <c r="L709" s="424"/>
      <c r="M709" s="424"/>
      <c r="N709" s="424"/>
      <c r="O709" s="424"/>
      <c r="P709" s="424"/>
    </row>
    <row r="710" spans="3:16" ht="14.25" hidden="1" x14ac:dyDescent="0.2">
      <c r="C710" s="424"/>
      <c r="E710" s="78"/>
      <c r="F710" s="424"/>
      <c r="G710" s="424"/>
      <c r="H710" s="742"/>
      <c r="J710" s="424"/>
      <c r="K710" s="424"/>
      <c r="L710" s="424"/>
      <c r="M710" s="424"/>
      <c r="N710" s="424"/>
      <c r="O710" s="424"/>
      <c r="P710" s="424"/>
    </row>
    <row r="711" spans="3:16" ht="14.25" hidden="1" x14ac:dyDescent="0.2">
      <c r="C711" s="424"/>
      <c r="E711" s="78"/>
      <c r="F711" s="424"/>
      <c r="G711" s="424"/>
      <c r="H711" s="742"/>
      <c r="J711" s="424"/>
      <c r="K711" s="424"/>
      <c r="L711" s="424"/>
      <c r="M711" s="424"/>
      <c r="N711" s="424"/>
      <c r="O711" s="424"/>
      <c r="P711" s="424"/>
    </row>
    <row r="712" spans="3:16" ht="14.25" hidden="1" x14ac:dyDescent="0.2">
      <c r="C712" s="424"/>
      <c r="E712" s="78"/>
      <c r="F712" s="424"/>
      <c r="G712" s="424"/>
      <c r="H712" s="742"/>
      <c r="J712" s="424"/>
      <c r="K712" s="424"/>
      <c r="L712" s="424"/>
      <c r="M712" s="424"/>
      <c r="N712" s="424"/>
      <c r="O712" s="424"/>
      <c r="P712" s="424"/>
    </row>
    <row r="713" spans="3:16" ht="14.25" hidden="1" x14ac:dyDescent="0.2">
      <c r="C713" s="424"/>
      <c r="E713" s="78"/>
      <c r="F713" s="424"/>
      <c r="G713" s="424"/>
      <c r="H713" s="742"/>
      <c r="J713" s="424"/>
      <c r="K713" s="424"/>
      <c r="L713" s="424"/>
      <c r="M713" s="424"/>
      <c r="N713" s="424"/>
      <c r="O713" s="424"/>
      <c r="P713" s="424"/>
    </row>
    <row r="714" spans="3:16" ht="14.25" hidden="1" x14ac:dyDescent="0.2">
      <c r="C714" s="424"/>
      <c r="E714" s="78"/>
      <c r="F714" s="424"/>
      <c r="G714" s="424"/>
      <c r="H714" s="742"/>
      <c r="J714" s="424"/>
      <c r="K714" s="424"/>
      <c r="L714" s="424"/>
      <c r="M714" s="424"/>
      <c r="N714" s="424"/>
      <c r="O714" s="424"/>
      <c r="P714" s="424"/>
    </row>
    <row r="715" spans="3:16" ht="14.25" hidden="1" x14ac:dyDescent="0.2">
      <c r="C715" s="424"/>
      <c r="E715" s="78"/>
      <c r="F715" s="424"/>
      <c r="G715" s="424"/>
      <c r="H715" s="742"/>
      <c r="J715" s="424"/>
      <c r="K715" s="424"/>
      <c r="L715" s="424"/>
      <c r="M715" s="424"/>
      <c r="N715" s="424"/>
      <c r="O715" s="424"/>
      <c r="P715" s="424"/>
    </row>
    <row r="716" spans="3:16" ht="14.25" hidden="1" x14ac:dyDescent="0.2">
      <c r="C716" s="424"/>
      <c r="E716" s="78"/>
      <c r="F716" s="424"/>
      <c r="G716" s="424"/>
      <c r="H716" s="742"/>
      <c r="J716" s="424"/>
      <c r="K716" s="424"/>
      <c r="L716" s="424"/>
      <c r="M716" s="424"/>
      <c r="N716" s="424"/>
      <c r="O716" s="424"/>
      <c r="P716" s="424"/>
    </row>
    <row r="717" spans="3:16" ht="14.25" hidden="1" x14ac:dyDescent="0.2">
      <c r="C717" s="424"/>
      <c r="E717" s="78"/>
      <c r="F717" s="424"/>
      <c r="G717" s="424"/>
      <c r="H717" s="742"/>
      <c r="J717" s="424"/>
      <c r="K717" s="424"/>
      <c r="L717" s="424"/>
      <c r="M717" s="424"/>
      <c r="N717" s="424"/>
      <c r="O717" s="424"/>
      <c r="P717" s="424"/>
    </row>
    <row r="718" spans="3:16" ht="14.25" hidden="1" x14ac:dyDescent="0.2">
      <c r="C718" s="424"/>
      <c r="E718" s="78"/>
      <c r="F718" s="424"/>
      <c r="G718" s="424"/>
      <c r="H718" s="742"/>
      <c r="J718" s="424"/>
      <c r="K718" s="424"/>
      <c r="L718" s="424"/>
      <c r="M718" s="424"/>
      <c r="N718" s="424"/>
      <c r="O718" s="424"/>
      <c r="P718" s="424"/>
    </row>
    <row r="719" spans="3:16" ht="14.25" hidden="1" x14ac:dyDescent="0.2">
      <c r="C719" s="424"/>
      <c r="E719" s="78"/>
      <c r="F719" s="424"/>
      <c r="G719" s="424"/>
      <c r="H719" s="742"/>
      <c r="J719" s="424"/>
      <c r="K719" s="424"/>
      <c r="L719" s="424"/>
      <c r="M719" s="424"/>
      <c r="N719" s="424"/>
      <c r="O719" s="424"/>
      <c r="P719" s="424"/>
    </row>
    <row r="720" spans="3:16" ht="14.25" hidden="1" x14ac:dyDescent="0.2">
      <c r="C720" s="424"/>
      <c r="E720" s="78"/>
      <c r="F720" s="424"/>
      <c r="G720" s="424"/>
      <c r="H720" s="742"/>
      <c r="J720" s="424"/>
      <c r="K720" s="424"/>
      <c r="L720" s="424"/>
      <c r="M720" s="424"/>
      <c r="N720" s="424"/>
      <c r="O720" s="424"/>
      <c r="P720" s="424"/>
    </row>
    <row r="721" spans="3:16" ht="14.25" hidden="1" x14ac:dyDescent="0.2">
      <c r="C721" s="424"/>
      <c r="E721" s="78"/>
      <c r="F721" s="424"/>
      <c r="G721" s="424"/>
      <c r="H721" s="742"/>
      <c r="J721" s="424"/>
      <c r="K721" s="424"/>
      <c r="L721" s="424"/>
      <c r="M721" s="424"/>
      <c r="N721" s="424"/>
      <c r="O721" s="424"/>
      <c r="P721" s="424"/>
    </row>
    <row r="722" spans="3:16" ht="14.25" hidden="1" x14ac:dyDescent="0.2">
      <c r="C722" s="424"/>
      <c r="E722" s="78"/>
      <c r="F722" s="424"/>
      <c r="G722" s="424"/>
      <c r="H722" s="742"/>
      <c r="J722" s="424"/>
      <c r="K722" s="424"/>
      <c r="L722" s="424"/>
      <c r="M722" s="424"/>
      <c r="N722" s="424"/>
      <c r="O722" s="424"/>
      <c r="P722" s="424"/>
    </row>
    <row r="723" spans="3:16" ht="14.25" hidden="1" x14ac:dyDescent="0.2">
      <c r="C723" s="424"/>
      <c r="E723" s="78"/>
      <c r="F723" s="424"/>
      <c r="G723" s="424"/>
      <c r="H723" s="742"/>
      <c r="J723" s="424"/>
      <c r="K723" s="424"/>
      <c r="L723" s="424"/>
      <c r="M723" s="424"/>
      <c r="N723" s="424"/>
      <c r="O723" s="424"/>
      <c r="P723" s="424"/>
    </row>
    <row r="724" spans="3:16" ht="14.25" hidden="1" x14ac:dyDescent="0.2">
      <c r="C724" s="424"/>
      <c r="E724" s="78"/>
      <c r="F724" s="424"/>
      <c r="G724" s="424"/>
      <c r="H724" s="742"/>
      <c r="J724" s="424"/>
      <c r="K724" s="424"/>
      <c r="L724" s="424"/>
      <c r="M724" s="424"/>
      <c r="N724" s="424"/>
      <c r="O724" s="424"/>
      <c r="P724" s="424"/>
    </row>
    <row r="725" spans="3:16" ht="14.25" hidden="1" x14ac:dyDescent="0.2">
      <c r="C725" s="424"/>
      <c r="E725" s="78"/>
      <c r="F725" s="424"/>
      <c r="G725" s="424"/>
      <c r="H725" s="742"/>
      <c r="J725" s="424"/>
      <c r="K725" s="424"/>
      <c r="L725" s="424"/>
      <c r="M725" s="424"/>
      <c r="N725" s="424"/>
      <c r="O725" s="424"/>
      <c r="P725" s="424"/>
    </row>
    <row r="726" spans="3:16" ht="14.25" hidden="1" x14ac:dyDescent="0.2">
      <c r="C726" s="424"/>
      <c r="E726" s="78"/>
      <c r="F726" s="424"/>
      <c r="G726" s="424"/>
      <c r="H726" s="742"/>
      <c r="J726" s="424"/>
      <c r="K726" s="424"/>
      <c r="L726" s="424"/>
      <c r="M726" s="424"/>
      <c r="N726" s="424"/>
      <c r="O726" s="424"/>
      <c r="P726" s="424"/>
    </row>
    <row r="727" spans="3:16" ht="14.25" hidden="1" x14ac:dyDescent="0.2">
      <c r="C727" s="424"/>
      <c r="E727" s="78"/>
      <c r="F727" s="424"/>
      <c r="G727" s="424"/>
      <c r="H727" s="742"/>
      <c r="J727" s="424"/>
      <c r="K727" s="424"/>
      <c r="L727" s="424"/>
      <c r="M727" s="424"/>
      <c r="N727" s="424"/>
      <c r="O727" s="424"/>
      <c r="P727" s="424"/>
    </row>
    <row r="728" spans="3:16" ht="14.25" hidden="1" x14ac:dyDescent="0.2">
      <c r="C728" s="424"/>
      <c r="E728" s="78"/>
      <c r="F728" s="424"/>
      <c r="G728" s="424"/>
      <c r="H728" s="742"/>
      <c r="J728" s="424"/>
      <c r="K728" s="424"/>
      <c r="L728" s="424"/>
      <c r="M728" s="424"/>
      <c r="N728" s="424"/>
      <c r="O728" s="424"/>
      <c r="P728" s="424"/>
    </row>
    <row r="729" spans="3:16" ht="14.25" hidden="1" x14ac:dyDescent="0.2">
      <c r="C729" s="424"/>
      <c r="E729" s="78"/>
      <c r="F729" s="424"/>
      <c r="G729" s="424"/>
      <c r="H729" s="742"/>
      <c r="J729" s="424"/>
      <c r="K729" s="424"/>
      <c r="L729" s="424"/>
      <c r="M729" s="424"/>
      <c r="N729" s="424"/>
      <c r="O729" s="424"/>
      <c r="P729" s="424"/>
    </row>
    <row r="730" spans="3:16" ht="14.25" hidden="1" x14ac:dyDescent="0.2">
      <c r="C730" s="424"/>
      <c r="E730" s="78"/>
      <c r="F730" s="424"/>
      <c r="G730" s="424"/>
      <c r="H730" s="742"/>
      <c r="J730" s="424"/>
      <c r="K730" s="424"/>
      <c r="L730" s="424"/>
      <c r="M730" s="424"/>
      <c r="N730" s="424"/>
      <c r="O730" s="424"/>
      <c r="P730" s="424"/>
    </row>
    <row r="731" spans="3:16" ht="14.25" hidden="1" x14ac:dyDescent="0.2">
      <c r="C731" s="424"/>
      <c r="E731" s="78"/>
      <c r="F731" s="424"/>
      <c r="G731" s="424"/>
      <c r="H731" s="742"/>
      <c r="J731" s="424"/>
      <c r="K731" s="424"/>
      <c r="L731" s="424"/>
      <c r="M731" s="424"/>
      <c r="N731" s="424"/>
      <c r="O731" s="424"/>
      <c r="P731" s="424"/>
    </row>
    <row r="732" spans="3:16" ht="14.25" hidden="1" x14ac:dyDescent="0.2">
      <c r="C732" s="424"/>
      <c r="E732" s="78"/>
      <c r="F732" s="424"/>
      <c r="G732" s="424"/>
      <c r="H732" s="742"/>
      <c r="J732" s="424"/>
      <c r="K732" s="424"/>
      <c r="L732" s="424"/>
      <c r="M732" s="424"/>
      <c r="N732" s="424"/>
      <c r="O732" s="424"/>
      <c r="P732" s="424"/>
    </row>
    <row r="733" spans="3:16" ht="14.25" hidden="1" x14ac:dyDescent="0.2">
      <c r="C733" s="424"/>
      <c r="E733" s="78"/>
      <c r="F733" s="424"/>
      <c r="G733" s="424"/>
      <c r="H733" s="742"/>
      <c r="J733" s="424"/>
      <c r="K733" s="424"/>
      <c r="L733" s="424"/>
      <c r="M733" s="424"/>
      <c r="N733" s="424"/>
      <c r="O733" s="424"/>
      <c r="P733" s="424"/>
    </row>
    <row r="734" spans="3:16" ht="14.25" hidden="1" x14ac:dyDescent="0.2">
      <c r="C734" s="424"/>
      <c r="E734" s="78"/>
      <c r="F734" s="424"/>
      <c r="G734" s="424"/>
      <c r="H734" s="742"/>
      <c r="J734" s="424"/>
      <c r="K734" s="424"/>
      <c r="L734" s="424"/>
      <c r="M734" s="424"/>
      <c r="N734" s="424"/>
      <c r="O734" s="424"/>
      <c r="P734" s="424"/>
    </row>
    <row r="735" spans="3:16" ht="14.25" hidden="1" x14ac:dyDescent="0.2">
      <c r="C735" s="424"/>
      <c r="E735" s="78"/>
      <c r="F735" s="424"/>
      <c r="G735" s="424"/>
      <c r="H735" s="742"/>
      <c r="J735" s="424"/>
      <c r="K735" s="424"/>
      <c r="L735" s="424"/>
      <c r="M735" s="424"/>
      <c r="N735" s="424"/>
      <c r="O735" s="424"/>
      <c r="P735" s="424"/>
    </row>
    <row r="736" spans="3:16" ht="14.25" hidden="1" x14ac:dyDescent="0.2">
      <c r="C736" s="424"/>
      <c r="E736" s="78"/>
      <c r="F736" s="424"/>
      <c r="G736" s="424"/>
      <c r="H736" s="742"/>
      <c r="J736" s="424"/>
      <c r="K736" s="424"/>
      <c r="L736" s="424"/>
      <c r="M736" s="424"/>
      <c r="N736" s="424"/>
      <c r="O736" s="424"/>
      <c r="P736" s="424"/>
    </row>
    <row r="737" spans="3:16" ht="14.25" hidden="1" x14ac:dyDescent="0.2">
      <c r="C737" s="424"/>
      <c r="E737" s="78"/>
      <c r="F737" s="424"/>
      <c r="G737" s="424"/>
      <c r="H737" s="742"/>
      <c r="J737" s="424"/>
      <c r="K737" s="424"/>
      <c r="L737" s="424"/>
      <c r="M737" s="424"/>
      <c r="N737" s="424"/>
      <c r="O737" s="424"/>
      <c r="P737" s="424"/>
    </row>
    <row r="738" spans="3:16" ht="14.25" hidden="1" x14ac:dyDescent="0.2">
      <c r="C738" s="424"/>
      <c r="E738" s="78"/>
      <c r="F738" s="424"/>
      <c r="G738" s="424"/>
      <c r="H738" s="742"/>
      <c r="J738" s="424"/>
      <c r="K738" s="424"/>
      <c r="L738" s="424"/>
      <c r="M738" s="424"/>
      <c r="N738" s="424"/>
      <c r="O738" s="424"/>
      <c r="P738" s="424"/>
    </row>
    <row r="739" spans="3:16" ht="14.25" hidden="1" x14ac:dyDescent="0.2">
      <c r="C739" s="424"/>
      <c r="E739" s="78"/>
      <c r="F739" s="424"/>
      <c r="G739" s="424"/>
      <c r="H739" s="742"/>
      <c r="J739" s="424"/>
      <c r="K739" s="424"/>
      <c r="L739" s="424"/>
      <c r="M739" s="424"/>
      <c r="N739" s="424"/>
      <c r="O739" s="424"/>
      <c r="P739" s="424"/>
    </row>
    <row r="740" spans="3:16" ht="14.25" hidden="1" x14ac:dyDescent="0.2">
      <c r="C740" s="424"/>
      <c r="E740" s="78"/>
      <c r="F740" s="424"/>
      <c r="G740" s="424"/>
      <c r="H740" s="742"/>
      <c r="J740" s="424"/>
      <c r="K740" s="424"/>
      <c r="L740" s="424"/>
      <c r="M740" s="424"/>
      <c r="N740" s="424"/>
      <c r="O740" s="424"/>
      <c r="P740" s="424"/>
    </row>
    <row r="741" spans="3:16" ht="14.25" hidden="1" x14ac:dyDescent="0.2">
      <c r="C741" s="424"/>
      <c r="E741" s="78"/>
      <c r="F741" s="424"/>
      <c r="G741" s="424"/>
      <c r="H741" s="742"/>
      <c r="J741" s="424"/>
      <c r="K741" s="424"/>
      <c r="L741" s="424"/>
      <c r="M741" s="424"/>
      <c r="N741" s="424"/>
      <c r="O741" s="424"/>
      <c r="P741" s="424"/>
    </row>
    <row r="742" spans="3:16" ht="14.25" hidden="1" x14ac:dyDescent="0.2">
      <c r="C742" s="424"/>
      <c r="E742" s="78"/>
      <c r="F742" s="424"/>
      <c r="G742" s="424"/>
      <c r="H742" s="742"/>
      <c r="J742" s="424"/>
      <c r="K742" s="424"/>
      <c r="L742" s="424"/>
      <c r="M742" s="424"/>
      <c r="N742" s="424"/>
      <c r="O742" s="424"/>
      <c r="P742" s="424"/>
    </row>
    <row r="743" spans="3:16" ht="14.25" hidden="1" x14ac:dyDescent="0.2">
      <c r="C743" s="424"/>
      <c r="E743" s="78"/>
      <c r="F743" s="424"/>
      <c r="G743" s="424"/>
      <c r="H743" s="742"/>
      <c r="J743" s="424"/>
      <c r="K743" s="424"/>
      <c r="L743" s="424"/>
      <c r="M743" s="424"/>
      <c r="N743" s="424"/>
      <c r="O743" s="424"/>
      <c r="P743" s="424"/>
    </row>
    <row r="744" spans="3:16" ht="14.25" hidden="1" x14ac:dyDescent="0.2">
      <c r="C744" s="424"/>
      <c r="E744" s="78"/>
      <c r="F744" s="424"/>
      <c r="G744" s="424"/>
      <c r="H744" s="742"/>
      <c r="J744" s="424"/>
      <c r="K744" s="424"/>
      <c r="L744" s="424"/>
      <c r="M744" s="424"/>
      <c r="N744" s="424"/>
      <c r="O744" s="424"/>
      <c r="P744" s="424"/>
    </row>
    <row r="745" spans="3:16" ht="14.25" hidden="1" x14ac:dyDescent="0.2">
      <c r="C745" s="424"/>
      <c r="E745" s="78"/>
      <c r="F745" s="424"/>
      <c r="G745" s="424"/>
      <c r="H745" s="742"/>
      <c r="J745" s="424"/>
      <c r="K745" s="424"/>
      <c r="L745" s="424"/>
      <c r="M745" s="424"/>
      <c r="N745" s="424"/>
      <c r="O745" s="424"/>
      <c r="P745" s="424"/>
    </row>
    <row r="746" spans="3:16" ht="14.25" hidden="1" x14ac:dyDescent="0.2">
      <c r="C746" s="424"/>
      <c r="E746" s="78"/>
      <c r="F746" s="424"/>
      <c r="G746" s="424"/>
      <c r="H746" s="742"/>
      <c r="J746" s="424"/>
      <c r="K746" s="424"/>
      <c r="L746" s="424"/>
      <c r="M746" s="424"/>
      <c r="N746" s="424"/>
      <c r="O746" s="424"/>
      <c r="P746" s="424"/>
    </row>
    <row r="747" spans="3:16" ht="14.25" hidden="1" x14ac:dyDescent="0.2">
      <c r="C747" s="424"/>
      <c r="E747" s="78"/>
      <c r="F747" s="424"/>
      <c r="G747" s="424"/>
      <c r="H747" s="742"/>
      <c r="J747" s="424"/>
      <c r="K747" s="424"/>
      <c r="L747" s="424"/>
      <c r="M747" s="424"/>
      <c r="N747" s="424"/>
      <c r="O747" s="424"/>
      <c r="P747" s="424"/>
    </row>
    <row r="748" spans="3:16" ht="14.25" hidden="1" x14ac:dyDescent="0.2">
      <c r="C748" s="424"/>
      <c r="E748" s="78"/>
      <c r="F748" s="424"/>
      <c r="G748" s="424"/>
      <c r="H748" s="742"/>
      <c r="J748" s="424"/>
      <c r="K748" s="424"/>
      <c r="L748" s="424"/>
      <c r="M748" s="424"/>
      <c r="N748" s="424"/>
      <c r="O748" s="424"/>
      <c r="P748" s="424"/>
    </row>
    <row r="749" spans="3:16" ht="14.25" hidden="1" x14ac:dyDescent="0.2">
      <c r="C749" s="424"/>
      <c r="E749" s="78"/>
      <c r="F749" s="424"/>
      <c r="G749" s="424"/>
      <c r="H749" s="742"/>
      <c r="J749" s="424"/>
      <c r="K749" s="424"/>
      <c r="L749" s="424"/>
      <c r="M749" s="424"/>
      <c r="N749" s="424"/>
      <c r="O749" s="424"/>
      <c r="P749" s="424"/>
    </row>
    <row r="750" spans="3:16" ht="14.25" hidden="1" x14ac:dyDescent="0.2">
      <c r="C750" s="424"/>
      <c r="E750" s="78"/>
      <c r="F750" s="424"/>
      <c r="G750" s="424"/>
      <c r="H750" s="742"/>
      <c r="J750" s="424"/>
      <c r="K750" s="424"/>
      <c r="L750" s="424"/>
      <c r="M750" s="424"/>
      <c r="N750" s="424"/>
      <c r="O750" s="424"/>
      <c r="P750" s="424"/>
    </row>
    <row r="751" spans="3:16" ht="14.25" hidden="1" x14ac:dyDescent="0.2">
      <c r="C751" s="424"/>
      <c r="E751" s="78"/>
      <c r="F751" s="424"/>
      <c r="G751" s="424"/>
      <c r="H751" s="742"/>
      <c r="J751" s="424"/>
      <c r="K751" s="424"/>
      <c r="L751" s="424"/>
      <c r="M751" s="424"/>
      <c r="N751" s="424"/>
      <c r="O751" s="424"/>
      <c r="P751" s="424"/>
    </row>
    <row r="752" spans="3:16" ht="14.25" hidden="1" x14ac:dyDescent="0.2">
      <c r="C752" s="424"/>
      <c r="E752" s="78"/>
      <c r="F752" s="424"/>
      <c r="G752" s="424"/>
      <c r="H752" s="742"/>
      <c r="J752" s="424"/>
      <c r="K752" s="424"/>
      <c r="L752" s="424"/>
      <c r="M752" s="424"/>
      <c r="N752" s="424"/>
      <c r="O752" s="424"/>
      <c r="P752" s="424"/>
    </row>
    <row r="753" spans="3:16" ht="14.25" hidden="1" x14ac:dyDescent="0.2">
      <c r="C753" s="424"/>
      <c r="E753" s="78"/>
      <c r="F753" s="424"/>
      <c r="G753" s="424"/>
      <c r="H753" s="742"/>
      <c r="J753" s="424"/>
      <c r="K753" s="424"/>
      <c r="L753" s="424"/>
      <c r="M753" s="424"/>
      <c r="N753" s="424"/>
      <c r="O753" s="424"/>
      <c r="P753" s="424"/>
    </row>
    <row r="754" spans="3:16" ht="14.25" hidden="1" x14ac:dyDescent="0.2">
      <c r="C754" s="424"/>
      <c r="E754" s="78"/>
      <c r="F754" s="424"/>
      <c r="G754" s="424"/>
      <c r="H754" s="742"/>
      <c r="J754" s="424"/>
      <c r="K754" s="424"/>
      <c r="L754" s="424"/>
      <c r="M754" s="424"/>
      <c r="N754" s="424"/>
      <c r="O754" s="424"/>
      <c r="P754" s="424"/>
    </row>
    <row r="755" spans="3:16" ht="14.25" hidden="1" x14ac:dyDescent="0.2">
      <c r="C755" s="424"/>
      <c r="E755" s="78"/>
      <c r="F755" s="424"/>
      <c r="G755" s="424"/>
      <c r="H755" s="742"/>
      <c r="J755" s="424"/>
      <c r="K755" s="424"/>
      <c r="L755" s="424"/>
      <c r="M755" s="424"/>
      <c r="N755" s="424"/>
      <c r="O755" s="424"/>
      <c r="P755" s="424"/>
    </row>
    <row r="756" spans="3:16" ht="14.25" hidden="1" x14ac:dyDescent="0.2">
      <c r="C756" s="424"/>
      <c r="E756" s="78"/>
      <c r="F756" s="424"/>
      <c r="G756" s="424"/>
      <c r="H756" s="742"/>
      <c r="J756" s="424"/>
      <c r="K756" s="424"/>
      <c r="L756" s="424"/>
      <c r="M756" s="424"/>
      <c r="N756" s="424"/>
      <c r="O756" s="424"/>
      <c r="P756" s="424"/>
    </row>
    <row r="757" spans="3:16" ht="14.25" hidden="1" x14ac:dyDescent="0.2">
      <c r="C757" s="424"/>
      <c r="E757" s="78"/>
      <c r="F757" s="424"/>
      <c r="G757" s="424"/>
      <c r="H757" s="742"/>
      <c r="J757" s="424"/>
      <c r="K757" s="424"/>
      <c r="L757" s="424"/>
      <c r="M757" s="424"/>
      <c r="N757" s="424"/>
      <c r="O757" s="424"/>
      <c r="P757" s="424"/>
    </row>
    <row r="758" spans="3:16" ht="14.25" hidden="1" x14ac:dyDescent="0.2">
      <c r="C758" s="424"/>
      <c r="E758" s="78"/>
      <c r="F758" s="424"/>
      <c r="G758" s="424"/>
      <c r="H758" s="742"/>
      <c r="J758" s="424"/>
      <c r="K758" s="424"/>
      <c r="L758" s="424"/>
      <c r="M758" s="424"/>
      <c r="N758" s="424"/>
      <c r="O758" s="424"/>
      <c r="P758" s="424"/>
    </row>
    <row r="759" spans="3:16" ht="14.25" hidden="1" x14ac:dyDescent="0.2">
      <c r="C759" s="424"/>
      <c r="E759" s="78"/>
      <c r="F759" s="424"/>
      <c r="G759" s="424"/>
      <c r="H759" s="742"/>
      <c r="J759" s="424"/>
      <c r="K759" s="424"/>
      <c r="L759" s="424"/>
      <c r="M759" s="424"/>
      <c r="N759" s="424"/>
      <c r="O759" s="424"/>
      <c r="P759" s="424"/>
    </row>
    <row r="760" spans="3:16" ht="14.25" hidden="1" x14ac:dyDescent="0.2">
      <c r="C760" s="424"/>
      <c r="E760" s="78"/>
      <c r="F760" s="424"/>
      <c r="G760" s="424"/>
      <c r="H760" s="742"/>
      <c r="J760" s="424"/>
      <c r="K760" s="424"/>
      <c r="L760" s="424"/>
      <c r="M760" s="424"/>
      <c r="N760" s="424"/>
      <c r="O760" s="424"/>
      <c r="P760" s="424"/>
    </row>
    <row r="761" spans="3:16" ht="14.25" hidden="1" x14ac:dyDescent="0.2">
      <c r="C761" s="424"/>
      <c r="E761" s="78"/>
      <c r="F761" s="424"/>
      <c r="G761" s="424"/>
      <c r="H761" s="742"/>
      <c r="J761" s="424"/>
      <c r="K761" s="424"/>
      <c r="L761" s="424"/>
      <c r="M761" s="424"/>
      <c r="N761" s="424"/>
      <c r="O761" s="424"/>
      <c r="P761" s="424"/>
    </row>
    <row r="762" spans="3:16" ht="14.25" hidden="1" x14ac:dyDescent="0.2">
      <c r="C762" s="424"/>
      <c r="E762" s="78"/>
      <c r="F762" s="424"/>
      <c r="G762" s="424"/>
      <c r="H762" s="742"/>
      <c r="J762" s="424"/>
      <c r="K762" s="424"/>
      <c r="L762" s="424"/>
      <c r="M762" s="424"/>
      <c r="N762" s="424"/>
      <c r="O762" s="424"/>
      <c r="P762" s="424"/>
    </row>
    <row r="763" spans="3:16" ht="14.25" hidden="1" x14ac:dyDescent="0.2">
      <c r="C763" s="424"/>
      <c r="E763" s="78"/>
      <c r="F763" s="424"/>
      <c r="G763" s="424"/>
      <c r="H763" s="742"/>
      <c r="J763" s="424"/>
      <c r="K763" s="424"/>
      <c r="L763" s="424"/>
      <c r="M763" s="424"/>
      <c r="N763" s="424"/>
      <c r="O763" s="424"/>
      <c r="P763" s="424"/>
    </row>
    <row r="764" spans="3:16" ht="14.25" hidden="1" x14ac:dyDescent="0.2">
      <c r="C764" s="424"/>
      <c r="E764" s="78"/>
      <c r="F764" s="424"/>
      <c r="G764" s="424"/>
      <c r="H764" s="742"/>
      <c r="J764" s="424"/>
      <c r="K764" s="424"/>
      <c r="L764" s="424"/>
      <c r="M764" s="424"/>
      <c r="N764" s="424"/>
      <c r="O764" s="424"/>
      <c r="P764" s="424"/>
    </row>
    <row r="765" spans="3:16" ht="14.25" hidden="1" x14ac:dyDescent="0.2">
      <c r="C765" s="424"/>
      <c r="E765" s="78"/>
      <c r="F765" s="424"/>
      <c r="G765" s="424"/>
      <c r="H765" s="742"/>
      <c r="J765" s="424"/>
      <c r="K765" s="424"/>
      <c r="L765" s="424"/>
      <c r="M765" s="424"/>
      <c r="N765" s="424"/>
      <c r="O765" s="424"/>
      <c r="P765" s="424"/>
    </row>
    <row r="766" spans="3:16" ht="14.25" hidden="1" x14ac:dyDescent="0.2">
      <c r="C766" s="424"/>
      <c r="E766" s="78"/>
      <c r="F766" s="424"/>
      <c r="G766" s="424"/>
      <c r="H766" s="742"/>
      <c r="J766" s="424"/>
      <c r="K766" s="424"/>
      <c r="L766" s="424"/>
      <c r="M766" s="424"/>
      <c r="N766" s="424"/>
      <c r="O766" s="424"/>
      <c r="P766" s="424"/>
    </row>
    <row r="767" spans="3:16" ht="14.25" hidden="1" x14ac:dyDescent="0.2">
      <c r="C767" s="424"/>
      <c r="E767" s="78"/>
      <c r="F767" s="424"/>
      <c r="G767" s="424"/>
      <c r="H767" s="742"/>
      <c r="J767" s="424"/>
      <c r="K767" s="424"/>
      <c r="L767" s="424"/>
      <c r="M767" s="424"/>
      <c r="N767" s="424"/>
      <c r="O767" s="424"/>
      <c r="P767" s="424"/>
    </row>
    <row r="768" spans="3:16" ht="14.25" hidden="1" x14ac:dyDescent="0.2">
      <c r="C768" s="424"/>
      <c r="E768" s="78"/>
      <c r="F768" s="424"/>
      <c r="G768" s="424"/>
      <c r="H768" s="742"/>
      <c r="J768" s="424"/>
      <c r="K768" s="424"/>
      <c r="L768" s="424"/>
      <c r="M768" s="424"/>
      <c r="N768" s="424"/>
      <c r="O768" s="424"/>
      <c r="P768" s="424"/>
    </row>
    <row r="769" spans="3:16" ht="14.25" hidden="1" x14ac:dyDescent="0.2">
      <c r="C769" s="424"/>
      <c r="E769" s="78"/>
      <c r="F769" s="424"/>
      <c r="G769" s="424"/>
      <c r="H769" s="742"/>
      <c r="J769" s="424"/>
      <c r="K769" s="424"/>
      <c r="L769" s="424"/>
      <c r="M769" s="424"/>
      <c r="N769" s="424"/>
      <c r="O769" s="424"/>
      <c r="P769" s="424"/>
    </row>
    <row r="770" spans="3:16" ht="14.25" hidden="1" x14ac:dyDescent="0.2">
      <c r="C770" s="424"/>
      <c r="E770" s="78"/>
      <c r="F770" s="424"/>
      <c r="G770" s="424"/>
      <c r="H770" s="742"/>
      <c r="J770" s="424"/>
      <c r="K770" s="424"/>
      <c r="L770" s="424"/>
      <c r="M770" s="424"/>
      <c r="N770" s="424"/>
      <c r="O770" s="424"/>
      <c r="P770" s="424"/>
    </row>
    <row r="771" spans="3:16" ht="14.25" hidden="1" x14ac:dyDescent="0.2">
      <c r="C771" s="424"/>
      <c r="E771" s="78"/>
      <c r="F771" s="424"/>
      <c r="G771" s="424"/>
      <c r="H771" s="742"/>
      <c r="J771" s="424"/>
      <c r="K771" s="424"/>
      <c r="L771" s="424"/>
      <c r="M771" s="424"/>
      <c r="N771" s="424"/>
      <c r="O771" s="424"/>
      <c r="P771" s="424"/>
    </row>
    <row r="772" spans="3:16" ht="14.25" hidden="1" x14ac:dyDescent="0.2">
      <c r="C772" s="424"/>
      <c r="E772" s="78"/>
      <c r="F772" s="424"/>
      <c r="G772" s="424"/>
      <c r="H772" s="742"/>
      <c r="J772" s="424"/>
      <c r="K772" s="424"/>
      <c r="L772" s="424"/>
      <c r="M772" s="424"/>
      <c r="N772" s="424"/>
      <c r="O772" s="424"/>
      <c r="P772" s="424"/>
    </row>
    <row r="773" spans="3:16" ht="14.25" hidden="1" x14ac:dyDescent="0.2">
      <c r="C773" s="424"/>
      <c r="E773" s="78"/>
      <c r="F773" s="424"/>
      <c r="G773" s="424"/>
      <c r="H773" s="742"/>
      <c r="J773" s="424"/>
      <c r="K773" s="424"/>
      <c r="L773" s="424"/>
      <c r="M773" s="424"/>
      <c r="N773" s="424"/>
      <c r="O773" s="424"/>
      <c r="P773" s="424"/>
    </row>
    <row r="774" spans="3:16" ht="14.25" hidden="1" x14ac:dyDescent="0.2">
      <c r="C774" s="424"/>
      <c r="E774" s="78"/>
      <c r="F774" s="424"/>
      <c r="G774" s="424"/>
      <c r="H774" s="742"/>
      <c r="J774" s="424"/>
      <c r="K774" s="424"/>
      <c r="L774" s="424"/>
      <c r="M774" s="424"/>
      <c r="N774" s="424"/>
      <c r="O774" s="424"/>
      <c r="P774" s="424"/>
    </row>
    <row r="775" spans="3:16" ht="14.25" hidden="1" x14ac:dyDescent="0.2">
      <c r="C775" s="424"/>
      <c r="E775" s="78"/>
      <c r="F775" s="424"/>
      <c r="G775" s="424"/>
      <c r="H775" s="742"/>
      <c r="J775" s="424"/>
      <c r="K775" s="424"/>
      <c r="L775" s="424"/>
      <c r="M775" s="424"/>
      <c r="N775" s="424"/>
      <c r="O775" s="424"/>
      <c r="P775" s="424"/>
    </row>
    <row r="776" spans="3:16" ht="14.25" hidden="1" x14ac:dyDescent="0.2">
      <c r="C776" s="424"/>
      <c r="E776" s="78"/>
      <c r="F776" s="424"/>
      <c r="G776" s="424"/>
      <c r="H776" s="742"/>
      <c r="J776" s="424"/>
      <c r="K776" s="424"/>
      <c r="L776" s="424"/>
      <c r="M776" s="424"/>
      <c r="N776" s="424"/>
      <c r="O776" s="424"/>
      <c r="P776" s="424"/>
    </row>
    <row r="777" spans="3:16" ht="14.25" hidden="1" x14ac:dyDescent="0.2">
      <c r="C777" s="424"/>
      <c r="E777" s="78"/>
      <c r="F777" s="424"/>
      <c r="G777" s="424"/>
      <c r="H777" s="742"/>
      <c r="J777" s="424"/>
      <c r="K777" s="424"/>
      <c r="L777" s="424"/>
      <c r="M777" s="424"/>
      <c r="N777" s="424"/>
      <c r="O777" s="424"/>
      <c r="P777" s="424"/>
    </row>
    <row r="778" spans="3:16" ht="14.25" hidden="1" x14ac:dyDescent="0.2">
      <c r="C778" s="424"/>
      <c r="E778" s="78"/>
      <c r="F778" s="424"/>
      <c r="G778" s="424"/>
      <c r="H778" s="742"/>
      <c r="J778" s="424"/>
      <c r="K778" s="424"/>
      <c r="L778" s="424"/>
      <c r="M778" s="424"/>
      <c r="N778" s="424"/>
      <c r="O778" s="424"/>
      <c r="P778" s="424"/>
    </row>
    <row r="779" spans="3:16" ht="14.25" hidden="1" x14ac:dyDescent="0.2">
      <c r="C779" s="424"/>
      <c r="E779" s="78"/>
      <c r="F779" s="424"/>
      <c r="G779" s="424"/>
      <c r="H779" s="742"/>
      <c r="J779" s="424"/>
      <c r="K779" s="424"/>
      <c r="L779" s="424"/>
      <c r="M779" s="424"/>
      <c r="N779" s="424"/>
      <c r="O779" s="424"/>
      <c r="P779" s="424"/>
    </row>
    <row r="780" spans="3:16" ht="14.25" hidden="1" x14ac:dyDescent="0.2">
      <c r="C780" s="424"/>
      <c r="E780" s="78"/>
      <c r="F780" s="424"/>
      <c r="G780" s="424"/>
      <c r="H780" s="742"/>
      <c r="J780" s="424"/>
      <c r="K780" s="424"/>
      <c r="L780" s="424"/>
      <c r="M780" s="424"/>
      <c r="N780" s="424"/>
      <c r="O780" s="424"/>
      <c r="P780" s="424"/>
    </row>
    <row r="781" spans="3:16" ht="14.25" hidden="1" x14ac:dyDescent="0.2">
      <c r="C781" s="424"/>
      <c r="E781" s="78"/>
      <c r="F781" s="424"/>
      <c r="G781" s="424"/>
      <c r="H781" s="742"/>
      <c r="J781" s="424"/>
      <c r="K781" s="424"/>
      <c r="L781" s="424"/>
      <c r="M781" s="424"/>
      <c r="N781" s="424"/>
      <c r="O781" s="424"/>
      <c r="P781" s="424"/>
    </row>
    <row r="782" spans="3:16" ht="14.25" hidden="1" x14ac:dyDescent="0.2">
      <c r="C782" s="424"/>
      <c r="E782" s="78"/>
      <c r="F782" s="424"/>
      <c r="G782" s="424"/>
      <c r="H782" s="742"/>
      <c r="J782" s="424"/>
      <c r="K782" s="424"/>
      <c r="L782" s="424"/>
      <c r="M782" s="424"/>
      <c r="N782" s="424"/>
      <c r="O782" s="424"/>
      <c r="P782" s="424"/>
    </row>
    <row r="783" spans="3:16" ht="14.25" hidden="1" x14ac:dyDescent="0.2">
      <c r="C783" s="424"/>
      <c r="E783" s="78"/>
      <c r="F783" s="424"/>
      <c r="G783" s="424"/>
      <c r="H783" s="742"/>
      <c r="J783" s="424"/>
      <c r="K783" s="424"/>
      <c r="L783" s="424"/>
      <c r="M783" s="424"/>
      <c r="N783" s="424"/>
      <c r="O783" s="424"/>
      <c r="P783" s="424"/>
    </row>
    <row r="784" spans="3:16" ht="14.25" hidden="1" x14ac:dyDescent="0.2">
      <c r="C784" s="424"/>
      <c r="E784" s="78"/>
      <c r="F784" s="424"/>
      <c r="G784" s="424"/>
      <c r="H784" s="742"/>
      <c r="J784" s="424"/>
      <c r="K784" s="424"/>
      <c r="L784" s="424"/>
      <c r="M784" s="424"/>
      <c r="N784" s="424"/>
      <c r="O784" s="424"/>
      <c r="P784" s="424"/>
    </row>
    <row r="785" spans="3:16" ht="14.25" hidden="1" x14ac:dyDescent="0.2">
      <c r="C785" s="424"/>
      <c r="E785" s="78"/>
      <c r="F785" s="424"/>
      <c r="G785" s="424"/>
      <c r="H785" s="742"/>
      <c r="J785" s="424"/>
      <c r="K785" s="424"/>
      <c r="L785" s="424"/>
      <c r="M785" s="424"/>
      <c r="N785" s="424"/>
      <c r="O785" s="424"/>
      <c r="P785" s="424"/>
    </row>
    <row r="786" spans="3:16" ht="14.25" hidden="1" x14ac:dyDescent="0.2">
      <c r="C786" s="424"/>
      <c r="E786" s="78"/>
      <c r="F786" s="424"/>
      <c r="G786" s="424"/>
      <c r="H786" s="742"/>
      <c r="J786" s="424"/>
      <c r="K786" s="424"/>
      <c r="L786" s="424"/>
      <c r="M786" s="424"/>
      <c r="N786" s="424"/>
      <c r="O786" s="424"/>
      <c r="P786" s="424"/>
    </row>
    <row r="787" spans="3:16" ht="14.25" hidden="1" x14ac:dyDescent="0.2">
      <c r="C787" s="424"/>
      <c r="E787" s="78"/>
      <c r="F787" s="424"/>
      <c r="G787" s="424"/>
      <c r="H787" s="742"/>
      <c r="J787" s="424"/>
      <c r="K787" s="424"/>
      <c r="L787" s="424"/>
      <c r="M787" s="424"/>
      <c r="N787" s="424"/>
      <c r="O787" s="424"/>
      <c r="P787" s="424"/>
    </row>
    <row r="788" spans="3:16" ht="14.25" hidden="1" x14ac:dyDescent="0.2">
      <c r="C788" s="424"/>
      <c r="E788" s="78"/>
      <c r="F788" s="424"/>
      <c r="G788" s="424"/>
      <c r="H788" s="742"/>
      <c r="J788" s="424"/>
      <c r="K788" s="424"/>
      <c r="L788" s="424"/>
      <c r="M788" s="424"/>
      <c r="N788" s="424"/>
      <c r="O788" s="424"/>
      <c r="P788" s="424"/>
    </row>
    <row r="789" spans="3:16" ht="14.25" hidden="1" x14ac:dyDescent="0.2">
      <c r="C789" s="424"/>
      <c r="E789" s="78"/>
      <c r="F789" s="424"/>
      <c r="G789" s="424"/>
      <c r="H789" s="742"/>
      <c r="J789" s="424"/>
      <c r="K789" s="424"/>
      <c r="L789" s="424"/>
      <c r="M789" s="424"/>
      <c r="N789" s="424"/>
      <c r="O789" s="424"/>
      <c r="P789" s="424"/>
    </row>
    <row r="790" spans="3:16" ht="14.25" hidden="1" x14ac:dyDescent="0.2">
      <c r="C790" s="424"/>
      <c r="E790" s="78"/>
      <c r="F790" s="424"/>
      <c r="G790" s="424"/>
      <c r="H790" s="742"/>
      <c r="J790" s="424"/>
      <c r="K790" s="424"/>
      <c r="L790" s="424"/>
      <c r="M790" s="424"/>
      <c r="N790" s="424"/>
      <c r="O790" s="424"/>
      <c r="P790" s="424"/>
    </row>
    <row r="791" spans="3:16" ht="14.25" hidden="1" x14ac:dyDescent="0.2">
      <c r="C791" s="424"/>
      <c r="E791" s="78"/>
      <c r="F791" s="424"/>
      <c r="G791" s="424"/>
      <c r="H791" s="742"/>
      <c r="J791" s="424"/>
      <c r="K791" s="424"/>
      <c r="L791" s="424"/>
      <c r="M791" s="424"/>
      <c r="N791" s="424"/>
      <c r="O791" s="424"/>
      <c r="P791" s="424"/>
    </row>
    <row r="792" spans="3:16" ht="14.25" hidden="1" x14ac:dyDescent="0.2">
      <c r="C792" s="424"/>
      <c r="E792" s="78"/>
      <c r="F792" s="424"/>
      <c r="G792" s="424"/>
      <c r="H792" s="742"/>
      <c r="J792" s="424"/>
      <c r="K792" s="424"/>
      <c r="L792" s="424"/>
      <c r="M792" s="424"/>
      <c r="N792" s="424"/>
      <c r="O792" s="424"/>
      <c r="P792" s="424"/>
    </row>
    <row r="793" spans="3:16" ht="14.25" hidden="1" x14ac:dyDescent="0.2">
      <c r="C793" s="424"/>
      <c r="E793" s="78"/>
      <c r="F793" s="424"/>
      <c r="G793" s="424"/>
      <c r="H793" s="742"/>
      <c r="J793" s="424"/>
      <c r="K793" s="424"/>
      <c r="L793" s="424"/>
      <c r="M793" s="424"/>
      <c r="N793" s="424"/>
      <c r="O793" s="424"/>
      <c r="P793" s="424"/>
    </row>
    <row r="794" spans="3:16" ht="14.25" hidden="1" x14ac:dyDescent="0.2">
      <c r="C794" s="424"/>
      <c r="E794" s="78"/>
      <c r="F794" s="424"/>
      <c r="G794" s="424"/>
      <c r="H794" s="742"/>
      <c r="J794" s="424"/>
      <c r="K794" s="424"/>
      <c r="L794" s="424"/>
      <c r="M794" s="424"/>
      <c r="N794" s="424"/>
      <c r="O794" s="424"/>
      <c r="P794" s="424"/>
    </row>
    <row r="795" spans="3:16" ht="14.25" hidden="1" x14ac:dyDescent="0.2">
      <c r="C795" s="424"/>
      <c r="E795" s="78"/>
      <c r="F795" s="424"/>
      <c r="G795" s="424"/>
      <c r="H795" s="742"/>
      <c r="J795" s="424"/>
      <c r="K795" s="424"/>
      <c r="L795" s="424"/>
      <c r="M795" s="424"/>
      <c r="N795" s="424"/>
      <c r="O795" s="424"/>
      <c r="P795" s="424"/>
    </row>
    <row r="796" spans="3:16" ht="14.25" hidden="1" x14ac:dyDescent="0.2">
      <c r="C796" s="424"/>
      <c r="E796" s="78"/>
      <c r="F796" s="424"/>
      <c r="G796" s="424"/>
      <c r="H796" s="742"/>
      <c r="J796" s="424"/>
      <c r="K796" s="424"/>
      <c r="L796" s="424"/>
      <c r="M796" s="424"/>
      <c r="N796" s="424"/>
      <c r="O796" s="424"/>
      <c r="P796" s="424"/>
    </row>
    <row r="797" spans="3:16" ht="14.25" hidden="1" x14ac:dyDescent="0.2">
      <c r="C797" s="424"/>
      <c r="E797" s="78"/>
      <c r="F797" s="424"/>
      <c r="G797" s="424"/>
      <c r="H797" s="742"/>
      <c r="J797" s="424"/>
      <c r="K797" s="424"/>
      <c r="L797" s="424"/>
      <c r="M797" s="424"/>
      <c r="N797" s="424"/>
      <c r="O797" s="424"/>
      <c r="P797" s="424"/>
    </row>
    <row r="798" spans="3:16" ht="14.25" hidden="1" x14ac:dyDescent="0.2">
      <c r="C798" s="424"/>
      <c r="E798" s="78"/>
      <c r="F798" s="424"/>
      <c r="G798" s="424"/>
      <c r="H798" s="742"/>
      <c r="J798" s="424"/>
      <c r="K798" s="424"/>
      <c r="L798" s="424"/>
      <c r="M798" s="424"/>
      <c r="N798" s="424"/>
      <c r="O798" s="424"/>
      <c r="P798" s="424"/>
    </row>
    <row r="799" spans="3:16" ht="14.25" hidden="1" x14ac:dyDescent="0.2">
      <c r="C799" s="424"/>
      <c r="E799" s="78"/>
      <c r="F799" s="424"/>
      <c r="G799" s="424"/>
      <c r="H799" s="742"/>
      <c r="J799" s="424"/>
      <c r="K799" s="424"/>
      <c r="L799" s="424"/>
      <c r="M799" s="424"/>
      <c r="N799" s="424"/>
      <c r="O799" s="424"/>
      <c r="P799" s="424"/>
    </row>
    <row r="800" spans="3:16" ht="14.25" hidden="1" x14ac:dyDescent="0.2">
      <c r="C800" s="424"/>
      <c r="E800" s="78"/>
      <c r="F800" s="424"/>
      <c r="G800" s="424"/>
      <c r="H800" s="742"/>
      <c r="J800" s="424"/>
      <c r="K800" s="424"/>
      <c r="L800" s="424"/>
      <c r="M800" s="424"/>
      <c r="N800" s="424"/>
      <c r="O800" s="424"/>
      <c r="P800" s="424"/>
    </row>
    <row r="801" spans="3:16" ht="14.25" hidden="1" x14ac:dyDescent="0.2">
      <c r="C801" s="424"/>
      <c r="E801" s="78"/>
      <c r="F801" s="424"/>
      <c r="G801" s="424"/>
      <c r="H801" s="742"/>
      <c r="J801" s="424"/>
      <c r="K801" s="424"/>
      <c r="L801" s="424"/>
      <c r="M801" s="424"/>
      <c r="N801" s="424"/>
      <c r="O801" s="424"/>
      <c r="P801" s="424"/>
    </row>
    <row r="802" spans="3:16" ht="14.25" hidden="1" x14ac:dyDescent="0.2">
      <c r="C802" s="424"/>
      <c r="E802" s="78"/>
      <c r="F802" s="424"/>
      <c r="G802" s="424"/>
      <c r="H802" s="742"/>
      <c r="J802" s="424"/>
      <c r="K802" s="424"/>
      <c r="L802" s="424"/>
      <c r="M802" s="424"/>
      <c r="N802" s="424"/>
      <c r="O802" s="424"/>
      <c r="P802" s="424"/>
    </row>
    <row r="803" spans="3:16" ht="14.25" hidden="1" x14ac:dyDescent="0.2">
      <c r="C803" s="424"/>
      <c r="E803" s="78"/>
      <c r="F803" s="424"/>
      <c r="G803" s="424"/>
      <c r="H803" s="742"/>
      <c r="J803" s="424"/>
      <c r="K803" s="424"/>
      <c r="L803" s="424"/>
      <c r="M803" s="424"/>
      <c r="N803" s="424"/>
      <c r="O803" s="424"/>
      <c r="P803" s="424"/>
    </row>
    <row r="804" spans="3:16" ht="14.25" hidden="1" x14ac:dyDescent="0.2">
      <c r="C804" s="424"/>
      <c r="E804" s="78"/>
      <c r="F804" s="424"/>
      <c r="G804" s="424"/>
      <c r="H804" s="742"/>
      <c r="J804" s="424"/>
      <c r="K804" s="424"/>
      <c r="L804" s="424"/>
      <c r="M804" s="424"/>
      <c r="N804" s="424"/>
      <c r="O804" s="424"/>
      <c r="P804" s="424"/>
    </row>
    <row r="805" spans="3:16" ht="14.25" hidden="1" x14ac:dyDescent="0.2">
      <c r="C805" s="424"/>
      <c r="E805" s="78"/>
      <c r="F805" s="424"/>
      <c r="G805" s="424"/>
      <c r="H805" s="742"/>
      <c r="J805" s="424"/>
      <c r="K805" s="424"/>
      <c r="L805" s="424"/>
      <c r="M805" s="424"/>
      <c r="N805" s="424"/>
      <c r="O805" s="424"/>
      <c r="P805" s="424"/>
    </row>
    <row r="806" spans="3:16" ht="14.25" hidden="1" x14ac:dyDescent="0.2">
      <c r="C806" s="424"/>
      <c r="E806" s="78"/>
      <c r="F806" s="424"/>
      <c r="G806" s="424"/>
      <c r="H806" s="742"/>
      <c r="J806" s="424"/>
      <c r="K806" s="424"/>
      <c r="L806" s="424"/>
      <c r="M806" s="424"/>
      <c r="N806" s="424"/>
      <c r="O806" s="424"/>
      <c r="P806" s="424"/>
    </row>
    <row r="807" spans="3:16" ht="14.25" hidden="1" x14ac:dyDescent="0.2">
      <c r="C807" s="424"/>
      <c r="E807" s="78"/>
      <c r="F807" s="424"/>
      <c r="G807" s="424"/>
      <c r="H807" s="742"/>
      <c r="J807" s="424"/>
      <c r="K807" s="424"/>
      <c r="L807" s="424"/>
      <c r="M807" s="424"/>
      <c r="N807" s="424"/>
      <c r="O807" s="424"/>
      <c r="P807" s="424"/>
    </row>
    <row r="808" spans="3:16" ht="14.25" hidden="1" x14ac:dyDescent="0.2">
      <c r="C808" s="424"/>
      <c r="E808" s="78"/>
      <c r="F808" s="424"/>
      <c r="G808" s="424"/>
      <c r="H808" s="742"/>
      <c r="J808" s="424"/>
      <c r="K808" s="424"/>
      <c r="L808" s="424"/>
      <c r="M808" s="424"/>
      <c r="N808" s="424"/>
      <c r="O808" s="424"/>
      <c r="P808" s="424"/>
    </row>
    <row r="809" spans="3:16" ht="14.25" hidden="1" x14ac:dyDescent="0.2">
      <c r="C809" s="424"/>
      <c r="E809" s="78"/>
      <c r="F809" s="424"/>
      <c r="G809" s="424"/>
      <c r="H809" s="742"/>
      <c r="J809" s="424"/>
      <c r="K809" s="424"/>
      <c r="L809" s="424"/>
      <c r="M809" s="424"/>
      <c r="N809" s="424"/>
      <c r="O809" s="424"/>
      <c r="P809" s="424"/>
    </row>
    <row r="810" spans="3:16" ht="14.25" hidden="1" x14ac:dyDescent="0.2">
      <c r="C810" s="424"/>
      <c r="E810" s="78"/>
      <c r="F810" s="424"/>
      <c r="G810" s="424"/>
      <c r="H810" s="742"/>
      <c r="J810" s="424"/>
      <c r="K810" s="424"/>
      <c r="L810" s="424"/>
      <c r="M810" s="424"/>
      <c r="N810" s="424"/>
      <c r="O810" s="424"/>
      <c r="P810" s="424"/>
    </row>
    <row r="811" spans="3:16" ht="14.25" hidden="1" x14ac:dyDescent="0.2">
      <c r="C811" s="424"/>
      <c r="E811" s="78"/>
      <c r="F811" s="424"/>
      <c r="G811" s="424"/>
      <c r="H811" s="742"/>
      <c r="J811" s="424"/>
      <c r="K811" s="424"/>
      <c r="L811" s="424"/>
      <c r="M811" s="424"/>
      <c r="N811" s="424"/>
      <c r="O811" s="424"/>
      <c r="P811" s="424"/>
    </row>
    <row r="812" spans="3:16" ht="14.25" hidden="1" x14ac:dyDescent="0.2">
      <c r="C812" s="424"/>
      <c r="E812" s="78"/>
      <c r="F812" s="424"/>
      <c r="G812" s="424"/>
      <c r="H812" s="742"/>
      <c r="J812" s="424"/>
      <c r="K812" s="424"/>
      <c r="L812" s="424"/>
      <c r="M812" s="424"/>
      <c r="N812" s="424"/>
      <c r="O812" s="424"/>
      <c r="P812" s="424"/>
    </row>
    <row r="813" spans="3:16" ht="14.25" hidden="1" x14ac:dyDescent="0.2">
      <c r="C813" s="424"/>
      <c r="E813" s="78"/>
      <c r="F813" s="424"/>
      <c r="G813" s="424"/>
      <c r="H813" s="742"/>
      <c r="J813" s="424"/>
      <c r="K813" s="424"/>
      <c r="L813" s="424"/>
      <c r="M813" s="424"/>
      <c r="N813" s="424"/>
      <c r="O813" s="424"/>
      <c r="P813" s="424"/>
    </row>
    <row r="814" spans="3:16" ht="14.25" hidden="1" x14ac:dyDescent="0.2">
      <c r="C814" s="424"/>
      <c r="E814" s="78"/>
      <c r="F814" s="424"/>
      <c r="G814" s="424"/>
      <c r="H814" s="742"/>
      <c r="J814" s="424"/>
      <c r="K814" s="424"/>
      <c r="L814" s="424"/>
      <c r="M814" s="424"/>
      <c r="N814" s="424"/>
      <c r="O814" s="424"/>
      <c r="P814" s="424"/>
    </row>
    <row r="815" spans="3:16" ht="14.25" hidden="1" x14ac:dyDescent="0.2">
      <c r="C815" s="424"/>
      <c r="E815" s="78"/>
      <c r="F815" s="424"/>
      <c r="G815" s="424"/>
      <c r="H815" s="742"/>
      <c r="J815" s="424"/>
      <c r="K815" s="424"/>
      <c r="L815" s="424"/>
      <c r="M815" s="424"/>
      <c r="N815" s="424"/>
      <c r="O815" s="424"/>
      <c r="P815" s="424"/>
    </row>
    <row r="816" spans="3:16" ht="14.25" hidden="1" x14ac:dyDescent="0.2">
      <c r="C816" s="424"/>
      <c r="E816" s="78"/>
      <c r="F816" s="424"/>
      <c r="G816" s="424"/>
      <c r="H816" s="742"/>
      <c r="J816" s="424"/>
      <c r="K816" s="424"/>
      <c r="L816" s="424"/>
      <c r="M816" s="424"/>
      <c r="N816" s="424"/>
      <c r="O816" s="424"/>
      <c r="P816" s="424"/>
    </row>
    <row r="817" spans="3:16" ht="14.25" hidden="1" x14ac:dyDescent="0.2">
      <c r="C817" s="424"/>
      <c r="E817" s="78"/>
      <c r="F817" s="424"/>
      <c r="G817" s="424"/>
      <c r="H817" s="742"/>
      <c r="J817" s="424"/>
      <c r="K817" s="424"/>
      <c r="L817" s="424"/>
      <c r="M817" s="424"/>
      <c r="N817" s="424"/>
      <c r="O817" s="424"/>
      <c r="P817" s="424"/>
    </row>
    <row r="818" spans="3:16" ht="14.25" hidden="1" x14ac:dyDescent="0.2">
      <c r="C818" s="424"/>
      <c r="E818" s="78"/>
      <c r="F818" s="424"/>
      <c r="G818" s="424"/>
      <c r="H818" s="742"/>
      <c r="J818" s="424"/>
      <c r="K818" s="424"/>
      <c r="L818" s="424"/>
      <c r="M818" s="424"/>
      <c r="N818" s="424"/>
      <c r="O818" s="424"/>
      <c r="P818" s="424"/>
    </row>
    <row r="819" spans="3:16" ht="14.25" hidden="1" x14ac:dyDescent="0.2">
      <c r="C819" s="424"/>
      <c r="E819" s="78"/>
      <c r="F819" s="424"/>
      <c r="G819" s="424"/>
      <c r="H819" s="742"/>
      <c r="J819" s="424"/>
      <c r="K819" s="424"/>
      <c r="L819" s="424"/>
      <c r="M819" s="424"/>
      <c r="N819" s="424"/>
      <c r="O819" s="424"/>
      <c r="P819" s="424"/>
    </row>
    <row r="820" spans="3:16" ht="14.25" hidden="1" x14ac:dyDescent="0.2">
      <c r="C820" s="424"/>
      <c r="E820" s="78"/>
      <c r="F820" s="424"/>
      <c r="G820" s="424"/>
      <c r="H820" s="742"/>
      <c r="J820" s="424"/>
      <c r="K820" s="424"/>
      <c r="L820" s="424"/>
      <c r="M820" s="424"/>
      <c r="N820" s="424"/>
      <c r="O820" s="424"/>
      <c r="P820" s="424"/>
    </row>
    <row r="821" spans="3:16" ht="14.25" hidden="1" x14ac:dyDescent="0.2">
      <c r="C821" s="424"/>
      <c r="E821" s="78"/>
      <c r="F821" s="424"/>
      <c r="G821" s="424"/>
      <c r="H821" s="742"/>
      <c r="J821" s="424"/>
      <c r="K821" s="424"/>
      <c r="L821" s="424"/>
      <c r="M821" s="424"/>
      <c r="N821" s="424"/>
      <c r="O821" s="424"/>
      <c r="P821" s="424"/>
    </row>
    <row r="822" spans="3:16" ht="14.25" hidden="1" x14ac:dyDescent="0.2">
      <c r="C822" s="424"/>
      <c r="E822" s="78"/>
      <c r="F822" s="424"/>
      <c r="G822" s="424"/>
      <c r="H822" s="742"/>
      <c r="J822" s="424"/>
      <c r="K822" s="424"/>
      <c r="L822" s="424"/>
      <c r="M822" s="424"/>
      <c r="N822" s="424"/>
      <c r="O822" s="424"/>
      <c r="P822" s="424"/>
    </row>
    <row r="823" spans="3:16" ht="14.25" hidden="1" x14ac:dyDescent="0.2">
      <c r="C823" s="424"/>
      <c r="E823" s="78"/>
      <c r="F823" s="424"/>
      <c r="G823" s="424"/>
      <c r="H823" s="742"/>
      <c r="J823" s="424"/>
      <c r="K823" s="424"/>
      <c r="L823" s="424"/>
      <c r="M823" s="424"/>
      <c r="N823" s="424"/>
      <c r="O823" s="424"/>
      <c r="P823" s="424"/>
    </row>
    <row r="824" spans="3:16" ht="14.25" hidden="1" x14ac:dyDescent="0.2">
      <c r="C824" s="424"/>
      <c r="E824" s="78"/>
      <c r="F824" s="424"/>
      <c r="G824" s="424"/>
      <c r="H824" s="742"/>
      <c r="J824" s="424"/>
      <c r="K824" s="424"/>
      <c r="L824" s="424"/>
      <c r="M824" s="424"/>
      <c r="N824" s="424"/>
      <c r="O824" s="424"/>
      <c r="P824" s="424"/>
    </row>
    <row r="825" spans="3:16" ht="14.25" hidden="1" x14ac:dyDescent="0.2">
      <c r="C825" s="424"/>
      <c r="E825" s="78"/>
      <c r="F825" s="424"/>
      <c r="G825" s="424"/>
      <c r="H825" s="742"/>
      <c r="J825" s="424"/>
      <c r="K825" s="424"/>
      <c r="L825" s="424"/>
      <c r="M825" s="424"/>
      <c r="N825" s="424"/>
      <c r="O825" s="424"/>
      <c r="P825" s="424"/>
    </row>
    <row r="826" spans="3:16" ht="14.25" hidden="1" x14ac:dyDescent="0.2">
      <c r="C826" s="424"/>
      <c r="E826" s="78"/>
      <c r="F826" s="424"/>
      <c r="G826" s="424"/>
      <c r="H826" s="742"/>
      <c r="J826" s="424"/>
      <c r="K826" s="424"/>
      <c r="L826" s="424"/>
      <c r="M826" s="424"/>
      <c r="N826" s="424"/>
      <c r="O826" s="424"/>
      <c r="P826" s="424"/>
    </row>
    <row r="827" spans="3:16" ht="14.25" hidden="1" x14ac:dyDescent="0.2">
      <c r="C827" s="424"/>
      <c r="E827" s="78"/>
      <c r="F827" s="424"/>
      <c r="G827" s="424"/>
      <c r="H827" s="742"/>
      <c r="J827" s="424"/>
      <c r="K827" s="424"/>
      <c r="L827" s="424"/>
      <c r="M827" s="424"/>
      <c r="N827" s="424"/>
      <c r="O827" s="424"/>
      <c r="P827" s="424"/>
    </row>
    <row r="828" spans="3:16" ht="14.25" hidden="1" x14ac:dyDescent="0.2">
      <c r="C828" s="424"/>
      <c r="E828" s="78"/>
      <c r="F828" s="424"/>
      <c r="G828" s="424"/>
      <c r="H828" s="742"/>
      <c r="J828" s="424"/>
      <c r="K828" s="424"/>
      <c r="L828" s="424"/>
      <c r="M828" s="424"/>
      <c r="N828" s="424"/>
      <c r="O828" s="424"/>
      <c r="P828" s="424"/>
    </row>
    <row r="829" spans="3:16" ht="14.25" hidden="1" x14ac:dyDescent="0.2">
      <c r="C829" s="424"/>
      <c r="E829" s="78"/>
      <c r="F829" s="424"/>
      <c r="G829" s="424"/>
      <c r="H829" s="742"/>
      <c r="J829" s="424"/>
      <c r="K829" s="424"/>
      <c r="L829" s="424"/>
      <c r="M829" s="424"/>
      <c r="N829" s="424"/>
      <c r="O829" s="424"/>
      <c r="P829" s="424"/>
    </row>
    <row r="830" spans="3:16" ht="14.25" hidden="1" x14ac:dyDescent="0.2">
      <c r="C830" s="424"/>
      <c r="E830" s="78"/>
      <c r="F830" s="424"/>
      <c r="G830" s="424"/>
      <c r="H830" s="742"/>
      <c r="J830" s="424"/>
      <c r="K830" s="424"/>
      <c r="L830" s="424"/>
      <c r="M830" s="424"/>
      <c r="N830" s="424"/>
      <c r="O830" s="424"/>
      <c r="P830" s="424"/>
    </row>
    <row r="831" spans="3:16" ht="14.25" hidden="1" x14ac:dyDescent="0.2">
      <c r="C831" s="424"/>
      <c r="E831" s="78"/>
      <c r="F831" s="424"/>
      <c r="G831" s="424"/>
      <c r="H831" s="742"/>
      <c r="J831" s="424"/>
      <c r="K831" s="424"/>
      <c r="L831" s="424"/>
      <c r="M831" s="424"/>
      <c r="N831" s="424"/>
      <c r="O831" s="424"/>
      <c r="P831" s="424"/>
    </row>
    <row r="832" spans="3:16" ht="14.25" hidden="1" x14ac:dyDescent="0.2">
      <c r="C832" s="424"/>
      <c r="E832" s="78"/>
      <c r="F832" s="424"/>
      <c r="G832" s="424"/>
      <c r="H832" s="742"/>
      <c r="J832" s="424"/>
      <c r="K832" s="424"/>
      <c r="L832" s="424"/>
      <c r="M832" s="424"/>
      <c r="N832" s="424"/>
      <c r="O832" s="424"/>
      <c r="P832" s="424"/>
    </row>
    <row r="833" spans="3:16" ht="14.25" hidden="1" x14ac:dyDescent="0.2">
      <c r="C833" s="424"/>
      <c r="E833" s="78"/>
      <c r="F833" s="424"/>
      <c r="G833" s="424"/>
      <c r="H833" s="742"/>
      <c r="J833" s="424"/>
      <c r="K833" s="424"/>
      <c r="L833" s="424"/>
      <c r="M833" s="424"/>
      <c r="N833" s="424"/>
      <c r="O833" s="424"/>
      <c r="P833" s="424"/>
    </row>
    <row r="834" spans="3:16" ht="14.25" hidden="1" x14ac:dyDescent="0.2">
      <c r="C834" s="424"/>
      <c r="E834" s="78"/>
      <c r="F834" s="424"/>
      <c r="G834" s="424"/>
      <c r="H834" s="742"/>
      <c r="J834" s="424"/>
      <c r="K834" s="424"/>
      <c r="L834" s="424"/>
      <c r="M834" s="424"/>
      <c r="N834" s="424"/>
      <c r="O834" s="424"/>
      <c r="P834" s="424"/>
    </row>
    <row r="835" spans="3:16" ht="14.25" hidden="1" x14ac:dyDescent="0.2">
      <c r="C835" s="424"/>
      <c r="E835" s="78"/>
      <c r="F835" s="424"/>
      <c r="G835" s="424"/>
      <c r="H835" s="742"/>
      <c r="J835" s="424"/>
      <c r="K835" s="424"/>
      <c r="L835" s="424"/>
      <c r="M835" s="424"/>
      <c r="N835" s="424"/>
      <c r="O835" s="424"/>
      <c r="P835" s="424"/>
    </row>
    <row r="836" spans="3:16" ht="14.25" hidden="1" x14ac:dyDescent="0.2">
      <c r="C836" s="424"/>
      <c r="E836" s="78"/>
      <c r="F836" s="424"/>
      <c r="G836" s="424"/>
      <c r="H836" s="742"/>
      <c r="J836" s="424"/>
      <c r="K836" s="424"/>
      <c r="L836" s="424"/>
      <c r="M836" s="424"/>
      <c r="N836" s="424"/>
      <c r="O836" s="424"/>
      <c r="P836" s="424"/>
    </row>
    <row r="837" spans="3:16" ht="14.25" hidden="1" x14ac:dyDescent="0.2">
      <c r="C837" s="424"/>
      <c r="E837" s="78"/>
      <c r="F837" s="424"/>
      <c r="G837" s="424"/>
      <c r="H837" s="742"/>
      <c r="J837" s="424"/>
      <c r="K837" s="424"/>
      <c r="L837" s="424"/>
      <c r="M837" s="424"/>
      <c r="N837" s="424"/>
      <c r="O837" s="424"/>
      <c r="P837" s="424"/>
    </row>
    <row r="838" spans="3:16" ht="14.25" hidden="1" x14ac:dyDescent="0.2">
      <c r="C838" s="424"/>
      <c r="E838" s="78"/>
      <c r="F838" s="424"/>
      <c r="G838" s="424"/>
      <c r="H838" s="742"/>
      <c r="J838" s="424"/>
      <c r="K838" s="424"/>
      <c r="L838" s="424"/>
      <c r="M838" s="424"/>
      <c r="N838" s="424"/>
      <c r="O838" s="424"/>
      <c r="P838" s="424"/>
    </row>
    <row r="839" spans="3:16" ht="14.25" hidden="1" x14ac:dyDescent="0.2">
      <c r="C839" s="424"/>
      <c r="E839" s="78"/>
      <c r="F839" s="424"/>
      <c r="G839" s="424"/>
      <c r="H839" s="742"/>
      <c r="J839" s="424"/>
      <c r="K839" s="424"/>
      <c r="L839" s="424"/>
      <c r="M839" s="424"/>
      <c r="N839" s="424"/>
      <c r="O839" s="424"/>
      <c r="P839" s="424"/>
    </row>
    <row r="840" spans="3:16" ht="14.25" hidden="1" x14ac:dyDescent="0.2">
      <c r="C840" s="424"/>
      <c r="E840" s="78"/>
      <c r="F840" s="424"/>
      <c r="G840" s="424"/>
      <c r="H840" s="742"/>
      <c r="J840" s="424"/>
      <c r="K840" s="424"/>
      <c r="L840" s="424"/>
      <c r="M840" s="424"/>
      <c r="N840" s="424"/>
      <c r="O840" s="424"/>
      <c r="P840" s="424"/>
    </row>
    <row r="841" spans="3:16" ht="14.25" hidden="1" x14ac:dyDescent="0.2">
      <c r="C841" s="424"/>
      <c r="E841" s="78"/>
      <c r="F841" s="424"/>
      <c r="G841" s="424"/>
      <c r="H841" s="742"/>
      <c r="J841" s="424"/>
      <c r="K841" s="424"/>
      <c r="L841" s="424"/>
      <c r="M841" s="424"/>
      <c r="N841" s="424"/>
      <c r="O841" s="424"/>
      <c r="P841" s="424"/>
    </row>
    <row r="842" spans="3:16" ht="14.25" hidden="1" x14ac:dyDescent="0.2">
      <c r="C842" s="424"/>
    </row>
    <row r="843" spans="3:16" ht="14.25" hidden="1" x14ac:dyDescent="0.2">
      <c r="C843" s="424"/>
    </row>
    <row r="844" spans="3:16" ht="14.25" hidden="1" x14ac:dyDescent="0.2">
      <c r="C844" s="424"/>
    </row>
    <row r="845" spans="3:16" ht="14.25" hidden="1" x14ac:dyDescent="0.2">
      <c r="C845" s="424"/>
    </row>
    <row r="846" spans="3:16" ht="14.25" hidden="1" x14ac:dyDescent="0.2">
      <c r="C846" s="424"/>
    </row>
    <row r="847" spans="3:16" ht="14.25" hidden="1" x14ac:dyDescent="0.2">
      <c r="C847" s="424"/>
    </row>
    <row r="848" spans="3:16" ht="14.25" hidden="1" x14ac:dyDescent="0.2">
      <c r="C848" s="424"/>
    </row>
    <row r="849" spans="2:18" ht="14.25" hidden="1" x14ac:dyDescent="0.2">
      <c r="C849" s="424"/>
    </row>
    <row r="850" spans="2:18" ht="14.25" hidden="1" customHeight="1" x14ac:dyDescent="0.2">
      <c r="B850" s="1267" t="s">
        <v>239</v>
      </c>
      <c r="C850" s="1267"/>
      <c r="D850" s="1267"/>
      <c r="E850" s="1267"/>
      <c r="F850" s="1267"/>
      <c r="G850" s="1267"/>
      <c r="H850" s="1267"/>
      <c r="I850" s="1267"/>
      <c r="J850" s="1267"/>
      <c r="K850" s="1267"/>
      <c r="L850" s="1267"/>
      <c r="M850" s="1267"/>
      <c r="N850" s="1267"/>
      <c r="O850" s="1267"/>
      <c r="P850" s="1267"/>
      <c r="Q850" s="1267"/>
      <c r="R850" s="1267"/>
    </row>
    <row r="851" spans="2:18" ht="14.25" hidden="1" x14ac:dyDescent="0.2">
      <c r="C851" s="424"/>
    </row>
    <row r="852" spans="2:18" ht="14.25" hidden="1" x14ac:dyDescent="0.2">
      <c r="C852" s="424"/>
    </row>
    <row r="853" spans="2:18" ht="14.25" hidden="1" x14ac:dyDescent="0.2">
      <c r="C853" s="424"/>
    </row>
    <row r="854" spans="2:18" ht="14.25" hidden="1" x14ac:dyDescent="0.2">
      <c r="C854" s="424"/>
    </row>
    <row r="855" spans="2:18" ht="14.25" hidden="1" x14ac:dyDescent="0.2">
      <c r="C855" s="424"/>
    </row>
    <row r="856" spans="2:18" ht="14.25" hidden="1" x14ac:dyDescent="0.2">
      <c r="C856" s="424"/>
    </row>
    <row r="857" spans="2:18" ht="14.25" hidden="1" x14ac:dyDescent="0.2">
      <c r="C857" s="424"/>
    </row>
    <row r="858" spans="2:18" ht="14.25" hidden="1" x14ac:dyDescent="0.2">
      <c r="C858" s="424"/>
    </row>
    <row r="859" spans="2:18" ht="14.25" hidden="1" x14ac:dyDescent="0.2">
      <c r="C859" s="424"/>
    </row>
    <row r="860" spans="2:18" ht="14.25" hidden="1" x14ac:dyDescent="0.2">
      <c r="C860" s="424"/>
    </row>
    <row r="861" spans="2:18" ht="14.25" hidden="1" x14ac:dyDescent="0.2">
      <c r="C861" s="424"/>
    </row>
    <row r="862" spans="2:18" ht="14.25" hidden="1" x14ac:dyDescent="0.2">
      <c r="B862" s="398"/>
      <c r="C862" s="777"/>
      <c r="D862" s="777"/>
      <c r="E862" s="399"/>
      <c r="F862" s="397"/>
      <c r="G862" s="397"/>
      <c r="H862" s="397"/>
      <c r="I862" s="397"/>
      <c r="J862" s="397"/>
      <c r="K862" s="397"/>
      <c r="L862" s="397"/>
      <c r="M862" s="397"/>
      <c r="N862" s="397"/>
      <c r="O862" s="397"/>
      <c r="P862" s="397"/>
      <c r="Q862" s="397"/>
      <c r="R862" s="397"/>
    </row>
    <row r="863" spans="2:18" ht="14.25" hidden="1" x14ac:dyDescent="0.2">
      <c r="C863" s="424"/>
    </row>
    <row r="866" spans="3:4" ht="0" hidden="1" customHeight="1" x14ac:dyDescent="0.2">
      <c r="C866" s="897"/>
    </row>
    <row r="872" spans="3:4" ht="0" hidden="1" customHeight="1" x14ac:dyDescent="0.2">
      <c r="C872" s="942"/>
      <c r="D872" s="942"/>
    </row>
  </sheetData>
  <sheetProtection algorithmName="SHA-512" hashValue="D1I/i34nPfxR1jtoZiqwZ8o/HinglmtN7YTlWYT5yT9PIZJZSH8f00L3SsvNSOcrdWvNONHrMZuT/wh1S2xEpA==" saltValue="uCnY8JKx72sgqUGHA32iIg==" spinCount="100000" sheet="1" objects="1" scenarios="1" insertRows="0" selectLockedCells="1"/>
  <mergeCells count="403">
    <mergeCell ref="B167:E167"/>
    <mergeCell ref="B168:E168"/>
    <mergeCell ref="K167:M167"/>
    <mergeCell ref="B173:E173"/>
    <mergeCell ref="N171:Q171"/>
    <mergeCell ref="K170:M170"/>
    <mergeCell ref="N172:Q172"/>
    <mergeCell ref="G171:J171"/>
    <mergeCell ref="K171:M171"/>
    <mergeCell ref="B170:E170"/>
    <mergeCell ref="B171:E171"/>
    <mergeCell ref="K173:M173"/>
    <mergeCell ref="N173:Q173"/>
    <mergeCell ref="J179:L179"/>
    <mergeCell ref="S181:U181"/>
    <mergeCell ref="Q181:R181"/>
    <mergeCell ref="T178:X178"/>
    <mergeCell ref="O175:Q175"/>
    <mergeCell ref="G173:J173"/>
    <mergeCell ref="G167:J167"/>
    <mergeCell ref="K169:M169"/>
    <mergeCell ref="N167:Q167"/>
    <mergeCell ref="N168:Q168"/>
    <mergeCell ref="N169:Q169"/>
    <mergeCell ref="B172:E172"/>
    <mergeCell ref="G172:J172"/>
    <mergeCell ref="K172:M172"/>
    <mergeCell ref="C185:K185"/>
    <mergeCell ref="B180:F180"/>
    <mergeCell ref="G180:I180"/>
    <mergeCell ref="J180:P180"/>
    <mergeCell ref="P177:R177"/>
    <mergeCell ref="I178:J178"/>
    <mergeCell ref="B183:V183"/>
    <mergeCell ref="B174:E174"/>
    <mergeCell ref="B181:F181"/>
    <mergeCell ref="G181:I181"/>
    <mergeCell ref="M178:Q178"/>
    <mergeCell ref="J181:P181"/>
    <mergeCell ref="D177:F177"/>
    <mergeCell ref="H177:N177"/>
    <mergeCell ref="K178:L178"/>
    <mergeCell ref="G174:J174"/>
    <mergeCell ref="K174:M174"/>
    <mergeCell ref="N174:Q174"/>
    <mergeCell ref="M175:N175"/>
    <mergeCell ref="G175:L175"/>
    <mergeCell ref="Q180:R180"/>
    <mergeCell ref="B169:E169"/>
    <mergeCell ref="K168:M168"/>
    <mergeCell ref="G166:J166"/>
    <mergeCell ref="G156:M156"/>
    <mergeCell ref="N156:R156"/>
    <mergeCell ref="G159:J159"/>
    <mergeCell ref="K159:M159"/>
    <mergeCell ref="N159:Q159"/>
    <mergeCell ref="B157:E157"/>
    <mergeCell ref="B159:E159"/>
    <mergeCell ref="B162:E162"/>
    <mergeCell ref="G157:J157"/>
    <mergeCell ref="N157:Q157"/>
    <mergeCell ref="G160:J160"/>
    <mergeCell ref="G161:J161"/>
    <mergeCell ref="G162:J162"/>
    <mergeCell ref="K161:M161"/>
    <mergeCell ref="K162:M162"/>
    <mergeCell ref="N161:Q161"/>
    <mergeCell ref="N162:Q162"/>
    <mergeCell ref="B163:E163"/>
    <mergeCell ref="B164:E164"/>
    <mergeCell ref="G163:J163"/>
    <mergeCell ref="G164:J164"/>
    <mergeCell ref="AA62:AI62"/>
    <mergeCell ref="F144:N144"/>
    <mergeCell ref="S144:T144"/>
    <mergeCell ref="K71:L71"/>
    <mergeCell ref="K72:L72"/>
    <mergeCell ref="K73:L73"/>
    <mergeCell ref="K80:L80"/>
    <mergeCell ref="K81:L81"/>
    <mergeCell ref="K82:L82"/>
    <mergeCell ref="K83:L83"/>
    <mergeCell ref="K84:L84"/>
    <mergeCell ref="K85:L85"/>
    <mergeCell ref="K86:L86"/>
    <mergeCell ref="K87:L87"/>
    <mergeCell ref="K89:L89"/>
    <mergeCell ref="K90:L90"/>
    <mergeCell ref="K91:L91"/>
    <mergeCell ref="K92:L92"/>
    <mergeCell ref="K93:L93"/>
    <mergeCell ref="K94:L94"/>
    <mergeCell ref="K95:L95"/>
    <mergeCell ref="K88:L88"/>
    <mergeCell ref="J49:N49"/>
    <mergeCell ref="O49:P49"/>
    <mergeCell ref="W49:X49"/>
    <mergeCell ref="R52:Y52"/>
    <mergeCell ref="R49:V49"/>
    <mergeCell ref="B50:E50"/>
    <mergeCell ref="AA59:AI59"/>
    <mergeCell ref="AA60:AI60"/>
    <mergeCell ref="AA61:AI61"/>
    <mergeCell ref="AA53:AI53"/>
    <mergeCell ref="AA54:AI54"/>
    <mergeCell ref="AA55:AI55"/>
    <mergeCell ref="AA56:AI56"/>
    <mergeCell ref="AA57:AI57"/>
    <mergeCell ref="AA58:AI58"/>
    <mergeCell ref="AA49:AI49"/>
    <mergeCell ref="AA50:AI51"/>
    <mergeCell ref="B51:Y51"/>
    <mergeCell ref="C52:Q52"/>
    <mergeCell ref="AA52:AI52"/>
    <mergeCell ref="B49:F49"/>
    <mergeCell ref="G49:I49"/>
    <mergeCell ref="J50:K50"/>
    <mergeCell ref="W47:X47"/>
    <mergeCell ref="AA47:AI47"/>
    <mergeCell ref="B48:F48"/>
    <mergeCell ref="G48:I48"/>
    <mergeCell ref="J48:N48"/>
    <mergeCell ref="O48:P48"/>
    <mergeCell ref="Q48:V48"/>
    <mergeCell ref="W48:X48"/>
    <mergeCell ref="AA48:AI48"/>
    <mergeCell ref="G47:I47"/>
    <mergeCell ref="AA40:AI40"/>
    <mergeCell ref="S41:Y42"/>
    <mergeCell ref="AA41:AI41"/>
    <mergeCell ref="AA37:AI37"/>
    <mergeCell ref="J38:L38"/>
    <mergeCell ref="S46:T46"/>
    <mergeCell ref="U46:X46"/>
    <mergeCell ref="AA46:AI46"/>
    <mergeCell ref="AA42:AI42"/>
    <mergeCell ref="S43:T43"/>
    <mergeCell ref="U43:V43"/>
    <mergeCell ref="W43:X43"/>
    <mergeCell ref="AA43:AI43"/>
    <mergeCell ref="M45:P45"/>
    <mergeCell ref="M46:O46"/>
    <mergeCell ref="M42:Q42"/>
    <mergeCell ref="S45:T45"/>
    <mergeCell ref="U45:V45"/>
    <mergeCell ref="W45:X45"/>
    <mergeCell ref="AA45:AI45"/>
    <mergeCell ref="O37:P37"/>
    <mergeCell ref="AA44:AI44"/>
    <mergeCell ref="J40:M40"/>
    <mergeCell ref="N40:O40"/>
    <mergeCell ref="AA38:AI38"/>
    <mergeCell ref="J39:M39"/>
    <mergeCell ref="N39:O39"/>
    <mergeCell ref="P39:Q39"/>
    <mergeCell ref="T39:X39"/>
    <mergeCell ref="AA39:AI39"/>
    <mergeCell ref="T37:U37"/>
    <mergeCell ref="AA30:AI30"/>
    <mergeCell ref="J27:K27"/>
    <mergeCell ref="J35:K35"/>
    <mergeCell ref="AA27:AI27"/>
    <mergeCell ref="Z36:AI36"/>
    <mergeCell ref="J36:K36"/>
    <mergeCell ref="M38:N38"/>
    <mergeCell ref="J28:K28"/>
    <mergeCell ref="J29:K29"/>
    <mergeCell ref="J30:K30"/>
    <mergeCell ref="J31:K31"/>
    <mergeCell ref="J32:K32"/>
    <mergeCell ref="J33:K33"/>
    <mergeCell ref="J34:K34"/>
    <mergeCell ref="J37:K37"/>
    <mergeCell ref="S44:T44"/>
    <mergeCell ref="U44:V44"/>
    <mergeCell ref="W44:X44"/>
    <mergeCell ref="T29:U29"/>
    <mergeCell ref="T30:U30"/>
    <mergeCell ref="T31:U31"/>
    <mergeCell ref="T32:U32"/>
    <mergeCell ref="T33:U33"/>
    <mergeCell ref="T34:U34"/>
    <mergeCell ref="O35:V36"/>
    <mergeCell ref="O33:P33"/>
    <mergeCell ref="O34:P34"/>
    <mergeCell ref="P40:R40"/>
    <mergeCell ref="V40:X40"/>
    <mergeCell ref="W38:X38"/>
    <mergeCell ref="T23:U23"/>
    <mergeCell ref="T24:U24"/>
    <mergeCell ref="T25:U25"/>
    <mergeCell ref="T27:U27"/>
    <mergeCell ref="O28:P28"/>
    <mergeCell ref="O29:P29"/>
    <mergeCell ref="O30:P30"/>
    <mergeCell ref="O31:P31"/>
    <mergeCell ref="O32:P32"/>
    <mergeCell ref="T26:U26"/>
    <mergeCell ref="O25:P25"/>
    <mergeCell ref="O26:P26"/>
    <mergeCell ref="O27:P27"/>
    <mergeCell ref="AA24:AI24"/>
    <mergeCell ref="AA31:AI31"/>
    <mergeCell ref="AA32:AI32"/>
    <mergeCell ref="AA33:AI33"/>
    <mergeCell ref="AA34:AI34"/>
    <mergeCell ref="AA25:AI25"/>
    <mergeCell ref="AA26:AI26"/>
    <mergeCell ref="T28:U28"/>
    <mergeCell ref="B1:G1"/>
    <mergeCell ref="K1:L1"/>
    <mergeCell ref="M1:N1"/>
    <mergeCell ref="S1:T1"/>
    <mergeCell ref="V1:W1"/>
    <mergeCell ref="AA5:AI5"/>
    <mergeCell ref="AA6:AI6"/>
    <mergeCell ref="AA7:AI7"/>
    <mergeCell ref="AA8:AI8"/>
    <mergeCell ref="AA2:AB2"/>
    <mergeCell ref="AC2:AD2"/>
    <mergeCell ref="U3:X3"/>
    <mergeCell ref="Y3:Y4"/>
    <mergeCell ref="AA3:AI3"/>
    <mergeCell ref="AA4:AI4"/>
    <mergeCell ref="S2:T2"/>
    <mergeCell ref="X2:Y2"/>
    <mergeCell ref="J3:T3"/>
    <mergeCell ref="U2:V2"/>
    <mergeCell ref="O1:Q1"/>
    <mergeCell ref="X1:Y1"/>
    <mergeCell ref="J2:L2"/>
    <mergeCell ref="N2:O2"/>
    <mergeCell ref="P2:R2"/>
    <mergeCell ref="Z35:AI35"/>
    <mergeCell ref="AA28:AI28"/>
    <mergeCell ref="AA29:AI29"/>
    <mergeCell ref="J26:K26"/>
    <mergeCell ref="AA9:AI9"/>
    <mergeCell ref="AA10:AI10"/>
    <mergeCell ref="AA19:AI19"/>
    <mergeCell ref="AA20:AI20"/>
    <mergeCell ref="AA21:AI21"/>
    <mergeCell ref="AA22:AI22"/>
    <mergeCell ref="AA23:AI23"/>
    <mergeCell ref="T22:U22"/>
    <mergeCell ref="AA11:AI11"/>
    <mergeCell ref="AA12:AI12"/>
    <mergeCell ref="AA13:AI13"/>
    <mergeCell ref="AA14:AI14"/>
    <mergeCell ref="C27:D27"/>
    <mergeCell ref="C28:D28"/>
    <mergeCell ref="C29:D29"/>
    <mergeCell ref="C30:D30"/>
    <mergeCell ref="C36:D36"/>
    <mergeCell ref="C37:D37"/>
    <mergeCell ref="C39:D39"/>
    <mergeCell ref="AA15:AI15"/>
    <mergeCell ref="AA16:AI16"/>
    <mergeCell ref="T19:U19"/>
    <mergeCell ref="T20:U20"/>
    <mergeCell ref="T21:U21"/>
    <mergeCell ref="J17:M17"/>
    <mergeCell ref="N17:O17"/>
    <mergeCell ref="W17:X17"/>
    <mergeCell ref="AA17:AI17"/>
    <mergeCell ref="J18:X18"/>
    <mergeCell ref="AA18:AI18"/>
    <mergeCell ref="O19:P19"/>
    <mergeCell ref="O20:P20"/>
    <mergeCell ref="O21:P21"/>
    <mergeCell ref="J19:K19"/>
    <mergeCell ref="J20:K20"/>
    <mergeCell ref="J21:K21"/>
    <mergeCell ref="G35:H35"/>
    <mergeCell ref="J69:J70"/>
    <mergeCell ref="K69:L70"/>
    <mergeCell ref="G22:H22"/>
    <mergeCell ref="G23:H23"/>
    <mergeCell ref="G24:H24"/>
    <mergeCell ref="G25:H25"/>
    <mergeCell ref="G26:H26"/>
    <mergeCell ref="G37:H37"/>
    <mergeCell ref="G36:H36"/>
    <mergeCell ref="B41:G41"/>
    <mergeCell ref="C22:D22"/>
    <mergeCell ref="C31:D31"/>
    <mergeCell ref="C32:D32"/>
    <mergeCell ref="C33:D33"/>
    <mergeCell ref="C34:D34"/>
    <mergeCell ref="C35:D35"/>
    <mergeCell ref="G39:H39"/>
    <mergeCell ref="G38:H38"/>
    <mergeCell ref="C38:D38"/>
    <mergeCell ref="C23:D23"/>
    <mergeCell ref="C24:D24"/>
    <mergeCell ref="C25:D25"/>
    <mergeCell ref="C26:D26"/>
    <mergeCell ref="G20:H20"/>
    <mergeCell ref="G21:H21"/>
    <mergeCell ref="J25:K25"/>
    <mergeCell ref="G31:H31"/>
    <mergeCell ref="G32:H32"/>
    <mergeCell ref="G33:H33"/>
    <mergeCell ref="G34:H34"/>
    <mergeCell ref="O22:P22"/>
    <mergeCell ref="O23:P23"/>
    <mergeCell ref="O24:P24"/>
    <mergeCell ref="J24:K24"/>
    <mergeCell ref="G29:H29"/>
    <mergeCell ref="G30:H30"/>
    <mergeCell ref="G27:H27"/>
    <mergeCell ref="G28:H28"/>
    <mergeCell ref="J22:K22"/>
    <mergeCell ref="J23:K23"/>
    <mergeCell ref="B3:D3"/>
    <mergeCell ref="F3:H3"/>
    <mergeCell ref="B18:D18"/>
    <mergeCell ref="F18:H18"/>
    <mergeCell ref="C17:D17"/>
    <mergeCell ref="G17:H17"/>
    <mergeCell ref="C19:D19"/>
    <mergeCell ref="C20:D20"/>
    <mergeCell ref="C21:D21"/>
    <mergeCell ref="C10:D10"/>
    <mergeCell ref="C11:D11"/>
    <mergeCell ref="C12:D12"/>
    <mergeCell ref="C13:D13"/>
    <mergeCell ref="C14:D14"/>
    <mergeCell ref="C15:D15"/>
    <mergeCell ref="C16:D16"/>
    <mergeCell ref="G10:H10"/>
    <mergeCell ref="G11:H11"/>
    <mergeCell ref="G12:H12"/>
    <mergeCell ref="G13:H13"/>
    <mergeCell ref="G14:H14"/>
    <mergeCell ref="G15:H15"/>
    <mergeCell ref="G16:H16"/>
    <mergeCell ref="G19:H19"/>
    <mergeCell ref="G42:H43"/>
    <mergeCell ref="G44:H44"/>
    <mergeCell ref="C44:D44"/>
    <mergeCell ref="G46:I46"/>
    <mergeCell ref="E44:F44"/>
    <mergeCell ref="E71:E103"/>
    <mergeCell ref="G69:G70"/>
    <mergeCell ref="B42:F43"/>
    <mergeCell ref="B98:D101"/>
    <mergeCell ref="B91:B92"/>
    <mergeCell ref="C91:C92"/>
    <mergeCell ref="B89:B90"/>
    <mergeCell ref="C89:C90"/>
    <mergeCell ref="I71:I103"/>
    <mergeCell ref="B69:B70"/>
    <mergeCell ref="C69:C70"/>
    <mergeCell ref="F69:F70"/>
    <mergeCell ref="A67:I68"/>
    <mergeCell ref="A65:I66"/>
    <mergeCell ref="A71:A87"/>
    <mergeCell ref="B850:R850"/>
    <mergeCell ref="B182:R182"/>
    <mergeCell ref="C145:O146"/>
    <mergeCell ref="N170:Q170"/>
    <mergeCell ref="K104:L104"/>
    <mergeCell ref="F107:F108"/>
    <mergeCell ref="G107:G108"/>
    <mergeCell ref="F105:F106"/>
    <mergeCell ref="G105:G106"/>
    <mergeCell ref="J105:J106"/>
    <mergeCell ref="K105:L106"/>
    <mergeCell ref="J107:L108"/>
    <mergeCell ref="G168:J168"/>
    <mergeCell ref="G169:J169"/>
    <mergeCell ref="G170:J170"/>
    <mergeCell ref="K157:M157"/>
    <mergeCell ref="B175:E175"/>
    <mergeCell ref="N160:Q160"/>
    <mergeCell ref="N166:Q166"/>
    <mergeCell ref="B160:E160"/>
    <mergeCell ref="B166:E166"/>
    <mergeCell ref="B156:F156"/>
    <mergeCell ref="K160:M160"/>
    <mergeCell ref="K166:M166"/>
    <mergeCell ref="B165:E165"/>
    <mergeCell ref="G165:J165"/>
    <mergeCell ref="K165:M165"/>
    <mergeCell ref="N165:Q165"/>
    <mergeCell ref="F147:N147"/>
    <mergeCell ref="J148:M148"/>
    <mergeCell ref="O151:Q151"/>
    <mergeCell ref="B153:R155"/>
    <mergeCell ref="K96:L96"/>
    <mergeCell ref="K97:L97"/>
    <mergeCell ref="K98:L98"/>
    <mergeCell ref="K99:L99"/>
    <mergeCell ref="K100:L100"/>
    <mergeCell ref="K101:L101"/>
    <mergeCell ref="K103:L103"/>
    <mergeCell ref="K102:L102"/>
    <mergeCell ref="B161:E161"/>
    <mergeCell ref="K163:M163"/>
    <mergeCell ref="K164:M164"/>
    <mergeCell ref="N163:Q163"/>
    <mergeCell ref="N164:Q164"/>
  </mergeCells>
  <conditionalFormatting sqref="P2:R2 G46:H46 Q180:R180 W48 Y48:Y49 G48:I48 G181:I181 G42:G44">
    <cfRule type="cellIs" dxfId="354" priority="47" operator="lessThan">
      <formula>0</formula>
    </cfRule>
  </conditionalFormatting>
  <conditionalFormatting sqref="O48:P48">
    <cfRule type="cellIs" dxfId="353" priority="46" operator="lessThan">
      <formula>0</formula>
    </cfRule>
  </conditionalFormatting>
  <conditionalFormatting sqref="S5:S16 X5:X16">
    <cfRule type="cellIs" dxfId="352" priority="45" operator="lessThan">
      <formula>0</formula>
    </cfRule>
  </conditionalFormatting>
  <conditionalFormatting sqref="Q181">
    <cfRule type="cellIs" dxfId="351" priority="38" operator="lessThan">
      <formula>0</formula>
    </cfRule>
  </conditionalFormatting>
  <conditionalFormatting sqref="Q180:R180">
    <cfRule type="cellIs" dxfId="350" priority="37" operator="lessThan">
      <formula>0</formula>
    </cfRule>
  </conditionalFormatting>
  <conditionalFormatting sqref="Y48:Y49">
    <cfRule type="cellIs" dxfId="349" priority="35" operator="lessThan">
      <formula>1</formula>
    </cfRule>
  </conditionalFormatting>
  <conditionalFormatting sqref="Q180:R180">
    <cfRule type="cellIs" dxfId="348" priority="27" operator="lessThan">
      <formula>0</formula>
    </cfRule>
  </conditionalFormatting>
  <conditionalFormatting sqref="Y48">
    <cfRule type="cellIs" dxfId="347" priority="26" operator="lessThan">
      <formula>1</formula>
    </cfRule>
  </conditionalFormatting>
  <conditionalFormatting sqref="W47:X47 G47:I47">
    <cfRule type="cellIs" dxfId="346" priority="24" operator="equal">
      <formula>0</formula>
    </cfRule>
  </conditionalFormatting>
  <conditionalFormatting sqref="N5:N16">
    <cfRule type="cellIs" dxfId="345" priority="22" operator="lessThan">
      <formula>0</formula>
    </cfRule>
  </conditionalFormatting>
  <conditionalFormatting sqref="J5:J16">
    <cfRule type="expression" dxfId="344" priority="21">
      <formula>M5=0</formula>
    </cfRule>
  </conditionalFormatting>
  <conditionalFormatting sqref="O5:O16">
    <cfRule type="expression" dxfId="343" priority="20">
      <formula>R5=0</formula>
    </cfRule>
  </conditionalFormatting>
  <conditionalFormatting sqref="T5:T16">
    <cfRule type="expression" dxfId="342" priority="19">
      <formula>W5=0</formula>
    </cfRule>
  </conditionalFormatting>
  <conditionalFormatting sqref="S2:U2 B50 W2 B49:F49 J49:Y49 F50:J50 L50:Y50">
    <cfRule type="expression" dxfId="341" priority="6">
      <formula>$L$45="ח"</formula>
    </cfRule>
  </conditionalFormatting>
  <conditionalFormatting sqref="C10:C16">
    <cfRule type="expression" dxfId="340" priority="5">
      <formula>$C10="סכום לא קבוע"</formula>
    </cfRule>
  </conditionalFormatting>
  <conditionalFormatting sqref="G10:G16">
    <cfRule type="expression" dxfId="339" priority="4">
      <formula>$G10="סכום לא קבוע"</formula>
    </cfRule>
  </conditionalFormatting>
  <conditionalFormatting sqref="G49:I49">
    <cfRule type="expression" dxfId="338" priority="3">
      <formula>$L$45="ח"</formula>
    </cfRule>
  </conditionalFormatting>
  <conditionalFormatting sqref="G180:I180">
    <cfRule type="cellIs" dxfId="337" priority="2" operator="lessThan">
      <formula>0</formula>
    </cfRule>
  </conditionalFormatting>
  <conditionalFormatting sqref="S180">
    <cfRule type="expression" dxfId="336" priority="1">
      <formula>$Q$180&gt;-1</formula>
    </cfRule>
  </conditionalFormatting>
  <dataValidations count="1">
    <dataValidation type="list" allowBlank="1" showInputMessage="1" showErrorMessage="1" promptTitle="בחירת תאריך עברי/לועזי" prompt="מתוך התפריט הנפתחת בלחיצה על הלחצן בצד שמאל, אפשר לבחור בין חודש לועזי או עברי" sqref="O1:Q1" xr:uid="{00000000-0002-0000-0200-000000000000}">
      <formula1>" אייר ,   יוני [6]  "</formula1>
    </dataValidation>
  </dataValidations>
  <pageMargins left="0.7" right="0.7" top="0.75" bottom="0.75" header="0.3" footer="0.3"/>
  <pageSetup paperSize="9" orientation="portrait" r:id="rId1"/>
  <drawing r:id="rId2"/>
  <legacyDrawing r:id="rId3"/>
  <oleObjects>
    <mc:AlternateContent xmlns:mc="http://schemas.openxmlformats.org/markup-compatibility/2006">
      <mc:Choice Requires="x14">
        <oleObject shapeId="45057" r:id="rId4">
          <objectPr defaultSize="0" autoPict="0" r:id="rId5">
            <anchor moveWithCells="1" sizeWithCells="1">
              <from>
                <xdr:col>16</xdr:col>
                <xdr:colOff>152400</xdr:colOff>
                <xdr:row>50</xdr:row>
                <xdr:rowOff>38100</xdr:rowOff>
              </from>
              <to>
                <xdr:col>17</xdr:col>
                <xdr:colOff>514350</xdr:colOff>
                <xdr:row>52</xdr:row>
                <xdr:rowOff>0</xdr:rowOff>
              </to>
            </anchor>
          </objectPr>
        </oleObject>
      </mc:Choice>
      <mc:Fallback>
        <oleObject shapeId="45057" r:id="rId4"/>
      </mc:Fallback>
    </mc:AlternateContent>
  </oleObjects>
  <extLst>
    <ext xmlns:x14="http://schemas.microsoft.com/office/spreadsheetml/2009/9/main" uri="{78C0D931-6437-407d-A8EE-F0AAD7539E65}">
      <x14:conditionalFormattings>
        <x14:conditionalFormatting xmlns:xm="http://schemas.microsoft.com/office/excel/2006/main">
          <x14:cfRule type="iconSet" priority="41" id="{F35CF005-48FA-4888-9FF6-66F0DAA2199A}">
            <x14:iconSet custom="1">
              <x14:cfvo type="percent">
                <xm:f>0</xm:f>
              </x14:cfvo>
              <x14:cfvo type="num">
                <xm:f>0</xm:f>
              </x14:cfvo>
              <x14:cfvo type="num">
                <xm:f>1</xm:f>
              </x14:cfvo>
              <x14:cfIcon iconSet="NoIcons" iconId="0"/>
              <x14:cfIcon iconSet="NoIcons" iconId="0"/>
              <x14:cfIcon iconSet="3Symbols" iconId="2"/>
            </x14:iconSet>
          </x14:cfRule>
          <xm:sqref>S5:S16 X5:X16</xm:sqref>
        </x14:conditionalFormatting>
        <x14:conditionalFormatting xmlns:xm="http://schemas.microsoft.com/office/excel/2006/main">
          <x14:cfRule type="iconSet" priority="23" id="{234B5E32-C685-474B-85B7-FB06C474B897}">
            <x14:iconSet iconSet="3Symbols" custom="1">
              <x14:cfvo type="percent">
                <xm:f>0</xm:f>
              </x14:cfvo>
              <x14:cfvo type="num">
                <xm:f>0</xm:f>
              </x14:cfvo>
              <x14:cfvo type="num">
                <xm:f>1</xm:f>
              </x14:cfvo>
              <x14:cfIcon iconSet="NoIcons" iconId="0"/>
              <x14:cfIcon iconSet="NoIcons" iconId="0"/>
              <x14:cfIcon iconSet="3Symbols" iconId="2"/>
            </x14:iconSet>
          </x14:cfRule>
          <xm:sqref>N5:N16</xm:sqref>
        </x14:conditionalFormatting>
        <x14:conditionalFormatting xmlns:xm="http://schemas.microsoft.com/office/excel/2006/main">
          <x14:cfRule type="expression" priority="16" id="{02193942-13D4-4541-A3CA-488E15E08A67}">
            <xm:f>$C$5&lt;&gt;'ניסן-מאי.5'!$C$5</xm:f>
            <x14:dxf>
              <font>
                <b/>
                <i/>
              </font>
            </x14:dxf>
          </x14:cfRule>
          <xm:sqref>C5:D5 D6:D9</xm:sqref>
        </x14:conditionalFormatting>
        <x14:conditionalFormatting xmlns:xm="http://schemas.microsoft.com/office/excel/2006/main">
          <x14:cfRule type="expression" priority="15" id="{A20A2601-28B5-480E-BAA5-C8A1A973823B}">
            <xm:f>$C$6&lt;&gt;'ניסן-מאי.5'!$C$6</xm:f>
            <x14:dxf>
              <font>
                <b/>
                <i/>
              </font>
            </x14:dxf>
          </x14:cfRule>
          <xm:sqref>C6</xm:sqref>
        </x14:conditionalFormatting>
        <x14:conditionalFormatting xmlns:xm="http://schemas.microsoft.com/office/excel/2006/main">
          <x14:cfRule type="expression" priority="14" id="{78242A86-3C6E-4CDE-9369-E20DA6A15245}">
            <xm:f>$C$7&lt;&gt;'ניסן-מאי.5'!$C$7</xm:f>
            <x14:dxf>
              <font>
                <b/>
                <i/>
              </font>
            </x14:dxf>
          </x14:cfRule>
          <xm:sqref>C7</xm:sqref>
        </x14:conditionalFormatting>
        <x14:conditionalFormatting xmlns:xm="http://schemas.microsoft.com/office/excel/2006/main">
          <x14:cfRule type="expression" priority="13" id="{FF8C2DD1-6D2D-4922-9647-958ACCEADF40}">
            <xm:f>$C$8&lt;&gt;'ניסן-מאי.5'!$C$8</xm:f>
            <x14:dxf>
              <font>
                <b/>
                <i/>
              </font>
            </x14:dxf>
          </x14:cfRule>
          <xm:sqref>C8</xm:sqref>
        </x14:conditionalFormatting>
        <x14:conditionalFormatting xmlns:xm="http://schemas.microsoft.com/office/excel/2006/main">
          <x14:cfRule type="expression" priority="12" id="{80DCD450-1433-4929-828B-A19651968BAE}">
            <xm:f>$C$9&lt;&gt;'ניסן-מאי.5'!$C$9</xm:f>
            <x14:dxf>
              <font>
                <b/>
                <i/>
              </font>
            </x14:dxf>
          </x14:cfRule>
          <xm:sqref>C9</xm:sqref>
        </x14:conditionalFormatting>
        <x14:conditionalFormatting xmlns:xm="http://schemas.microsoft.com/office/excel/2006/main">
          <x14:cfRule type="expression" priority="11" id="{8A9B948A-14BB-49A3-9ACC-BF5C4CC8D433}">
            <xm:f>$G$5&lt;&gt;'ניסן-מאי.5'!$G$5</xm:f>
            <x14:dxf>
              <font>
                <b/>
                <i/>
              </font>
            </x14:dxf>
          </x14:cfRule>
          <xm:sqref>G5:H5 H6:H9</xm:sqref>
        </x14:conditionalFormatting>
        <x14:conditionalFormatting xmlns:xm="http://schemas.microsoft.com/office/excel/2006/main">
          <x14:cfRule type="expression" priority="10" id="{8AFC5236-F57F-4897-885D-67C6B000C917}">
            <xm:f>$G$6&lt;&gt;'ניסן-מאי.5'!$G$6</xm:f>
            <x14:dxf>
              <font>
                <b/>
                <i/>
              </font>
            </x14:dxf>
          </x14:cfRule>
          <xm:sqref>G6</xm:sqref>
        </x14:conditionalFormatting>
        <x14:conditionalFormatting xmlns:xm="http://schemas.microsoft.com/office/excel/2006/main">
          <x14:cfRule type="expression" priority="9" id="{78058551-AB15-47C1-909B-EE43B19423A3}">
            <xm:f>$G$7&lt;&gt;'ניסן-מאי.5'!$G$7</xm:f>
            <x14:dxf>
              <font>
                <b/>
                <i/>
              </font>
            </x14:dxf>
          </x14:cfRule>
          <xm:sqref>G7</xm:sqref>
        </x14:conditionalFormatting>
        <x14:conditionalFormatting xmlns:xm="http://schemas.microsoft.com/office/excel/2006/main">
          <x14:cfRule type="expression" priority="8" id="{BC7FFA21-6538-4604-92DC-63C14F74A107}">
            <xm:f>$G$8&lt;&gt;'ניסן-מאי.5'!$G$8</xm:f>
            <x14:dxf>
              <font>
                <b/>
                <i/>
              </font>
            </x14:dxf>
          </x14:cfRule>
          <xm:sqref>G8</xm:sqref>
        </x14:conditionalFormatting>
        <x14:conditionalFormatting xmlns:xm="http://schemas.microsoft.com/office/excel/2006/main">
          <x14:cfRule type="expression" priority="7" id="{BB31ECA8-23D5-4126-BB8D-B1744212B21B}">
            <xm:f>$G$9&lt;&gt;'ניסן-מאי.5'!$G$9</xm:f>
            <x14:dxf>
              <font>
                <b/>
                <i/>
              </font>
            </x14:dxf>
          </x14:cfRule>
          <xm:sqref>G9</xm:sqref>
        </x14:conditionalFormatting>
      </x14:conditionalFormatting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גיליון2">
    <tabColor theme="0" tint="-0.249977111117893"/>
  </sheetPr>
  <dimension ref="A1:AJ872"/>
  <sheetViews>
    <sheetView showGridLines="0" showRowColHeaders="0" rightToLeft="1" zoomScale="85" zoomScaleNormal="85" workbookViewId="0">
      <pane ySplit="2" topLeftCell="A3" activePane="bottomLeft" state="frozen"/>
      <selection activeCell="B176" sqref="B176"/>
      <selection pane="bottomLeft" activeCell="B5" sqref="B5"/>
    </sheetView>
  </sheetViews>
  <sheetFormatPr defaultColWidth="0" defaultRowHeight="14.25" zeroHeight="1" x14ac:dyDescent="0.2"/>
  <cols>
    <col min="1" max="1" width="2.625" style="86" customWidth="1"/>
    <col min="2" max="2" width="21.375" style="87" customWidth="1"/>
    <col min="3" max="3" width="15.25" style="88" customWidth="1"/>
    <col min="4" max="4" width="2.75" style="505" customWidth="1"/>
    <col min="5" max="5" width="3.125" style="82" customWidth="1"/>
    <col min="6" max="6" width="24.75" style="12" customWidth="1"/>
    <col min="7" max="7" width="15.75" style="12" customWidth="1"/>
    <col min="8" max="8" width="2.75" style="412" customWidth="1"/>
    <col min="9" max="9" width="3.125" style="12" customWidth="1"/>
    <col min="10" max="10" width="15.375" style="12" customWidth="1"/>
    <col min="11" max="11" width="8.75" style="12" customWidth="1"/>
    <col min="12" max="12" width="4.25" style="12" customWidth="1"/>
    <col min="13" max="13" width="12.375" style="12" customWidth="1"/>
    <col min="14" max="14" width="9.875" style="12" customWidth="1"/>
    <col min="15" max="15" width="14.5" style="12" customWidth="1"/>
    <col min="16" max="16" width="8.25" style="12" customWidth="1"/>
    <col min="17" max="17" width="4.5" style="12" customWidth="1"/>
    <col min="18" max="18" width="12.75" style="12" customWidth="1"/>
    <col min="19" max="19" width="10.25" style="12" customWidth="1"/>
    <col min="20" max="20" width="14.5" style="12" customWidth="1"/>
    <col min="21" max="21" width="8.625" style="12" customWidth="1"/>
    <col min="22" max="22" width="5" style="12" customWidth="1"/>
    <col min="23" max="23" width="12.5" style="12" customWidth="1"/>
    <col min="24" max="24" width="10" style="12" customWidth="1"/>
    <col min="25" max="25" width="12.75" style="12" customWidth="1"/>
    <col min="26" max="26" width="2.75" style="12" customWidth="1"/>
    <col min="27" max="27" width="8.75" style="12" customWidth="1"/>
    <col min="28" max="28" width="10.125" style="12" customWidth="1"/>
    <col min="29" max="36" width="8.75" style="12" customWidth="1"/>
    <col min="37" max="16384" width="8.75" style="12" hidden="1"/>
  </cols>
  <sheetData>
    <row r="1" spans="1:35" ht="40.9" customHeight="1" thickTop="1" thickBot="1" x14ac:dyDescent="0.35">
      <c r="A1" s="109"/>
      <c r="B1" s="1071" t="s">
        <v>37</v>
      </c>
      <c r="C1" s="1072"/>
      <c r="D1" s="1072"/>
      <c r="E1" s="1072"/>
      <c r="F1" s="1072"/>
      <c r="G1" s="1072"/>
      <c r="H1" s="507"/>
      <c r="I1" s="110"/>
      <c r="J1" s="110"/>
      <c r="K1" s="1155"/>
      <c r="L1" s="1155"/>
      <c r="M1" s="1156" t="s">
        <v>142</v>
      </c>
      <c r="N1" s="1157"/>
      <c r="O1" s="1064" t="s">
        <v>217</v>
      </c>
      <c r="P1" s="1064"/>
      <c r="Q1" s="1064"/>
      <c r="R1" s="601"/>
      <c r="S1" s="1176" t="s">
        <v>144</v>
      </c>
      <c r="T1" s="1176"/>
      <c r="U1" s="837">
        <f ca="1">TODAY()</f>
        <v>45377</v>
      </c>
      <c r="V1" s="1169">
        <f ca="1">TODAY()</f>
        <v>45377</v>
      </c>
      <c r="W1" s="1169"/>
      <c r="X1" s="1168">
        <f ca="1">TODAY()</f>
        <v>45377</v>
      </c>
      <c r="Y1" s="1168"/>
      <c r="Z1" s="112"/>
      <c r="AA1" s="11"/>
      <c r="AB1" s="11"/>
    </row>
    <row r="2" spans="1:35" ht="32.450000000000003" customHeight="1" thickTop="1" x14ac:dyDescent="0.4">
      <c r="A2" s="113"/>
      <c r="B2" s="528" t="s">
        <v>0</v>
      </c>
      <c r="C2" s="527"/>
      <c r="D2" s="529"/>
      <c r="E2" s="643"/>
      <c r="F2" s="644" t="s">
        <v>50</v>
      </c>
      <c r="G2" s="530"/>
      <c r="H2" s="531"/>
      <c r="I2" s="532"/>
      <c r="J2" s="1172" t="s">
        <v>32</v>
      </c>
      <c r="K2" s="1172"/>
      <c r="L2" s="1172"/>
      <c r="M2" s="533"/>
      <c r="N2" s="1162" t="s">
        <v>19</v>
      </c>
      <c r="O2" s="1162"/>
      <c r="P2" s="1163">
        <f>SUM(W48)</f>
        <v>0</v>
      </c>
      <c r="Q2" s="1163"/>
      <c r="R2" s="1163"/>
      <c r="S2" s="1177" t="s">
        <v>30</v>
      </c>
      <c r="T2" s="1177"/>
      <c r="U2" s="1187">
        <f>SUM(W49)</f>
        <v>0</v>
      </c>
      <c r="V2" s="1187"/>
      <c r="W2" s="562" t="str">
        <f>IF(U2&lt;0,"זכות","")</f>
        <v/>
      </c>
      <c r="X2" s="1178"/>
      <c r="Y2" s="1179"/>
      <c r="Z2" s="121"/>
      <c r="AA2" s="1180" t="s">
        <v>225</v>
      </c>
      <c r="AB2" s="1181"/>
      <c r="AC2" s="1182"/>
      <c r="AD2" s="1182"/>
      <c r="AE2" s="228"/>
      <c r="AF2" s="228"/>
      <c r="AG2" s="228"/>
      <c r="AH2" s="228"/>
      <c r="AI2" s="228"/>
    </row>
    <row r="3" spans="1:35" ht="23.1" customHeight="1" x14ac:dyDescent="0.3">
      <c r="A3" s="122"/>
      <c r="B3" s="1342" t="s">
        <v>1</v>
      </c>
      <c r="C3" s="1343"/>
      <c r="D3" s="520"/>
      <c r="E3" s="123"/>
      <c r="F3" s="1346" t="s">
        <v>12</v>
      </c>
      <c r="G3" s="1347"/>
      <c r="H3" s="508"/>
      <c r="I3" s="124"/>
      <c r="J3" s="1164" t="s">
        <v>237</v>
      </c>
      <c r="K3" s="1165"/>
      <c r="L3" s="1165"/>
      <c r="M3" s="1165"/>
      <c r="N3" s="1165"/>
      <c r="O3" s="1165"/>
      <c r="P3" s="1165"/>
      <c r="Q3" s="1165"/>
      <c r="R3" s="1165"/>
      <c r="S3" s="1165"/>
      <c r="T3" s="1165"/>
      <c r="U3" s="1183"/>
      <c r="V3" s="1183"/>
      <c r="W3" s="1183"/>
      <c r="X3" s="1184"/>
      <c r="Y3" s="1185" t="s">
        <v>26</v>
      </c>
      <c r="Z3" s="125"/>
      <c r="AA3" s="1111"/>
      <c r="AB3" s="1112"/>
      <c r="AC3" s="1112"/>
      <c r="AD3" s="1112"/>
      <c r="AE3" s="1112"/>
      <c r="AF3" s="1112"/>
      <c r="AG3" s="1112"/>
      <c r="AH3" s="1112"/>
      <c r="AI3" s="1113"/>
    </row>
    <row r="4" spans="1:35" ht="15.75" x14ac:dyDescent="0.25">
      <c r="A4" s="122"/>
      <c r="B4" s="513" t="s">
        <v>25</v>
      </c>
      <c r="C4" s="514" t="s">
        <v>6</v>
      </c>
      <c r="D4" s="627" t="s">
        <v>209</v>
      </c>
      <c r="E4" s="127"/>
      <c r="F4" s="515" t="s">
        <v>24</v>
      </c>
      <c r="G4" s="534" t="s">
        <v>6</v>
      </c>
      <c r="H4" s="619" t="s">
        <v>209</v>
      </c>
      <c r="I4" s="517"/>
      <c r="J4" s="130" t="s">
        <v>3</v>
      </c>
      <c r="K4" s="781" t="s">
        <v>21</v>
      </c>
      <c r="L4" s="465" t="s">
        <v>5</v>
      </c>
      <c r="M4" s="132" t="s">
        <v>98</v>
      </c>
      <c r="N4" s="445" t="s">
        <v>11</v>
      </c>
      <c r="O4" s="443" t="s">
        <v>3</v>
      </c>
      <c r="P4" s="781" t="s">
        <v>21</v>
      </c>
      <c r="Q4" s="465" t="s">
        <v>5</v>
      </c>
      <c r="R4" s="444" t="s">
        <v>98</v>
      </c>
      <c r="S4" s="445" t="s">
        <v>11</v>
      </c>
      <c r="T4" s="443" t="s">
        <v>3</v>
      </c>
      <c r="U4" s="781" t="s">
        <v>21</v>
      </c>
      <c r="V4" s="465" t="s">
        <v>5</v>
      </c>
      <c r="W4" s="132" t="s">
        <v>98</v>
      </c>
      <c r="X4" s="445" t="s">
        <v>11</v>
      </c>
      <c r="Y4" s="1186"/>
      <c r="Z4" s="140"/>
      <c r="AA4" s="1111"/>
      <c r="AB4" s="1112"/>
      <c r="AC4" s="1112"/>
      <c r="AD4" s="1112"/>
      <c r="AE4" s="1112"/>
      <c r="AF4" s="1112"/>
      <c r="AG4" s="1112"/>
      <c r="AH4" s="1112"/>
      <c r="AI4" s="1113"/>
    </row>
    <row r="5" spans="1:35" ht="15.75" x14ac:dyDescent="0.25">
      <c r="A5" s="122"/>
      <c r="B5" s="933" t="str">
        <f>T('אייר-יוני.6'!B5)</f>
        <v/>
      </c>
      <c r="C5" s="509">
        <f>'אייר-יוני.6'!C5</f>
        <v>0</v>
      </c>
      <c r="D5" s="624" t="str">
        <f>IF('אייר-יוני.6'!C5&lt;&gt;'ניסן-מאי.5'!C5,"?","")</f>
        <v/>
      </c>
      <c r="E5" s="14"/>
      <c r="F5" s="18" t="str">
        <f>T('אייר-יוני.6'!F5)</f>
        <v/>
      </c>
      <c r="G5" s="511">
        <f>'אייר-יוני.6'!G5</f>
        <v>0</v>
      </c>
      <c r="H5" s="604" t="str">
        <f>IF('אייר-יוני.6'!G5&lt;&gt;'ניסן-מאי.5'!G5,"?","")</f>
        <v/>
      </c>
      <c r="I5" s="582"/>
      <c r="J5" s="453" t="str">
        <f>T('אייר-יוני.6'!J5)</f>
        <v/>
      </c>
      <c r="K5" s="466" t="str">
        <f>T('אייר-יוני.6'!K5)</f>
        <v/>
      </c>
      <c r="L5" s="460">
        <f>'אייר-יוני.6'!L5</f>
        <v>0</v>
      </c>
      <c r="M5" s="446">
        <f>IF(N5=-99,0,'אייר-יוני.6'!M5)</f>
        <v>0</v>
      </c>
      <c r="N5" s="798">
        <f>IF('אייר-יוני.6'!N5=1,-99,'אייר-יוני.6'!N5-1)</f>
        <v>-3</v>
      </c>
      <c r="O5" s="454" t="str">
        <f>T('אייר-יוני.6'!O5)</f>
        <v/>
      </c>
      <c r="P5" s="467" t="str">
        <f>T('אייר-יוני.6'!P5)</f>
        <v/>
      </c>
      <c r="Q5" s="461">
        <f>'אייר-יוני.6'!Q5</f>
        <v>0</v>
      </c>
      <c r="R5" s="455">
        <f>IF(S5=-99,0,'אייר-יוני.6'!R5)</f>
        <v>0</v>
      </c>
      <c r="S5" s="799">
        <f>IF('אייר-יוני.6'!S5=1,-99,'אייר-יוני.6'!S5-1)</f>
        <v>-3</v>
      </c>
      <c r="T5" s="454" t="str">
        <f>T('אייר-יוני.6'!T5)</f>
        <v/>
      </c>
      <c r="U5" s="468" t="str">
        <f>T('אייר-יוני.6'!U5)</f>
        <v/>
      </c>
      <c r="V5" s="461">
        <f>'אייר-יוני.6'!V5</f>
        <v>0</v>
      </c>
      <c r="W5" s="456">
        <f>IF(X5=-99,0,'אייר-יוני.6'!W5)</f>
        <v>0</v>
      </c>
      <c r="X5" s="800">
        <f>IF('אייר-יוני.6'!X5=1,-99,'אייר-יוני.6'!X5-1)</f>
        <v>-9</v>
      </c>
      <c r="Y5" s="31">
        <f>'אייר-יוני.6'!Y5</f>
        <v>0</v>
      </c>
      <c r="Z5" s="160"/>
      <c r="AA5" s="1111"/>
      <c r="AB5" s="1112"/>
      <c r="AC5" s="1112"/>
      <c r="AD5" s="1112"/>
      <c r="AE5" s="1112"/>
      <c r="AF5" s="1112"/>
      <c r="AG5" s="1112"/>
      <c r="AH5" s="1112"/>
      <c r="AI5" s="1113"/>
    </row>
    <row r="6" spans="1:35" ht="15.75" x14ac:dyDescent="0.25">
      <c r="A6" s="122"/>
      <c r="B6" s="930" t="str">
        <f>T('אייר-יוני.6'!B6)</f>
        <v/>
      </c>
      <c r="C6" s="509">
        <f>'אייר-יוני.6'!C6</f>
        <v>0</v>
      </c>
      <c r="D6" s="622" t="str">
        <f>IF('אייר-יוני.6'!C6&lt;&gt;'ניסן-מאי.5'!C6,"?","")</f>
        <v/>
      </c>
      <c r="E6" s="14"/>
      <c r="F6" s="18" t="str">
        <f>T('אייר-יוני.6'!F6)</f>
        <v/>
      </c>
      <c r="G6" s="511">
        <f>'אייר-יוני.6'!G6</f>
        <v>0</v>
      </c>
      <c r="H6" s="616" t="str">
        <f>IF('אייר-יוני.6'!G6&lt;&gt;'ניסן-מאי.5'!G6,"?","")</f>
        <v/>
      </c>
      <c r="I6" s="516"/>
      <c r="J6" s="453" t="str">
        <f>T('אייר-יוני.6'!J6)</f>
        <v/>
      </c>
      <c r="K6" s="466" t="str">
        <f>T('אייר-יוני.6'!K6)</f>
        <v/>
      </c>
      <c r="L6" s="462">
        <f>'אייר-יוני.6'!L6</f>
        <v>0</v>
      </c>
      <c r="M6" s="803">
        <f>IF(N6=-99,0,'אייר-יוני.6'!M6)</f>
        <v>0</v>
      </c>
      <c r="N6" s="798">
        <f>IF('אייר-יוני.6'!N6=1,-99,'אייר-יוני.6'!N6-1)</f>
        <v>-3</v>
      </c>
      <c r="O6" s="454" t="str">
        <f>T('אייר-יוני.6'!O6)</f>
        <v/>
      </c>
      <c r="P6" s="467" t="str">
        <f>T('אייר-יוני.6'!P6)</f>
        <v/>
      </c>
      <c r="Q6" s="461">
        <f>'אייר-יוני.6'!Q6</f>
        <v>0</v>
      </c>
      <c r="R6" s="455">
        <f>IF(S6=-99,0,'אייר-יוני.6'!R6)</f>
        <v>0</v>
      </c>
      <c r="S6" s="799">
        <f>IF('אייר-יוני.6'!S6=1,-99,'אייר-יוני.6'!S6-1)</f>
        <v>-3</v>
      </c>
      <c r="T6" s="454" t="str">
        <f>T('אייר-יוני.6'!T6)</f>
        <v/>
      </c>
      <c r="U6" s="468" t="str">
        <f>T('אייר-יוני.6'!U6)</f>
        <v/>
      </c>
      <c r="V6" s="461">
        <f>'אייר-יוני.6'!V6</f>
        <v>0</v>
      </c>
      <c r="W6" s="809">
        <f>IF(X6=-99,0,'אייר-יוני.6'!W6)</f>
        <v>0</v>
      </c>
      <c r="X6" s="800">
        <f>IF('אייר-יוני.6'!X6=1,-99,'אייר-יוני.6'!X6-1)</f>
        <v>-3</v>
      </c>
      <c r="Y6" s="31">
        <f>'אייר-יוני.6'!Y6</f>
        <v>0</v>
      </c>
      <c r="Z6" s="160"/>
      <c r="AA6" s="1111"/>
      <c r="AB6" s="1112"/>
      <c r="AC6" s="1112"/>
      <c r="AD6" s="1112"/>
      <c r="AE6" s="1112"/>
      <c r="AF6" s="1112"/>
      <c r="AG6" s="1112"/>
      <c r="AH6" s="1112"/>
      <c r="AI6" s="1113"/>
    </row>
    <row r="7" spans="1:35" ht="15.75" x14ac:dyDescent="0.25">
      <c r="A7" s="122"/>
      <c r="B7" s="506" t="str">
        <f>T('אייר-יוני.6'!B7)</f>
        <v/>
      </c>
      <c r="C7" s="509">
        <f>'אייר-יוני.6'!C7</f>
        <v>0</v>
      </c>
      <c r="D7" s="603" t="str">
        <f>IF('אייר-יוני.6'!C7&lt;&gt;'ניסן-מאי.5'!C7,"?","")</f>
        <v/>
      </c>
      <c r="E7" s="14"/>
      <c r="F7" s="269" t="str">
        <f>T('אייר-יוני.6'!F7)</f>
        <v/>
      </c>
      <c r="G7" s="511">
        <f>'אייר-יוני.6'!G7</f>
        <v>0</v>
      </c>
      <c r="H7" s="618" t="str">
        <f>IF('אייר-יוני.6'!G7&lt;&gt;'ניסן-מאי.5'!G7,"?","")</f>
        <v/>
      </c>
      <c r="I7" s="585"/>
      <c r="J7" s="453" t="str">
        <f>T('אייר-יוני.6'!J7)</f>
        <v/>
      </c>
      <c r="K7" s="812" t="str">
        <f>T('אייר-יוני.6'!K7)</f>
        <v/>
      </c>
      <c r="L7" s="463">
        <f>'אייר-יוני.6'!L7</f>
        <v>0</v>
      </c>
      <c r="M7" s="803">
        <f>IF(N7=-99,0,'אייר-יוני.6'!M7)</f>
        <v>0</v>
      </c>
      <c r="N7" s="798">
        <f>IF('אייר-יוני.6'!N7=1,-99,'אייר-יוני.6'!N7-1)</f>
        <v>-3</v>
      </c>
      <c r="O7" s="454" t="str">
        <f>T('אייר-יוני.6'!O7)</f>
        <v/>
      </c>
      <c r="P7" s="467" t="str">
        <f>T('אייר-יוני.6'!P7)</f>
        <v/>
      </c>
      <c r="Q7" s="461">
        <f>'אייר-יוני.6'!Q7</f>
        <v>0</v>
      </c>
      <c r="R7" s="455">
        <f>IF(S7=-99,0,'אייר-יוני.6'!R7)</f>
        <v>0</v>
      </c>
      <c r="S7" s="799">
        <f>IF('אייר-יוני.6'!S7=1,-99,'אייר-יוני.6'!S7-1)</f>
        <v>-3</v>
      </c>
      <c r="T7" s="454" t="str">
        <f>T('אייר-יוני.6'!T7)</f>
        <v/>
      </c>
      <c r="U7" s="468" t="str">
        <f>T('אייר-יוני.6'!U7)</f>
        <v/>
      </c>
      <c r="V7" s="461">
        <f>'אייר-יוני.6'!V7</f>
        <v>0</v>
      </c>
      <c r="W7" s="459">
        <f>IF(X7=-99,0,'אייר-יוני.6'!W7)</f>
        <v>0</v>
      </c>
      <c r="X7" s="800">
        <f>IF('אייר-יוני.6'!X7=1,-99,'אייר-יוני.6'!X7-1)</f>
        <v>-3</v>
      </c>
      <c r="Y7" s="31">
        <f>'אייר-יוני.6'!Y7</f>
        <v>0</v>
      </c>
      <c r="Z7" s="160"/>
      <c r="AA7" s="1111"/>
      <c r="AB7" s="1112"/>
      <c r="AC7" s="1112"/>
      <c r="AD7" s="1112"/>
      <c r="AE7" s="1112"/>
      <c r="AF7" s="1112"/>
      <c r="AG7" s="1112"/>
      <c r="AH7" s="1112"/>
      <c r="AI7" s="1113"/>
    </row>
    <row r="8" spans="1:35" ht="15.75" x14ac:dyDescent="0.25">
      <c r="A8" s="122"/>
      <c r="B8" s="506" t="str">
        <f>T('אייר-יוני.6'!B8)</f>
        <v/>
      </c>
      <c r="C8" s="509">
        <f>'אייר-יוני.6'!C8</f>
        <v>0</v>
      </c>
      <c r="D8" s="603" t="str">
        <f>IF('אייר-יוני.6'!C8&lt;&gt;'ניסן-מאי.5'!C8,"?","")</f>
        <v/>
      </c>
      <c r="E8" s="14"/>
      <c r="F8" s="18" t="str">
        <f>T('אייר-יוני.6'!F8)</f>
        <v/>
      </c>
      <c r="G8" s="511">
        <f>'אייר-יוני.6'!G8</f>
        <v>0</v>
      </c>
      <c r="H8" s="616" t="str">
        <f>IF('אייר-יוני.6'!G8&lt;&gt;'ניסן-מאי.5'!G8,"?","")</f>
        <v/>
      </c>
      <c r="I8" s="516"/>
      <c r="J8" s="453" t="str">
        <f>T('אייר-יוני.6'!J8)</f>
        <v/>
      </c>
      <c r="K8" s="811" t="str">
        <f>T('אייר-יוני.6'!K8)</f>
        <v/>
      </c>
      <c r="L8" s="463">
        <f>'אייר-יוני.6'!L8</f>
        <v>0</v>
      </c>
      <c r="M8" s="804">
        <f>IF(N8=-99,0,'אייר-יוני.6'!M8)</f>
        <v>0</v>
      </c>
      <c r="N8" s="798">
        <f>IF('אייר-יוני.6'!N8=1,-99,'אייר-יוני.6'!N8-1)</f>
        <v>-3</v>
      </c>
      <c r="O8" s="454" t="str">
        <f>T('אייר-יוני.6'!O8)</f>
        <v/>
      </c>
      <c r="P8" s="470" t="str">
        <f>T('אייר-יוני.6'!P8)</f>
        <v/>
      </c>
      <c r="Q8" s="461">
        <f>'אייר-יוני.6'!Q8</f>
        <v>0</v>
      </c>
      <c r="R8" s="455">
        <f>IF(S8=-99,0,'אייר-יוני.6'!R8)</f>
        <v>0</v>
      </c>
      <c r="S8" s="799">
        <f>IF('אייר-יוני.6'!S8=1,-99,'אייר-יוני.6'!S8-1)</f>
        <v>-3</v>
      </c>
      <c r="T8" s="454" t="str">
        <f>T('אייר-יוני.6'!T8)</f>
        <v/>
      </c>
      <c r="U8" s="468" t="str">
        <f>T('אייר-יוני.6'!U8)</f>
        <v/>
      </c>
      <c r="V8" s="461">
        <f>'אייר-יוני.6'!V8</f>
        <v>0</v>
      </c>
      <c r="W8" s="810">
        <f>IF(X8=-99,0,'אייר-יוני.6'!W8)</f>
        <v>0</v>
      </c>
      <c r="X8" s="800">
        <f>IF('אייר-יוני.6'!X8=1,-99,'אייר-יוני.6'!X8-1)</f>
        <v>-3</v>
      </c>
      <c r="Y8" s="31">
        <f>'אייר-יוני.6'!Y8</f>
        <v>0</v>
      </c>
      <c r="Z8" s="160"/>
      <c r="AA8" s="1111"/>
      <c r="AB8" s="1112"/>
      <c r="AC8" s="1112"/>
      <c r="AD8" s="1112"/>
      <c r="AE8" s="1112"/>
      <c r="AF8" s="1112"/>
      <c r="AG8" s="1112"/>
      <c r="AH8" s="1112"/>
      <c r="AI8" s="1113"/>
    </row>
    <row r="9" spans="1:35" ht="16.5" thickBot="1" x14ac:dyDescent="0.3">
      <c r="A9" s="122"/>
      <c r="B9" s="506" t="str">
        <f>T('אייר-יוני.6'!B9)</f>
        <v/>
      </c>
      <c r="C9" s="614">
        <f>'אייר-יוני.6'!C9</f>
        <v>0</v>
      </c>
      <c r="D9" s="603" t="str">
        <f>IF('אייר-יוני.6'!C9&lt;&gt;'ניסן-מאי.5'!C9,"?","")</f>
        <v/>
      </c>
      <c r="E9" s="14"/>
      <c r="F9" s="18" t="str">
        <f>T('אייר-יוני.6'!F9)</f>
        <v/>
      </c>
      <c r="G9" s="620">
        <f>'אייר-יוני.6'!G9</f>
        <v>0</v>
      </c>
      <c r="H9" s="621" t="str">
        <f>IF('אייר-יוני.6'!G9&lt;&gt;'ניסן-מאי.5'!G9,"?","")</f>
        <v/>
      </c>
      <c r="I9" s="582"/>
      <c r="J9" s="453" t="str">
        <f>T('אייר-יוני.6'!J9)</f>
        <v/>
      </c>
      <c r="K9" s="466" t="str">
        <f>T('אייר-יוני.6'!K9)</f>
        <v/>
      </c>
      <c r="L9" s="463">
        <f>'אייר-יוני.6'!L9</f>
        <v>0</v>
      </c>
      <c r="M9" s="806">
        <f>IF(N9=-99,0,'אייר-יוני.6'!M9)</f>
        <v>0</v>
      </c>
      <c r="N9" s="805">
        <f>IF('אייר-יוני.6'!N9=1,-99,'אייר-יוני.6'!N9-1)</f>
        <v>-3</v>
      </c>
      <c r="O9" s="454" t="str">
        <f>T('אייר-יוני.6'!O9)</f>
        <v/>
      </c>
      <c r="P9" s="470" t="str">
        <f>T('אייר-יוני.6'!P9)</f>
        <v/>
      </c>
      <c r="Q9" s="461">
        <f>'אייר-יוני.6'!Q9</f>
        <v>0</v>
      </c>
      <c r="R9" s="455">
        <f>IF(S9=-99,0,'אייר-יוני.6'!R9)</f>
        <v>0</v>
      </c>
      <c r="S9" s="799">
        <f>IF('אייר-יוני.6'!S9=1,-99,'אייר-יוני.6'!S9-1)</f>
        <v>-3</v>
      </c>
      <c r="T9" s="454" t="str">
        <f>T('אייר-יוני.6'!T9)</f>
        <v/>
      </c>
      <c r="U9" s="468" t="str">
        <f>T('אייר-יוני.6'!U9)</f>
        <v/>
      </c>
      <c r="V9" s="461">
        <f>'אייר-יוני.6'!V9</f>
        <v>0</v>
      </c>
      <c r="W9" s="810">
        <f>IF(X9=-99,0,'אייר-יוני.6'!W9)</f>
        <v>0</v>
      </c>
      <c r="X9" s="800">
        <f>IF('אייר-יוני.6'!X9=1,-99,'אייר-יוני.6'!X9-1)</f>
        <v>-3</v>
      </c>
      <c r="Y9" s="31">
        <f>'אייר-יוני.6'!Y9</f>
        <v>0</v>
      </c>
      <c r="Z9" s="160"/>
      <c r="AA9" s="1111"/>
      <c r="AB9" s="1112"/>
      <c r="AC9" s="1112"/>
      <c r="AD9" s="1112"/>
      <c r="AE9" s="1112"/>
      <c r="AF9" s="1112"/>
      <c r="AG9" s="1112"/>
      <c r="AH9" s="1112"/>
      <c r="AI9" s="1113"/>
    </row>
    <row r="10" spans="1:35" ht="15.75" x14ac:dyDescent="0.25">
      <c r="A10" s="122"/>
      <c r="B10" s="506" t="str">
        <f>T('אייר-יוני.6'!B10)</f>
        <v/>
      </c>
      <c r="C10" s="1344" t="s">
        <v>166</v>
      </c>
      <c r="D10" s="1345"/>
      <c r="E10" s="14"/>
      <c r="F10" s="18" t="str">
        <f>T('אייר-יוני.6'!F10)</f>
        <v/>
      </c>
      <c r="G10" s="1332" t="s">
        <v>166</v>
      </c>
      <c r="H10" s="1333"/>
      <c r="I10" s="15"/>
      <c r="J10" s="453" t="str">
        <f>T('אייר-יוני.6'!J10)</f>
        <v/>
      </c>
      <c r="K10" s="466" t="str">
        <f>T('אייר-יוני.6'!K10)</f>
        <v/>
      </c>
      <c r="L10" s="463">
        <f>'אייר-יוני.6'!L10</f>
        <v>0</v>
      </c>
      <c r="M10" s="808">
        <f>IF(N10=-99,0,'אייר-יוני.6'!M10)</f>
        <v>0</v>
      </c>
      <c r="N10" s="805">
        <f>IF('אייר-יוני.6'!N10=1,-99,'אייר-יוני.6'!N10-1)</f>
        <v>-3</v>
      </c>
      <c r="O10" s="454" t="str">
        <f>T('אייר-יוני.6'!O10)</f>
        <v/>
      </c>
      <c r="P10" s="470" t="str">
        <f>T('אייר-יוני.6'!P10)</f>
        <v/>
      </c>
      <c r="Q10" s="461">
        <f>'אייר-יוני.6'!Q10</f>
        <v>0</v>
      </c>
      <c r="R10" s="455">
        <f>IF(S10=-99,0,'אייר-יוני.6'!R10)</f>
        <v>0</v>
      </c>
      <c r="S10" s="799">
        <f>IF('אייר-יוני.6'!S10=1,-99,'אייר-יוני.6'!S10-1)</f>
        <v>-3</v>
      </c>
      <c r="T10" s="454" t="str">
        <f>T('אייר-יוני.6'!T10)</f>
        <v/>
      </c>
      <c r="U10" s="468" t="str">
        <f>T('אייר-יוני.6'!U10)</f>
        <v/>
      </c>
      <c r="V10" s="461">
        <f>'אייר-יוני.6'!V10</f>
        <v>0</v>
      </c>
      <c r="W10" s="810">
        <f>IF(X10=-99,0,'אייר-יוני.6'!W10)</f>
        <v>0</v>
      </c>
      <c r="X10" s="800">
        <f>IF('אייר-יוני.6'!X10=1,-99,'אייר-יוני.6'!X10-1)</f>
        <v>-3</v>
      </c>
      <c r="Y10" s="31">
        <f>'אייר-יוני.6'!Y10</f>
        <v>0</v>
      </c>
      <c r="Z10" s="160"/>
      <c r="AA10" s="1111"/>
      <c r="AB10" s="1112"/>
      <c r="AC10" s="1112"/>
      <c r="AD10" s="1112"/>
      <c r="AE10" s="1112"/>
      <c r="AF10" s="1112"/>
      <c r="AG10" s="1112"/>
      <c r="AH10" s="1112"/>
      <c r="AI10" s="1113"/>
    </row>
    <row r="11" spans="1:35" ht="15.75" x14ac:dyDescent="0.25">
      <c r="A11" s="122"/>
      <c r="B11" s="506" t="str">
        <f>T('אייר-יוני.6'!B11)</f>
        <v/>
      </c>
      <c r="C11" s="1338" t="s">
        <v>166</v>
      </c>
      <c r="D11" s="1339"/>
      <c r="E11" s="14"/>
      <c r="F11" s="626" t="str">
        <f>T('אייר-יוני.6'!F11)</f>
        <v/>
      </c>
      <c r="G11" s="1334" t="s">
        <v>166</v>
      </c>
      <c r="H11" s="1335"/>
      <c r="I11" s="15"/>
      <c r="J11" s="453" t="str">
        <f>T('אייר-יוני.6'!J11)</f>
        <v/>
      </c>
      <c r="K11" s="466" t="str">
        <f>T('אייר-יוני.6'!K11)</f>
        <v/>
      </c>
      <c r="L11" s="463">
        <f>'אייר-יוני.6'!L11</f>
        <v>0</v>
      </c>
      <c r="M11" s="808">
        <f>IF(N11=-99,0,'אייר-יוני.6'!M11)</f>
        <v>0</v>
      </c>
      <c r="N11" s="805">
        <f>IF('אייר-יוני.6'!N11=1,-99,'אייר-יוני.6'!N11-1)</f>
        <v>-3</v>
      </c>
      <c r="O11" s="454" t="str">
        <f>T('אייר-יוני.6'!O11)</f>
        <v/>
      </c>
      <c r="P11" s="470" t="str">
        <f>T('אייר-יוני.6'!P11)</f>
        <v/>
      </c>
      <c r="Q11" s="461">
        <f>'אייר-יוני.6'!Q11</f>
        <v>0</v>
      </c>
      <c r="R11" s="455">
        <f>IF(S11=-99,0,'אייר-יוני.6'!R11)</f>
        <v>0</v>
      </c>
      <c r="S11" s="799">
        <f>IF('אייר-יוני.6'!S11=1,-99,'אייר-יוני.6'!S11-1)</f>
        <v>-3</v>
      </c>
      <c r="T11" s="454" t="str">
        <f>T('אייר-יוני.6'!T11)</f>
        <v/>
      </c>
      <c r="U11" s="468" t="str">
        <f>T('אייר-יוני.6'!U11)</f>
        <v/>
      </c>
      <c r="V11" s="461">
        <f>'אייר-יוני.6'!V11</f>
        <v>0</v>
      </c>
      <c r="W11" s="810">
        <f>IF(X11=-99,0,'אייר-יוני.6'!W11)</f>
        <v>0</v>
      </c>
      <c r="X11" s="800">
        <f>IF('אייר-יוני.6'!X11=1,-99,'אייר-יוני.6'!X11-1)</f>
        <v>-3</v>
      </c>
      <c r="Y11" s="31">
        <f>'אייר-יוני.6'!Y11</f>
        <v>0</v>
      </c>
      <c r="Z11" s="160"/>
      <c r="AA11" s="1111"/>
      <c r="AB11" s="1112"/>
      <c r="AC11" s="1112"/>
      <c r="AD11" s="1112"/>
      <c r="AE11" s="1112"/>
      <c r="AF11" s="1112"/>
      <c r="AG11" s="1112"/>
      <c r="AH11" s="1112"/>
      <c r="AI11" s="1113"/>
    </row>
    <row r="12" spans="1:35" ht="15.75" x14ac:dyDescent="0.25">
      <c r="A12" s="122"/>
      <c r="B12" s="506" t="str">
        <f>T('אייר-יוני.6'!B12)</f>
        <v/>
      </c>
      <c r="C12" s="1338" t="s">
        <v>166</v>
      </c>
      <c r="D12" s="1339"/>
      <c r="E12" s="14"/>
      <c r="F12" s="608" t="str">
        <f>T('אייר-יוני.6'!F12)</f>
        <v/>
      </c>
      <c r="G12" s="1336" t="s">
        <v>166</v>
      </c>
      <c r="H12" s="1337"/>
      <c r="I12" s="15"/>
      <c r="J12" s="453" t="str">
        <f>T('אייר-יוני.6'!J12)</f>
        <v/>
      </c>
      <c r="K12" s="466" t="str">
        <f>T('אייר-יוני.6'!K12)</f>
        <v/>
      </c>
      <c r="L12" s="463">
        <f>'אייר-יוני.6'!L12</f>
        <v>0</v>
      </c>
      <c r="M12" s="808">
        <f>IF(N12=-99,0,'אייר-יוני.6'!M12)</f>
        <v>0</v>
      </c>
      <c r="N12" s="805">
        <f>IF('אייר-יוני.6'!N12=1,-99,'אייר-יוני.6'!N12-1)</f>
        <v>-3</v>
      </c>
      <c r="O12" s="454" t="str">
        <f>T('אייר-יוני.6'!O12)</f>
        <v/>
      </c>
      <c r="P12" s="470" t="str">
        <f>T('אייר-יוני.6'!P12)</f>
        <v/>
      </c>
      <c r="Q12" s="461">
        <f>'אייר-יוני.6'!Q12</f>
        <v>0</v>
      </c>
      <c r="R12" s="455">
        <f>IF(S12=-99,0,'אייר-יוני.6'!R12)</f>
        <v>0</v>
      </c>
      <c r="S12" s="799">
        <f>IF('אייר-יוני.6'!S12=1,-99,'אייר-יוני.6'!S12-1)</f>
        <v>-3</v>
      </c>
      <c r="T12" s="611" t="str">
        <f>T('אייר-יוני.6'!T12)</f>
        <v/>
      </c>
      <c r="U12" s="468" t="str">
        <f>T('אייר-יוני.6'!U12)</f>
        <v/>
      </c>
      <c r="V12" s="461">
        <f>'אייר-יוני.6'!V12</f>
        <v>0</v>
      </c>
      <c r="W12" s="809">
        <f>IF(X12=-99,0,'אייר-יוני.6'!W12)</f>
        <v>0</v>
      </c>
      <c r="X12" s="800">
        <f>IF('אייר-יוני.6'!X12=1,-99,'אייר-יוני.6'!X12-1)</f>
        <v>-3</v>
      </c>
      <c r="Y12" s="31">
        <f>'אייר-יוני.6'!Y12</f>
        <v>0</v>
      </c>
      <c r="Z12" s="160"/>
      <c r="AA12" s="1111"/>
      <c r="AB12" s="1112"/>
      <c r="AC12" s="1112"/>
      <c r="AD12" s="1112"/>
      <c r="AE12" s="1112"/>
      <c r="AF12" s="1112"/>
      <c r="AG12" s="1112"/>
      <c r="AH12" s="1112"/>
      <c r="AI12" s="1113"/>
    </row>
    <row r="13" spans="1:35" ht="15.75" x14ac:dyDescent="0.25">
      <c r="A13" s="122"/>
      <c r="B13" s="506" t="str">
        <f>T('אייר-יוני.6'!B13)</f>
        <v/>
      </c>
      <c r="C13" s="1338" t="s">
        <v>166</v>
      </c>
      <c r="D13" s="1339"/>
      <c r="E13" s="580"/>
      <c r="F13" s="18" t="str">
        <f>T('אייר-יוני.6'!F13)</f>
        <v/>
      </c>
      <c r="G13" s="1355" t="s">
        <v>166</v>
      </c>
      <c r="H13" s="1356"/>
      <c r="I13" s="15"/>
      <c r="J13" s="453" t="str">
        <f>T('אייר-יוני.6'!J13)</f>
        <v/>
      </c>
      <c r="K13" s="466" t="str">
        <f>T('אייר-יוני.6'!K13)</f>
        <v/>
      </c>
      <c r="L13" s="463">
        <f>'אייר-יוני.6'!L13</f>
        <v>0</v>
      </c>
      <c r="M13" s="808">
        <f>IF(N13=-99,0,'אייר-יוני.6'!M13)</f>
        <v>0</v>
      </c>
      <c r="N13" s="805">
        <f>IF('אייר-יוני.6'!N13=1,-99,'אייר-יוני.6'!N13-1)</f>
        <v>-3</v>
      </c>
      <c r="O13" s="454" t="str">
        <f>T('אייר-יוני.6'!O13)</f>
        <v/>
      </c>
      <c r="P13" s="470" t="str">
        <f>T('אייר-יוני.6'!P13)</f>
        <v/>
      </c>
      <c r="Q13" s="461">
        <f>'אייר-יוני.6'!Q13</f>
        <v>0</v>
      </c>
      <c r="R13" s="455">
        <f>IF(S13=-99,0,'אייר-יוני.6'!R13)</f>
        <v>0</v>
      </c>
      <c r="S13" s="799">
        <f>IF('אייר-יוני.6'!S13=1,-99,'אייר-יוני.6'!S13-1)</f>
        <v>-3</v>
      </c>
      <c r="T13" s="454" t="str">
        <f>T('אייר-יוני.6'!T13)</f>
        <v/>
      </c>
      <c r="U13" s="468" t="str">
        <f>T('אייר-יוני.6'!U13)</f>
        <v/>
      </c>
      <c r="V13" s="461">
        <f>'אייר-יוני.6'!V13</f>
        <v>0</v>
      </c>
      <c r="W13" s="809">
        <f>IF(X13=-99,0,'אייר-יוני.6'!W13)</f>
        <v>0</v>
      </c>
      <c r="X13" s="800">
        <f>IF('אייר-יוני.6'!X13=1,-99,'אייר-יוני.6'!X13-1)</f>
        <v>-3</v>
      </c>
      <c r="Y13" s="31">
        <f>'אייר-יוני.6'!Y13</f>
        <v>0</v>
      </c>
      <c r="Z13" s="160"/>
      <c r="AA13" s="1111"/>
      <c r="AB13" s="1112"/>
      <c r="AC13" s="1112"/>
      <c r="AD13" s="1112"/>
      <c r="AE13" s="1112"/>
      <c r="AF13" s="1112"/>
      <c r="AG13" s="1112"/>
      <c r="AH13" s="1112"/>
      <c r="AI13" s="1113"/>
    </row>
    <row r="14" spans="1:35" ht="15.75" x14ac:dyDescent="0.25">
      <c r="A14" s="122"/>
      <c r="B14" s="506" t="str">
        <f>T('אייר-יוני.6'!B14)</f>
        <v/>
      </c>
      <c r="C14" s="1338" t="s">
        <v>166</v>
      </c>
      <c r="D14" s="1339"/>
      <c r="E14" s="580"/>
      <c r="F14" s="18" t="str">
        <f>T('אייר-יוני.6'!F14)</f>
        <v/>
      </c>
      <c r="G14" s="1334" t="s">
        <v>166</v>
      </c>
      <c r="H14" s="1335"/>
      <c r="I14" s="15"/>
      <c r="J14" s="453" t="str">
        <f>T('אייר-יוני.6'!J14)</f>
        <v/>
      </c>
      <c r="K14" s="466" t="str">
        <f>T('אייר-יוני.6'!K14)</f>
        <v/>
      </c>
      <c r="L14" s="463">
        <f>'אייר-יוני.6'!L14</f>
        <v>0</v>
      </c>
      <c r="M14" s="807">
        <f>IF(N14=-99,0,'אייר-יוני.6'!M14)</f>
        <v>0</v>
      </c>
      <c r="N14" s="805">
        <f>IF('אייר-יוני.6'!N14=1,-99,'אייר-יוני.6'!N14-1)</f>
        <v>-5</v>
      </c>
      <c r="O14" s="454" t="str">
        <f>T('אייר-יוני.6'!O14)</f>
        <v/>
      </c>
      <c r="P14" s="470" t="str">
        <f>T('אייר-יוני.6'!P14)</f>
        <v/>
      </c>
      <c r="Q14" s="461">
        <f>'אייר-יוני.6'!Q14</f>
        <v>0</v>
      </c>
      <c r="R14" s="455">
        <f>IF(S14=-99,0,'אייר-יוני.6'!R14)</f>
        <v>0</v>
      </c>
      <c r="S14" s="799">
        <f>IF('אייר-יוני.6'!S14=1,-99,'אייר-יוני.6'!S14-1)</f>
        <v>-3</v>
      </c>
      <c r="T14" s="454" t="str">
        <f>T('אייר-יוני.6'!T14)</f>
        <v/>
      </c>
      <c r="U14" s="468" t="str">
        <f>T('אייר-יוני.6'!U14)</f>
        <v/>
      </c>
      <c r="V14" s="461">
        <f>'אייר-יוני.6'!V14</f>
        <v>0</v>
      </c>
      <c r="W14" s="459">
        <f>IF(X14=-99,0,'אייר-יוני.6'!W14)</f>
        <v>0</v>
      </c>
      <c r="X14" s="800">
        <f>IF('אייר-יוני.6'!X14=1,-99,'אייר-יוני.6'!X14-1)</f>
        <v>-3</v>
      </c>
      <c r="Y14" s="31">
        <f>'אייר-יוני.6'!Y14</f>
        <v>0</v>
      </c>
      <c r="Z14" s="160"/>
      <c r="AA14" s="1111"/>
      <c r="AB14" s="1112"/>
      <c r="AC14" s="1112"/>
      <c r="AD14" s="1112"/>
      <c r="AE14" s="1112"/>
      <c r="AF14" s="1112"/>
      <c r="AG14" s="1112"/>
      <c r="AH14" s="1112"/>
      <c r="AI14" s="1113"/>
    </row>
    <row r="15" spans="1:35" ht="15.75" x14ac:dyDescent="0.25">
      <c r="A15" s="122"/>
      <c r="B15" s="506" t="str">
        <f>T('אייר-יוני.6'!B15)</f>
        <v/>
      </c>
      <c r="C15" s="1338" t="s">
        <v>166</v>
      </c>
      <c r="D15" s="1339"/>
      <c r="E15" s="14"/>
      <c r="F15" s="18" t="str">
        <f>T('אייר-יוני.6'!F15)</f>
        <v/>
      </c>
      <c r="G15" s="1336" t="s">
        <v>166</v>
      </c>
      <c r="H15" s="1337"/>
      <c r="I15" s="15"/>
      <c r="J15" s="453" t="str">
        <f>T('אייר-יוני.6'!J15)</f>
        <v/>
      </c>
      <c r="K15" s="466" t="str">
        <f>T('אייר-יוני.6'!K15)</f>
        <v/>
      </c>
      <c r="L15" s="463">
        <f>'אייר-יוני.6'!L15</f>
        <v>0</v>
      </c>
      <c r="M15" s="450">
        <f>IF(N15=-99,0,'אייר-יוני.6'!M15)</f>
        <v>0</v>
      </c>
      <c r="N15" s="798">
        <f>IF('אייר-יוני.6'!N15=1,-99,'אייר-יוני.6'!N15-1)</f>
        <v>-3</v>
      </c>
      <c r="O15" s="454" t="str">
        <f>T('אייר-יוני.6'!O15)</f>
        <v/>
      </c>
      <c r="P15" s="470" t="str">
        <f>T('אייר-יוני.6'!P15)</f>
        <v/>
      </c>
      <c r="Q15" s="461">
        <f>'אייר-יוני.6'!Q15</f>
        <v>0</v>
      </c>
      <c r="R15" s="455">
        <f>IF(S15=-99,0,'אייר-יוני.6'!R15)</f>
        <v>0</v>
      </c>
      <c r="S15" s="799">
        <f>IF('אייר-יוני.6'!S15=1,-99,'אייר-יוני.6'!S15-1)</f>
        <v>-3</v>
      </c>
      <c r="T15" s="454" t="str">
        <f>T('אייר-יוני.6'!T15)</f>
        <v/>
      </c>
      <c r="U15" s="468" t="str">
        <f>T('אייר-יוני.6'!U15)</f>
        <v/>
      </c>
      <c r="V15" s="461">
        <f>'אייר-יוני.6'!V15</f>
        <v>0</v>
      </c>
      <c r="W15" s="809">
        <f>IF(X15=-99,0,'אייר-יוני.6'!W15)</f>
        <v>0</v>
      </c>
      <c r="X15" s="800">
        <f>IF('אייר-יוני.6'!X15=1,-99,'אייר-יוני.6'!X15-1)</f>
        <v>-3</v>
      </c>
      <c r="Y15" s="31">
        <f>'אייר-יוני.6'!Y15</f>
        <v>0</v>
      </c>
      <c r="Z15" s="160"/>
      <c r="AA15" s="1111"/>
      <c r="AB15" s="1112"/>
      <c r="AC15" s="1112"/>
      <c r="AD15" s="1112"/>
      <c r="AE15" s="1112"/>
      <c r="AF15" s="1112"/>
      <c r="AG15" s="1112"/>
      <c r="AH15" s="1112"/>
      <c r="AI15" s="1113"/>
    </row>
    <row r="16" spans="1:35" ht="15.95" customHeight="1" x14ac:dyDescent="0.25">
      <c r="A16" s="122"/>
      <c r="B16" s="506" t="str">
        <f>T('אייר-יוני.6'!B16)</f>
        <v/>
      </c>
      <c r="C16" s="1338" t="s">
        <v>166</v>
      </c>
      <c r="D16" s="1339"/>
      <c r="E16" s="14"/>
      <c r="F16" s="18" t="str">
        <f>T('אייר-יוני.6'!F16)</f>
        <v/>
      </c>
      <c r="G16" s="1336" t="s">
        <v>166</v>
      </c>
      <c r="H16" s="1337"/>
      <c r="I16" s="15"/>
      <c r="J16" s="453" t="str">
        <f>T('אייר-יוני.6'!J16)</f>
        <v/>
      </c>
      <c r="K16" s="469" t="str">
        <f>T('אייר-יוני.6'!K16)</f>
        <v/>
      </c>
      <c r="L16" s="460">
        <f>'אייר-יוני.6'!L16</f>
        <v>0</v>
      </c>
      <c r="M16" s="803">
        <f>IF(N16=-99,0,'אייר-יוני.6'!M16)</f>
        <v>0</v>
      </c>
      <c r="N16" s="798">
        <f>IF('אייר-יוני.6'!N16=1,-99,'אייר-יוני.6'!N16-1)</f>
        <v>-3</v>
      </c>
      <c r="O16" s="454" t="str">
        <f>T('אייר-יוני.6'!O16)</f>
        <v/>
      </c>
      <c r="P16" s="470" t="str">
        <f>T('אייר-יוני.6'!P16)</f>
        <v/>
      </c>
      <c r="Q16" s="461">
        <f>'אייר-יוני.6'!Q16</f>
        <v>0</v>
      </c>
      <c r="R16" s="455">
        <f>IF(S16=-99,0,'אייר-יוני.6'!R16)</f>
        <v>0</v>
      </c>
      <c r="S16" s="799">
        <f>IF('אייר-יוני.6'!S16=1,-99,'אייר-יוני.6'!S16-1)</f>
        <v>-3</v>
      </c>
      <c r="T16" s="454" t="str">
        <f>T('אייר-יוני.6'!T16)</f>
        <v/>
      </c>
      <c r="U16" s="468" t="str">
        <f>T('אייר-יוני.6'!U16)</f>
        <v/>
      </c>
      <c r="V16" s="461">
        <f>'אייר-יוני.6'!V16</f>
        <v>0</v>
      </c>
      <c r="W16" s="813">
        <f>IF(X16=-99,0,'אייר-יוני.6'!W16)</f>
        <v>0</v>
      </c>
      <c r="X16" s="800">
        <f>IF('אייר-יוני.6'!X16=1,-99,'אייר-יוני.6'!X16-1)</f>
        <v>-3</v>
      </c>
      <c r="Y16" s="31">
        <f>'אייר-יוני.6'!Y16</f>
        <v>0</v>
      </c>
      <c r="Z16" s="160"/>
      <c r="AA16" s="1111"/>
      <c r="AB16" s="1112"/>
      <c r="AC16" s="1112"/>
      <c r="AD16" s="1112"/>
      <c r="AE16" s="1112"/>
      <c r="AF16" s="1112"/>
      <c r="AG16" s="1112"/>
      <c r="AH16" s="1112"/>
      <c r="AI16" s="1113"/>
    </row>
    <row r="17" spans="1:35" ht="19.899999999999999" customHeight="1" x14ac:dyDescent="0.25">
      <c r="A17" s="122"/>
      <c r="B17" s="141" t="s">
        <v>18</v>
      </c>
      <c r="C17" s="510">
        <f>SUM(C5:C16)</f>
        <v>0</v>
      </c>
      <c r="D17" s="522"/>
      <c r="E17" s="123"/>
      <c r="F17" s="143" t="s">
        <v>16</v>
      </c>
      <c r="G17" s="512">
        <f>SUM(G5:G16)</f>
        <v>0</v>
      </c>
      <c r="H17" s="518"/>
      <c r="I17" s="124"/>
      <c r="J17" s="1188" t="s">
        <v>16</v>
      </c>
      <c r="K17" s="1188"/>
      <c r="L17" s="1188"/>
      <c r="M17" s="1189"/>
      <c r="N17" s="1190">
        <f>SUM(M5:M16,R5:R16,W5:W16)</f>
        <v>0</v>
      </c>
      <c r="O17" s="1190"/>
      <c r="P17" s="145"/>
      <c r="Q17" s="146"/>
      <c r="R17" s="147"/>
      <c r="S17" s="146"/>
      <c r="T17" s="146"/>
      <c r="U17" s="146"/>
      <c r="V17" s="146"/>
      <c r="W17" s="1191" t="s">
        <v>62</v>
      </c>
      <c r="X17" s="1191"/>
      <c r="Y17" s="38">
        <f>SUM(Y5:Y16)</f>
        <v>0</v>
      </c>
      <c r="Z17" s="161"/>
      <c r="AA17" s="1111"/>
      <c r="AB17" s="1112"/>
      <c r="AC17" s="1112"/>
      <c r="AD17" s="1112"/>
      <c r="AE17" s="1112"/>
      <c r="AF17" s="1112"/>
      <c r="AG17" s="1112"/>
      <c r="AH17" s="1112"/>
      <c r="AI17" s="1113"/>
    </row>
    <row r="18" spans="1:35" ht="25.9" customHeight="1" x14ac:dyDescent="0.3">
      <c r="A18" s="122"/>
      <c r="B18" s="1353" t="s">
        <v>13</v>
      </c>
      <c r="C18" s="1354"/>
      <c r="D18" s="521"/>
      <c r="E18" s="123"/>
      <c r="F18" s="1357" t="s">
        <v>17</v>
      </c>
      <c r="G18" s="1358"/>
      <c r="H18" s="519"/>
      <c r="I18" s="148"/>
      <c r="J18" s="1166" t="s">
        <v>143</v>
      </c>
      <c r="K18" s="1166"/>
      <c r="L18" s="1166"/>
      <c r="M18" s="1166"/>
      <c r="N18" s="1166"/>
      <c r="O18" s="1166"/>
      <c r="P18" s="1166"/>
      <c r="Q18" s="1166"/>
      <c r="R18" s="1166"/>
      <c r="S18" s="1166"/>
      <c r="T18" s="1166"/>
      <c r="U18" s="1166"/>
      <c r="V18" s="1166"/>
      <c r="W18" s="1166"/>
      <c r="X18" s="1167"/>
      <c r="Y18" s="40"/>
      <c r="Z18" s="162"/>
      <c r="AA18" s="1111"/>
      <c r="AB18" s="1112"/>
      <c r="AC18" s="1112"/>
      <c r="AD18" s="1112"/>
      <c r="AE18" s="1112"/>
      <c r="AF18" s="1112"/>
      <c r="AG18" s="1112"/>
      <c r="AH18" s="1112"/>
      <c r="AI18" s="1113"/>
    </row>
    <row r="19" spans="1:35" ht="15.75" x14ac:dyDescent="0.25">
      <c r="A19" s="122"/>
      <c r="B19" s="149" t="s">
        <v>23</v>
      </c>
      <c r="C19" s="1359" t="s">
        <v>6</v>
      </c>
      <c r="D19" s="1360"/>
      <c r="E19" s="123"/>
      <c r="F19" s="151" t="s">
        <v>24</v>
      </c>
      <c r="G19" s="1330" t="s">
        <v>6</v>
      </c>
      <c r="H19" s="1331"/>
      <c r="I19" s="148"/>
      <c r="J19" s="1192" t="s">
        <v>3</v>
      </c>
      <c r="K19" s="1025"/>
      <c r="L19" s="154" t="s">
        <v>5</v>
      </c>
      <c r="M19" s="155" t="s">
        <v>6</v>
      </c>
      <c r="N19" s="156" t="s">
        <v>21</v>
      </c>
      <c r="O19" s="1024" t="s">
        <v>3</v>
      </c>
      <c r="P19" s="1025"/>
      <c r="Q19" s="154" t="s">
        <v>5</v>
      </c>
      <c r="R19" s="137" t="s">
        <v>6</v>
      </c>
      <c r="S19" s="156" t="s">
        <v>21</v>
      </c>
      <c r="T19" s="1024" t="s">
        <v>3</v>
      </c>
      <c r="U19" s="1025"/>
      <c r="V19" s="158" t="s">
        <v>5</v>
      </c>
      <c r="W19" s="155" t="s">
        <v>6</v>
      </c>
      <c r="X19" s="159" t="s">
        <v>21</v>
      </c>
      <c r="Y19" s="270" t="s">
        <v>26</v>
      </c>
      <c r="Z19" s="160"/>
      <c r="AA19" s="1111"/>
      <c r="AB19" s="1112"/>
      <c r="AC19" s="1112"/>
      <c r="AD19" s="1112"/>
      <c r="AE19" s="1112"/>
      <c r="AF19" s="1112"/>
      <c r="AG19" s="1112"/>
      <c r="AH19" s="1112"/>
      <c r="AI19" s="1113"/>
    </row>
    <row r="20" spans="1:35" ht="15.75" x14ac:dyDescent="0.25">
      <c r="A20" s="13"/>
      <c r="B20" s="42"/>
      <c r="C20" s="1328"/>
      <c r="D20" s="1329"/>
      <c r="E20" s="14"/>
      <c r="F20" s="44"/>
      <c r="G20" s="1340"/>
      <c r="H20" s="1341"/>
      <c r="I20" s="39"/>
      <c r="J20" s="1014"/>
      <c r="K20" s="1015"/>
      <c r="L20" s="272"/>
      <c r="M20" s="47"/>
      <c r="N20" s="48"/>
      <c r="O20" s="1019"/>
      <c r="P20" s="1015"/>
      <c r="Q20" s="272"/>
      <c r="R20" s="427"/>
      <c r="S20" s="48"/>
      <c r="T20" s="1019"/>
      <c r="U20" s="1015"/>
      <c r="V20" s="272"/>
      <c r="W20" s="434"/>
      <c r="X20" s="52"/>
      <c r="Y20" s="648"/>
      <c r="Z20" s="32"/>
      <c r="AA20" s="1111"/>
      <c r="AB20" s="1112"/>
      <c r="AC20" s="1112"/>
      <c r="AD20" s="1112"/>
      <c r="AE20" s="1112"/>
      <c r="AF20" s="1112"/>
      <c r="AG20" s="1112"/>
      <c r="AH20" s="1112"/>
      <c r="AI20" s="1113"/>
    </row>
    <row r="21" spans="1:35" ht="15.75" x14ac:dyDescent="0.25">
      <c r="A21" s="13"/>
      <c r="B21" s="42"/>
      <c r="C21" s="1328"/>
      <c r="D21" s="1329"/>
      <c r="E21" s="14"/>
      <c r="F21" s="44"/>
      <c r="G21" s="1340"/>
      <c r="H21" s="1341"/>
      <c r="I21" s="39"/>
      <c r="J21" s="1014"/>
      <c r="K21" s="1015"/>
      <c r="L21" s="272"/>
      <c r="M21" s="53"/>
      <c r="N21" s="48"/>
      <c r="O21" s="1019"/>
      <c r="P21" s="1015"/>
      <c r="Q21" s="272"/>
      <c r="R21" s="430"/>
      <c r="S21" s="48"/>
      <c r="T21" s="1019"/>
      <c r="U21" s="1015"/>
      <c r="V21" s="272"/>
      <c r="W21" s="430"/>
      <c r="X21" s="52"/>
      <c r="Y21" s="646"/>
      <c r="Z21" s="32"/>
      <c r="AA21" s="1111"/>
      <c r="AB21" s="1112"/>
      <c r="AC21" s="1112"/>
      <c r="AD21" s="1112"/>
      <c r="AE21" s="1112"/>
      <c r="AF21" s="1112"/>
      <c r="AG21" s="1112"/>
      <c r="AH21" s="1112"/>
      <c r="AI21" s="1113"/>
    </row>
    <row r="22" spans="1:35" ht="15.75" x14ac:dyDescent="0.25">
      <c r="A22" s="13"/>
      <c r="B22" s="42"/>
      <c r="C22" s="1328"/>
      <c r="D22" s="1329"/>
      <c r="E22" s="14"/>
      <c r="F22" s="44"/>
      <c r="G22" s="1340"/>
      <c r="H22" s="1341"/>
      <c r="I22" s="39"/>
      <c r="J22" s="1014"/>
      <c r="K22" s="1015"/>
      <c r="L22" s="272"/>
      <c r="M22" s="53"/>
      <c r="N22" s="48"/>
      <c r="O22" s="1019"/>
      <c r="P22" s="1015"/>
      <c r="Q22" s="272"/>
      <c r="R22" s="430"/>
      <c r="S22" s="48"/>
      <c r="T22" s="1019"/>
      <c r="U22" s="1015"/>
      <c r="V22" s="272"/>
      <c r="W22" s="430"/>
      <c r="X22" s="52"/>
      <c r="Y22" s="284"/>
      <c r="Z22" s="32"/>
      <c r="AA22" s="1111"/>
      <c r="AB22" s="1112"/>
      <c r="AC22" s="1112"/>
      <c r="AD22" s="1112"/>
      <c r="AE22" s="1112"/>
      <c r="AF22" s="1112"/>
      <c r="AG22" s="1112"/>
      <c r="AH22" s="1112"/>
      <c r="AI22" s="1113"/>
    </row>
    <row r="23" spans="1:35" ht="15.75" x14ac:dyDescent="0.25">
      <c r="A23" s="13"/>
      <c r="B23" s="42"/>
      <c r="C23" s="1328"/>
      <c r="D23" s="1329"/>
      <c r="E23" s="14"/>
      <c r="F23" s="44"/>
      <c r="G23" s="1340"/>
      <c r="H23" s="1341"/>
      <c r="I23" s="39"/>
      <c r="J23" s="1014"/>
      <c r="K23" s="1015"/>
      <c r="L23" s="272"/>
      <c r="M23" s="53"/>
      <c r="N23" s="48"/>
      <c r="O23" s="1019"/>
      <c r="P23" s="1015"/>
      <c r="Q23" s="272"/>
      <c r="R23" s="433"/>
      <c r="S23" s="48"/>
      <c r="T23" s="1019"/>
      <c r="U23" s="1015"/>
      <c r="V23" s="272"/>
      <c r="W23" s="430"/>
      <c r="X23" s="52"/>
      <c r="Y23" s="284"/>
      <c r="Z23" s="32"/>
      <c r="AA23" s="1111"/>
      <c r="AB23" s="1112"/>
      <c r="AC23" s="1112"/>
      <c r="AD23" s="1112"/>
      <c r="AE23" s="1112"/>
      <c r="AF23" s="1112"/>
      <c r="AG23" s="1112"/>
      <c r="AH23" s="1112"/>
      <c r="AI23" s="1113"/>
    </row>
    <row r="24" spans="1:35" ht="15.75" x14ac:dyDescent="0.25">
      <c r="A24" s="13"/>
      <c r="B24" s="42"/>
      <c r="C24" s="1328"/>
      <c r="D24" s="1329"/>
      <c r="E24" s="14"/>
      <c r="F24" s="44"/>
      <c r="G24" s="1340"/>
      <c r="H24" s="1341"/>
      <c r="I24" s="39"/>
      <c r="J24" s="1014"/>
      <c r="K24" s="1015"/>
      <c r="L24" s="272"/>
      <c r="M24" s="53"/>
      <c r="N24" s="48"/>
      <c r="O24" s="1019"/>
      <c r="P24" s="1015"/>
      <c r="Q24" s="272"/>
      <c r="R24" s="430"/>
      <c r="S24" s="48"/>
      <c r="T24" s="1019"/>
      <c r="U24" s="1015"/>
      <c r="V24" s="272"/>
      <c r="W24" s="430"/>
      <c r="X24" s="52"/>
      <c r="Y24" s="284"/>
      <c r="Z24" s="32"/>
      <c r="AA24" s="1111"/>
      <c r="AB24" s="1112"/>
      <c r="AC24" s="1112"/>
      <c r="AD24" s="1112"/>
      <c r="AE24" s="1112"/>
      <c r="AF24" s="1112"/>
      <c r="AG24" s="1112"/>
      <c r="AH24" s="1112"/>
      <c r="AI24" s="1113"/>
    </row>
    <row r="25" spans="1:35" ht="15.75" x14ac:dyDescent="0.25">
      <c r="A25" s="13"/>
      <c r="B25" s="42"/>
      <c r="C25" s="1328"/>
      <c r="D25" s="1329"/>
      <c r="E25" s="14"/>
      <c r="F25" s="44"/>
      <c r="G25" s="1340"/>
      <c r="H25" s="1341"/>
      <c r="I25" s="39"/>
      <c r="J25" s="1014"/>
      <c r="K25" s="1015"/>
      <c r="L25" s="272"/>
      <c r="M25" s="53"/>
      <c r="N25" s="48"/>
      <c r="O25" s="1019"/>
      <c r="P25" s="1015"/>
      <c r="Q25" s="272"/>
      <c r="R25" s="430"/>
      <c r="S25" s="48"/>
      <c r="T25" s="1019"/>
      <c r="U25" s="1015"/>
      <c r="V25" s="272"/>
      <c r="W25" s="430"/>
      <c r="X25" s="52"/>
      <c r="Y25" s="648"/>
      <c r="Z25" s="32"/>
      <c r="AA25" s="1111"/>
      <c r="AB25" s="1112"/>
      <c r="AC25" s="1112"/>
      <c r="AD25" s="1112"/>
      <c r="AE25" s="1112"/>
      <c r="AF25" s="1112"/>
      <c r="AG25" s="1112"/>
      <c r="AH25" s="1112"/>
      <c r="AI25" s="1113"/>
    </row>
    <row r="26" spans="1:35" ht="15.75" x14ac:dyDescent="0.25">
      <c r="A26" s="13"/>
      <c r="B26" s="42"/>
      <c r="C26" s="1328"/>
      <c r="D26" s="1329"/>
      <c r="E26" s="14"/>
      <c r="F26" s="44"/>
      <c r="G26" s="1340"/>
      <c r="H26" s="1341"/>
      <c r="I26" s="39"/>
      <c r="J26" s="1014"/>
      <c r="K26" s="1015"/>
      <c r="L26" s="272"/>
      <c r="M26" s="53"/>
      <c r="N26" s="48"/>
      <c r="O26" s="1019"/>
      <c r="P26" s="1015"/>
      <c r="Q26" s="272"/>
      <c r="R26" s="430"/>
      <c r="S26" s="48"/>
      <c r="T26" s="1019"/>
      <c r="U26" s="1015"/>
      <c r="V26" s="272"/>
      <c r="W26" s="430"/>
      <c r="X26" s="52"/>
      <c r="Y26" s="647"/>
      <c r="Z26" s="32"/>
      <c r="AA26" s="1111"/>
      <c r="AB26" s="1112"/>
      <c r="AC26" s="1112"/>
      <c r="AD26" s="1112"/>
      <c r="AE26" s="1112"/>
      <c r="AF26" s="1112"/>
      <c r="AG26" s="1112"/>
      <c r="AH26" s="1112"/>
      <c r="AI26" s="1113"/>
    </row>
    <row r="27" spans="1:35" ht="15.75" x14ac:dyDescent="0.25">
      <c r="A27" s="13"/>
      <c r="B27" s="42"/>
      <c r="C27" s="1328"/>
      <c r="D27" s="1329"/>
      <c r="E27" s="14"/>
      <c r="F27" s="44"/>
      <c r="G27" s="1340"/>
      <c r="H27" s="1341"/>
      <c r="I27" s="39"/>
      <c r="J27" s="1014"/>
      <c r="K27" s="1015"/>
      <c r="L27" s="272"/>
      <c r="M27" s="53"/>
      <c r="N27" s="48"/>
      <c r="O27" s="1019"/>
      <c r="P27" s="1015"/>
      <c r="Q27" s="272"/>
      <c r="R27" s="430"/>
      <c r="S27" s="48"/>
      <c r="T27" s="1019"/>
      <c r="U27" s="1015"/>
      <c r="V27" s="272"/>
      <c r="W27" s="430"/>
      <c r="X27" s="52"/>
      <c r="Y27" s="284"/>
      <c r="Z27" s="32"/>
      <c r="AA27" s="1111"/>
      <c r="AB27" s="1112"/>
      <c r="AC27" s="1112"/>
      <c r="AD27" s="1112"/>
      <c r="AE27" s="1112"/>
      <c r="AF27" s="1112"/>
      <c r="AG27" s="1112"/>
      <c r="AH27" s="1112"/>
      <c r="AI27" s="1113"/>
    </row>
    <row r="28" spans="1:35" ht="15.75" x14ac:dyDescent="0.25">
      <c r="A28" s="13"/>
      <c r="B28" s="42"/>
      <c r="C28" s="1328"/>
      <c r="D28" s="1329"/>
      <c r="E28" s="14"/>
      <c r="F28" s="44"/>
      <c r="G28" s="1340"/>
      <c r="H28" s="1341"/>
      <c r="I28" s="39"/>
      <c r="J28" s="1014"/>
      <c r="K28" s="1015"/>
      <c r="L28" s="272"/>
      <c r="M28" s="53"/>
      <c r="N28" s="48"/>
      <c r="O28" s="1019"/>
      <c r="P28" s="1015"/>
      <c r="Q28" s="272"/>
      <c r="R28" s="430"/>
      <c r="S28" s="48"/>
      <c r="T28" s="1019"/>
      <c r="U28" s="1015"/>
      <c r="V28" s="272"/>
      <c r="W28" s="430"/>
      <c r="X28" s="52"/>
      <c r="Y28" s="284"/>
      <c r="Z28" s="32"/>
      <c r="AA28" s="1111"/>
      <c r="AB28" s="1112"/>
      <c r="AC28" s="1112"/>
      <c r="AD28" s="1112"/>
      <c r="AE28" s="1112"/>
      <c r="AF28" s="1112"/>
      <c r="AG28" s="1112"/>
      <c r="AH28" s="1112"/>
      <c r="AI28" s="1113"/>
    </row>
    <row r="29" spans="1:35" ht="15.75" x14ac:dyDescent="0.25">
      <c r="A29" s="13"/>
      <c r="B29" s="42"/>
      <c r="C29" s="1328"/>
      <c r="D29" s="1329"/>
      <c r="E29" s="14"/>
      <c r="F29" s="44"/>
      <c r="G29" s="1340"/>
      <c r="H29" s="1341"/>
      <c r="I29" s="39"/>
      <c r="J29" s="1014"/>
      <c r="K29" s="1015"/>
      <c r="L29" s="272"/>
      <c r="M29" s="53"/>
      <c r="N29" s="48"/>
      <c r="O29" s="1019"/>
      <c r="P29" s="1015"/>
      <c r="Q29" s="272"/>
      <c r="R29" s="430"/>
      <c r="S29" s="48"/>
      <c r="T29" s="1019"/>
      <c r="U29" s="1015"/>
      <c r="V29" s="272"/>
      <c r="W29" s="430"/>
      <c r="X29" s="52"/>
      <c r="Y29" s="284"/>
      <c r="Z29" s="32"/>
      <c r="AA29" s="1111"/>
      <c r="AB29" s="1112"/>
      <c r="AC29" s="1112"/>
      <c r="AD29" s="1112"/>
      <c r="AE29" s="1112"/>
      <c r="AF29" s="1112"/>
      <c r="AG29" s="1112"/>
      <c r="AH29" s="1112"/>
      <c r="AI29" s="1113"/>
    </row>
    <row r="30" spans="1:35" ht="15.75" x14ac:dyDescent="0.25">
      <c r="A30" s="13"/>
      <c r="B30" s="42"/>
      <c r="C30" s="1328"/>
      <c r="D30" s="1329"/>
      <c r="E30" s="14"/>
      <c r="F30" s="44"/>
      <c r="G30" s="1340"/>
      <c r="H30" s="1341"/>
      <c r="I30" s="39"/>
      <c r="J30" s="1014"/>
      <c r="K30" s="1015"/>
      <c r="L30" s="272"/>
      <c r="M30" s="53"/>
      <c r="N30" s="48"/>
      <c r="O30" s="1019"/>
      <c r="P30" s="1015"/>
      <c r="Q30" s="272"/>
      <c r="R30" s="430"/>
      <c r="S30" s="48"/>
      <c r="T30" s="1019"/>
      <c r="U30" s="1015"/>
      <c r="V30" s="272"/>
      <c r="W30" s="430"/>
      <c r="X30" s="52"/>
      <c r="Y30" s="284"/>
      <c r="Z30" s="32"/>
      <c r="AA30" s="1111"/>
      <c r="AB30" s="1112"/>
      <c r="AC30" s="1112"/>
      <c r="AD30" s="1112"/>
      <c r="AE30" s="1112"/>
      <c r="AF30" s="1112"/>
      <c r="AG30" s="1112"/>
      <c r="AH30" s="1112"/>
      <c r="AI30" s="1113"/>
    </row>
    <row r="31" spans="1:35" ht="15.75" x14ac:dyDescent="0.25">
      <c r="A31" s="13"/>
      <c r="B31" s="42"/>
      <c r="C31" s="1328"/>
      <c r="D31" s="1329"/>
      <c r="E31" s="14"/>
      <c r="F31" s="44"/>
      <c r="G31" s="1340"/>
      <c r="H31" s="1341"/>
      <c r="I31" s="39"/>
      <c r="J31" s="1014"/>
      <c r="K31" s="1015"/>
      <c r="L31" s="272"/>
      <c r="M31" s="53"/>
      <c r="N31" s="48"/>
      <c r="O31" s="1019"/>
      <c r="P31" s="1015"/>
      <c r="Q31" s="272"/>
      <c r="R31" s="430"/>
      <c r="S31" s="48"/>
      <c r="T31" s="1019"/>
      <c r="U31" s="1015"/>
      <c r="V31" s="272"/>
      <c r="W31" s="430"/>
      <c r="X31" s="52"/>
      <c r="Y31" s="284"/>
      <c r="Z31" s="32"/>
      <c r="AA31" s="1111"/>
      <c r="AB31" s="1112"/>
      <c r="AC31" s="1112"/>
      <c r="AD31" s="1112"/>
      <c r="AE31" s="1112"/>
      <c r="AF31" s="1112"/>
      <c r="AG31" s="1112"/>
      <c r="AH31" s="1112"/>
      <c r="AI31" s="1113"/>
    </row>
    <row r="32" spans="1:35" ht="15.75" x14ac:dyDescent="0.25">
      <c r="A32" s="13"/>
      <c r="B32" s="42"/>
      <c r="C32" s="1328"/>
      <c r="D32" s="1329"/>
      <c r="E32" s="14"/>
      <c r="F32" s="44"/>
      <c r="G32" s="1340"/>
      <c r="H32" s="1341"/>
      <c r="I32" s="39"/>
      <c r="J32" s="1014"/>
      <c r="K32" s="1015"/>
      <c r="L32" s="272"/>
      <c r="M32" s="53"/>
      <c r="N32" s="48"/>
      <c r="O32" s="1019"/>
      <c r="P32" s="1015"/>
      <c r="Q32" s="272"/>
      <c r="R32" s="430"/>
      <c r="S32" s="48"/>
      <c r="T32" s="1019"/>
      <c r="U32" s="1015"/>
      <c r="V32" s="272"/>
      <c r="W32" s="430"/>
      <c r="X32" s="52"/>
      <c r="Y32" s="284"/>
      <c r="Z32" s="32"/>
      <c r="AA32" s="1111"/>
      <c r="AB32" s="1112"/>
      <c r="AC32" s="1112"/>
      <c r="AD32" s="1112"/>
      <c r="AE32" s="1112"/>
      <c r="AF32" s="1112"/>
      <c r="AG32" s="1112"/>
      <c r="AH32" s="1112"/>
      <c r="AI32" s="1113"/>
    </row>
    <row r="33" spans="1:36" ht="15.75" x14ac:dyDescent="0.25">
      <c r="A33" s="13"/>
      <c r="B33" s="42"/>
      <c r="C33" s="1328"/>
      <c r="D33" s="1329"/>
      <c r="E33" s="14"/>
      <c r="F33" s="44"/>
      <c r="G33" s="1340"/>
      <c r="H33" s="1341"/>
      <c r="I33" s="39"/>
      <c r="J33" s="1014"/>
      <c r="K33" s="1015"/>
      <c r="L33" s="272"/>
      <c r="M33" s="53"/>
      <c r="N33" s="48"/>
      <c r="O33" s="1019"/>
      <c r="P33" s="1015"/>
      <c r="Q33" s="272"/>
      <c r="R33" s="430"/>
      <c r="S33" s="48"/>
      <c r="T33" s="1019"/>
      <c r="U33" s="1015"/>
      <c r="V33" s="272"/>
      <c r="W33" s="430"/>
      <c r="X33" s="52"/>
      <c r="Y33" s="284"/>
      <c r="Z33" s="32"/>
      <c r="AA33" s="1111"/>
      <c r="AB33" s="1112"/>
      <c r="AC33" s="1112"/>
      <c r="AD33" s="1112"/>
      <c r="AE33" s="1112"/>
      <c r="AF33" s="1112"/>
      <c r="AG33" s="1112"/>
      <c r="AH33" s="1112"/>
      <c r="AI33" s="1113"/>
    </row>
    <row r="34" spans="1:36" ht="16.5" thickBot="1" x14ac:dyDescent="0.3">
      <c r="A34" s="13"/>
      <c r="B34" s="56"/>
      <c r="C34" s="1328"/>
      <c r="D34" s="1329"/>
      <c r="E34" s="14"/>
      <c r="F34" s="44"/>
      <c r="G34" s="1340"/>
      <c r="H34" s="1341"/>
      <c r="I34" s="39"/>
      <c r="J34" s="1014"/>
      <c r="K34" s="1015"/>
      <c r="L34" s="272"/>
      <c r="M34" s="53"/>
      <c r="N34" s="58"/>
      <c r="O34" s="1020"/>
      <c r="P34" s="1021"/>
      <c r="Q34" s="279"/>
      <c r="R34" s="431"/>
      <c r="S34" s="64"/>
      <c r="T34" s="1281"/>
      <c r="U34" s="1282"/>
      <c r="V34" s="278"/>
      <c r="W34" s="431"/>
      <c r="X34" s="537"/>
      <c r="Y34" s="539"/>
      <c r="Z34" s="32"/>
      <c r="AA34" s="1128"/>
      <c r="AB34" s="1129"/>
      <c r="AC34" s="1129"/>
      <c r="AD34" s="1129"/>
      <c r="AE34" s="1129"/>
      <c r="AF34" s="1129"/>
      <c r="AG34" s="1129"/>
      <c r="AH34" s="1129"/>
      <c r="AI34" s="1130"/>
    </row>
    <row r="35" spans="1:36" ht="16.5" thickTop="1" x14ac:dyDescent="0.25">
      <c r="A35" s="13"/>
      <c r="B35" s="56"/>
      <c r="C35" s="1328"/>
      <c r="D35" s="1329"/>
      <c r="E35" s="14"/>
      <c r="F35" s="61"/>
      <c r="G35" s="1340"/>
      <c r="H35" s="1341"/>
      <c r="I35" s="39"/>
      <c r="J35" s="1014"/>
      <c r="K35" s="1015"/>
      <c r="L35" s="272"/>
      <c r="M35" s="53"/>
      <c r="N35" s="58"/>
      <c r="O35" s="1135" t="s">
        <v>213</v>
      </c>
      <c r="P35" s="1136"/>
      <c r="Q35" s="1136"/>
      <c r="R35" s="1136"/>
      <c r="S35" s="1136"/>
      <c r="T35" s="1136"/>
      <c r="U35" s="1136"/>
      <c r="V35" s="1137"/>
      <c r="W35" s="535"/>
      <c r="X35" s="536"/>
      <c r="Y35" s="541"/>
      <c r="Z35" s="1146" t="s">
        <v>177</v>
      </c>
      <c r="AA35" s="1146"/>
      <c r="AB35" s="1146"/>
      <c r="AC35" s="1146"/>
      <c r="AD35" s="1146"/>
      <c r="AE35" s="1146"/>
      <c r="AF35" s="1146"/>
      <c r="AG35" s="1146"/>
      <c r="AH35" s="1146"/>
      <c r="AI35" s="1147"/>
      <c r="AJ35" s="561"/>
    </row>
    <row r="36" spans="1:36" ht="16.5" thickBot="1" x14ac:dyDescent="0.3">
      <c r="A36" s="13"/>
      <c r="B36" s="56"/>
      <c r="C36" s="1328"/>
      <c r="D36" s="1329"/>
      <c r="E36" s="14"/>
      <c r="F36" s="61"/>
      <c r="G36" s="1340"/>
      <c r="H36" s="1341"/>
      <c r="I36" s="39"/>
      <c r="J36" s="1014"/>
      <c r="K36" s="1015"/>
      <c r="L36" s="272"/>
      <c r="M36" s="53"/>
      <c r="N36" s="411"/>
      <c r="O36" s="1138"/>
      <c r="P36" s="1139"/>
      <c r="Q36" s="1139"/>
      <c r="R36" s="1139"/>
      <c r="S36" s="1139"/>
      <c r="T36" s="1139"/>
      <c r="U36" s="1139"/>
      <c r="V36" s="1140"/>
      <c r="W36" s="435"/>
      <c r="X36" s="553"/>
      <c r="Y36" s="557"/>
      <c r="Z36" s="1148" t="s">
        <v>176</v>
      </c>
      <c r="AA36" s="1148"/>
      <c r="AB36" s="1148"/>
      <c r="AC36" s="1148"/>
      <c r="AD36" s="1148"/>
      <c r="AE36" s="1148"/>
      <c r="AF36" s="1148"/>
      <c r="AG36" s="1148"/>
      <c r="AH36" s="1148"/>
      <c r="AI36" s="1149"/>
      <c r="AJ36" s="561"/>
    </row>
    <row r="37" spans="1:36" ht="16.5" thickTop="1" x14ac:dyDescent="0.25">
      <c r="A37" s="13"/>
      <c r="B37" s="56"/>
      <c r="C37" s="1328"/>
      <c r="D37" s="1329"/>
      <c r="E37" s="14"/>
      <c r="F37" s="44"/>
      <c r="G37" s="1340"/>
      <c r="H37" s="1341"/>
      <c r="I37" s="39"/>
      <c r="J37" s="1014"/>
      <c r="K37" s="1015"/>
      <c r="L37" s="272"/>
      <c r="M37" s="53"/>
      <c r="N37" s="411"/>
      <c r="O37" s="1022"/>
      <c r="P37" s="1023"/>
      <c r="Q37" s="544"/>
      <c r="R37" s="545"/>
      <c r="S37" s="546"/>
      <c r="T37" s="1022"/>
      <c r="U37" s="1023"/>
      <c r="V37" s="547"/>
      <c r="W37" s="552"/>
      <c r="X37" s="555"/>
      <c r="Y37" s="558"/>
      <c r="Z37" s="560"/>
      <c r="AA37" s="1131"/>
      <c r="AB37" s="1132"/>
      <c r="AC37" s="1132"/>
      <c r="AD37" s="1132"/>
      <c r="AE37" s="1132"/>
      <c r="AF37" s="1132"/>
      <c r="AG37" s="1132"/>
      <c r="AH37" s="1132"/>
      <c r="AI37" s="1133"/>
      <c r="AJ37" s="408"/>
    </row>
    <row r="38" spans="1:36" ht="18" customHeight="1" x14ac:dyDescent="0.25">
      <c r="A38" s="122"/>
      <c r="B38" s="163" t="s">
        <v>15</v>
      </c>
      <c r="C38" s="1362">
        <f>SUM(C20:C37)</f>
        <v>0</v>
      </c>
      <c r="D38" s="1362"/>
      <c r="E38" s="123"/>
      <c r="F38" s="165" t="s">
        <v>14</v>
      </c>
      <c r="G38" s="1361">
        <f>SUM(G20:G37)</f>
        <v>0</v>
      </c>
      <c r="H38" s="1361"/>
      <c r="I38" s="741"/>
      <c r="J38" s="1016" t="s">
        <v>14</v>
      </c>
      <c r="K38" s="1017"/>
      <c r="L38" s="1018"/>
      <c r="M38" s="1151">
        <f>SUM(M20:M37,R20:R37,W20:W37)</f>
        <v>0</v>
      </c>
      <c r="N38" s="1152"/>
      <c r="O38" s="167"/>
      <c r="P38" s="167"/>
      <c r="Q38" s="168"/>
      <c r="R38" s="925"/>
      <c r="S38" s="926"/>
      <c r="T38" s="927"/>
      <c r="U38" s="927"/>
      <c r="V38" s="169"/>
      <c r="W38" s="1153" t="s">
        <v>61</v>
      </c>
      <c r="X38" s="1154"/>
      <c r="Y38" s="432">
        <f>SUM(Y20:Y37)</f>
        <v>0</v>
      </c>
      <c r="Z38" s="171"/>
      <c r="AA38" s="1111"/>
      <c r="AB38" s="1112"/>
      <c r="AC38" s="1112"/>
      <c r="AD38" s="1112"/>
      <c r="AE38" s="1112"/>
      <c r="AF38" s="1112"/>
      <c r="AG38" s="1112"/>
      <c r="AH38" s="1112"/>
      <c r="AI38" s="1113"/>
    </row>
    <row r="39" spans="1:36" ht="29.1" customHeight="1" x14ac:dyDescent="0.3">
      <c r="A39" s="122"/>
      <c r="B39" s="916" t="s">
        <v>7</v>
      </c>
      <c r="C39" s="1363">
        <f>SUM(C17+C38)</f>
        <v>0</v>
      </c>
      <c r="D39" s="1363"/>
      <c r="E39" s="123"/>
      <c r="F39" s="915" t="s">
        <v>8</v>
      </c>
      <c r="G39" s="1364">
        <f>SUM(G17+G38)</f>
        <v>0</v>
      </c>
      <c r="H39" s="1364"/>
      <c r="I39" s="741"/>
      <c r="J39" s="1173" t="s">
        <v>51</v>
      </c>
      <c r="K39" s="1174"/>
      <c r="L39" s="1174"/>
      <c r="M39" s="1175"/>
      <c r="N39" s="1144">
        <f>SUM(N17+M38)</f>
        <v>0</v>
      </c>
      <c r="O39" s="1144"/>
      <c r="P39" s="1145"/>
      <c r="Q39" s="1145"/>
      <c r="R39" s="176"/>
      <c r="S39" s="177"/>
      <c r="T39" s="1134" t="s">
        <v>49</v>
      </c>
      <c r="U39" s="1134"/>
      <c r="V39" s="1134"/>
      <c r="W39" s="1134"/>
      <c r="X39" s="1134"/>
      <c r="Y39" s="928">
        <f>SUM(Y17+Y38)</f>
        <v>0</v>
      </c>
      <c r="Z39" s="178"/>
      <c r="AA39" s="1111"/>
      <c r="AB39" s="1112"/>
      <c r="AC39" s="1112"/>
      <c r="AD39" s="1112"/>
      <c r="AE39" s="1112"/>
      <c r="AF39" s="1112"/>
      <c r="AG39" s="1112"/>
      <c r="AH39" s="1112"/>
      <c r="AI39" s="1113"/>
    </row>
    <row r="40" spans="1:36" ht="16.899999999999999" customHeight="1" thickBot="1" x14ac:dyDescent="0.3">
      <c r="A40" s="122"/>
      <c r="B40" s="179"/>
      <c r="C40" s="180"/>
      <c r="D40" s="180"/>
      <c r="E40" s="181"/>
      <c r="F40" s="182"/>
      <c r="G40" s="183"/>
      <c r="H40" s="183"/>
      <c r="I40" s="72"/>
      <c r="J40" s="1158"/>
      <c r="K40" s="1158"/>
      <c r="L40" s="1158"/>
      <c r="M40" s="1158"/>
      <c r="N40" s="1159"/>
      <c r="O40" s="1158"/>
      <c r="P40" s="1160"/>
      <c r="Q40" s="1160"/>
      <c r="R40" s="1160"/>
      <c r="S40" s="184"/>
      <c r="T40" s="184"/>
      <c r="U40" s="184"/>
      <c r="V40" s="1150" t="s">
        <v>80</v>
      </c>
      <c r="W40" s="1150"/>
      <c r="X40" s="1150"/>
      <c r="Y40" s="838">
        <f>SUM('אייר-יוני.6'!Y40+Y39+N39)</f>
        <v>0</v>
      </c>
      <c r="Z40" s="178"/>
      <c r="AA40" s="1141"/>
      <c r="AB40" s="1142"/>
      <c r="AC40" s="1142"/>
      <c r="AD40" s="1142"/>
      <c r="AE40" s="1142"/>
      <c r="AF40" s="1142"/>
      <c r="AG40" s="1142"/>
      <c r="AH40" s="1142"/>
      <c r="AI40" s="1143"/>
    </row>
    <row r="41" spans="1:36" ht="19.899999999999999" customHeight="1" x14ac:dyDescent="0.3">
      <c r="A41" s="221"/>
      <c r="B41" s="1124"/>
      <c r="C41" s="1124"/>
      <c r="D41" s="1124"/>
      <c r="E41" s="1124"/>
      <c r="F41" s="1124"/>
      <c r="G41" s="1124"/>
      <c r="H41" s="504"/>
      <c r="I41" s="124"/>
      <c r="J41" s="148"/>
      <c r="K41" s="148"/>
      <c r="L41" s="148"/>
      <c r="M41" s="148"/>
      <c r="N41" s="148"/>
      <c r="O41" s="148"/>
      <c r="P41" s="148"/>
      <c r="Q41" s="148"/>
      <c r="R41" s="148"/>
      <c r="S41" s="1125" t="s">
        <v>134</v>
      </c>
      <c r="T41" s="1126"/>
      <c r="U41" s="1126"/>
      <c r="V41" s="1126"/>
      <c r="W41" s="1126"/>
      <c r="X41" s="1126"/>
      <c r="Y41" s="1126"/>
      <c r="Z41" s="162"/>
      <c r="AA41" s="1111"/>
      <c r="AB41" s="1112"/>
      <c r="AC41" s="1112"/>
      <c r="AD41" s="1112"/>
      <c r="AE41" s="1112"/>
      <c r="AF41" s="1112"/>
      <c r="AG41" s="1112"/>
      <c r="AH41" s="1112"/>
      <c r="AI41" s="1113"/>
    </row>
    <row r="42" spans="1:36" ht="24" customHeight="1" x14ac:dyDescent="0.2">
      <c r="A42" s="122"/>
      <c r="B42" s="1122" t="s">
        <v>89</v>
      </c>
      <c r="C42" s="1122"/>
      <c r="D42" s="1122"/>
      <c r="E42" s="1122"/>
      <c r="F42" s="1122"/>
      <c r="G42" s="1203">
        <f>SUM(C39-G39)</f>
        <v>0</v>
      </c>
      <c r="H42" s="1203"/>
      <c r="I42" s="124"/>
      <c r="J42" s="124"/>
      <c r="K42" s="148"/>
      <c r="L42" s="148"/>
      <c r="M42" s="1170" t="s">
        <v>262</v>
      </c>
      <c r="N42" s="1284"/>
      <c r="O42" s="1284"/>
      <c r="P42" s="1284"/>
      <c r="Q42" s="1284"/>
      <c r="R42" s="499"/>
      <c r="S42" s="1127"/>
      <c r="T42" s="1127"/>
      <c r="U42" s="1127"/>
      <c r="V42" s="1127"/>
      <c r="W42" s="1127"/>
      <c r="X42" s="1127"/>
      <c r="Y42" s="1127"/>
      <c r="Z42" s="162"/>
      <c r="AA42" s="1111"/>
      <c r="AB42" s="1112"/>
      <c r="AC42" s="1112"/>
      <c r="AD42" s="1112"/>
      <c r="AE42" s="1112"/>
      <c r="AF42" s="1112"/>
      <c r="AG42" s="1112"/>
      <c r="AH42" s="1112"/>
      <c r="AI42" s="1113"/>
    </row>
    <row r="43" spans="1:36" ht="17.25" customHeight="1" x14ac:dyDescent="0.2">
      <c r="A43" s="122"/>
      <c r="B43" s="1122"/>
      <c r="C43" s="1122"/>
      <c r="D43" s="1122"/>
      <c r="E43" s="1122"/>
      <c r="F43" s="1122"/>
      <c r="G43" s="1203"/>
      <c r="H43" s="1203"/>
      <c r="I43" s="124"/>
      <c r="J43" s="124"/>
      <c r="K43" s="148"/>
      <c r="L43" s="124"/>
      <c r="M43" s="148"/>
      <c r="N43" s="148"/>
      <c r="O43" s="148"/>
      <c r="P43" s="148"/>
      <c r="Q43" s="148"/>
      <c r="R43" s="186"/>
      <c r="S43" s="1105"/>
      <c r="T43" s="1106"/>
      <c r="U43" s="1123">
        <v>0</v>
      </c>
      <c r="V43" s="1123"/>
      <c r="W43" s="1109"/>
      <c r="X43" s="1110"/>
      <c r="Y43" s="73">
        <v>0</v>
      </c>
      <c r="Z43" s="41"/>
      <c r="AA43" s="1111"/>
      <c r="AB43" s="1112"/>
      <c r="AC43" s="1112"/>
      <c r="AD43" s="1112"/>
      <c r="AE43" s="1112"/>
      <c r="AF43" s="1112"/>
      <c r="AG43" s="1112"/>
      <c r="AH43" s="1112"/>
      <c r="AI43" s="1113"/>
    </row>
    <row r="44" spans="1:36" ht="16.5" customHeight="1" thickBot="1" x14ac:dyDescent="0.3">
      <c r="A44" s="122"/>
      <c r="B44" s="828" t="s">
        <v>93</v>
      </c>
      <c r="C44" s="829">
        <f>SUM(U43,U44,U45,Y43,Y44,Y45)</f>
        <v>0</v>
      </c>
      <c r="D44" s="385"/>
      <c r="E44" s="1161" t="s">
        <v>90</v>
      </c>
      <c r="F44" s="1161"/>
      <c r="G44" s="1204">
        <f>SUM(G42+C44)</f>
        <v>0</v>
      </c>
      <c r="H44" s="1204"/>
      <c r="I44" s="124"/>
      <c r="J44" s="148"/>
      <c r="K44" s="148"/>
      <c r="L44" s="148"/>
      <c r="M44" s="148"/>
      <c r="N44" s="148"/>
      <c r="O44" s="148"/>
      <c r="P44" s="148"/>
      <c r="Q44" s="148"/>
      <c r="R44" s="186"/>
      <c r="S44" s="1105"/>
      <c r="T44" s="1106"/>
      <c r="U44" s="1107">
        <v>0</v>
      </c>
      <c r="V44" s="1108"/>
      <c r="W44" s="1109"/>
      <c r="X44" s="1110"/>
      <c r="Y44" s="73">
        <v>0</v>
      </c>
      <c r="Z44" s="41"/>
      <c r="AA44" s="1111"/>
      <c r="AB44" s="1112"/>
      <c r="AC44" s="1112"/>
      <c r="AD44" s="1112"/>
      <c r="AE44" s="1112"/>
      <c r="AF44" s="1112"/>
      <c r="AG44" s="1112"/>
      <c r="AH44" s="1112"/>
      <c r="AI44" s="1113"/>
    </row>
    <row r="45" spans="1:36" ht="16.149999999999999" customHeight="1" thickTop="1" thickBot="1" x14ac:dyDescent="0.3">
      <c r="A45" s="221"/>
      <c r="B45" s="181"/>
      <c r="C45" s="181"/>
      <c r="D45" s="181"/>
      <c r="E45" s="181"/>
      <c r="F45" s="148"/>
      <c r="G45" s="148"/>
      <c r="H45" s="503"/>
      <c r="I45" s="124"/>
      <c r="J45" s="124"/>
      <c r="K45" s="148"/>
      <c r="L45" s="638"/>
      <c r="M45" s="1120" t="s">
        <v>261</v>
      </c>
      <c r="N45" s="1121"/>
      <c r="O45" s="1121"/>
      <c r="P45" s="1121"/>
      <c r="Q45" s="148"/>
      <c r="R45" s="186"/>
      <c r="S45" s="1105"/>
      <c r="T45" s="1106"/>
      <c r="U45" s="1107">
        <v>0</v>
      </c>
      <c r="V45" s="1108"/>
      <c r="W45" s="1109"/>
      <c r="X45" s="1110"/>
      <c r="Y45" s="73">
        <v>0</v>
      </c>
      <c r="Z45" s="74"/>
      <c r="AA45" s="1111"/>
      <c r="AB45" s="1112"/>
      <c r="AC45" s="1112"/>
      <c r="AD45" s="1112"/>
      <c r="AE45" s="1112"/>
      <c r="AF45" s="1112"/>
      <c r="AG45" s="1112"/>
      <c r="AH45" s="1112"/>
      <c r="AI45" s="1113"/>
    </row>
    <row r="46" spans="1:36" ht="16.149999999999999" customHeight="1" thickTop="1" thickBot="1" x14ac:dyDescent="0.3">
      <c r="A46" s="221"/>
      <c r="B46" s="189"/>
      <c r="C46" s="190"/>
      <c r="D46" s="124"/>
      <c r="E46" s="191"/>
      <c r="F46" s="192"/>
      <c r="G46" s="1114"/>
      <c r="H46" s="1114"/>
      <c r="I46" s="1114"/>
      <c r="J46" s="193"/>
      <c r="K46" s="193"/>
      <c r="L46" s="526"/>
      <c r="M46" s="1119" t="s">
        <v>173</v>
      </c>
      <c r="N46" s="1119"/>
      <c r="O46" s="1119"/>
      <c r="P46" s="193"/>
      <c r="Q46" s="193"/>
      <c r="R46" s="193"/>
      <c r="S46" s="1115"/>
      <c r="T46" s="1115"/>
      <c r="U46" s="1283"/>
      <c r="V46" s="1283"/>
      <c r="W46" s="1283"/>
      <c r="X46" s="1283"/>
      <c r="Y46" s="384"/>
      <c r="Z46" s="74"/>
      <c r="AA46" s="1111"/>
      <c r="AB46" s="1112"/>
      <c r="AC46" s="1112"/>
      <c r="AD46" s="1112"/>
      <c r="AE46" s="1112"/>
      <c r="AF46" s="1112"/>
      <c r="AG46" s="1112"/>
      <c r="AH46" s="1112"/>
      <c r="AI46" s="1113"/>
    </row>
    <row r="47" spans="1:36" ht="16.149999999999999" customHeight="1" thickTop="1" x14ac:dyDescent="0.25">
      <c r="A47" s="122"/>
      <c r="B47" s="194"/>
      <c r="C47" s="195"/>
      <c r="D47" s="195"/>
      <c r="E47" s="196"/>
      <c r="F47" s="197"/>
      <c r="G47" s="1285">
        <f>IF(C44&gt;0,S144,)</f>
        <v>0</v>
      </c>
      <c r="H47" s="1285"/>
      <c r="I47" s="1285"/>
      <c r="J47" s="198"/>
      <c r="K47" s="199"/>
      <c r="L47" s="194"/>
      <c r="M47" s="194"/>
      <c r="N47" s="197"/>
      <c r="O47" s="197"/>
      <c r="P47" s="197"/>
      <c r="Q47" s="200"/>
      <c r="R47" s="201"/>
      <c r="S47" s="201"/>
      <c r="T47" s="201"/>
      <c r="U47" s="201"/>
      <c r="V47" s="202"/>
      <c r="W47" s="1285">
        <f>IF(C44&gt;0,S144,)</f>
        <v>0</v>
      </c>
      <c r="X47" s="1285"/>
      <c r="Y47" s="202"/>
      <c r="Z47" s="203"/>
      <c r="AA47" s="1095"/>
      <c r="AB47" s="1096"/>
      <c r="AC47" s="1096"/>
      <c r="AD47" s="1096"/>
      <c r="AE47" s="1096"/>
      <c r="AF47" s="1096"/>
      <c r="AG47" s="1096"/>
      <c r="AH47" s="1096"/>
      <c r="AI47" s="1097"/>
    </row>
    <row r="48" spans="1:36" ht="29.45" customHeight="1" x14ac:dyDescent="0.4">
      <c r="A48" s="122"/>
      <c r="B48" s="1098" t="s">
        <v>87</v>
      </c>
      <c r="C48" s="1098"/>
      <c r="D48" s="1098"/>
      <c r="E48" s="1098"/>
      <c r="F48" s="1098"/>
      <c r="G48" s="1099">
        <f>SUM(G42+C44)/10</f>
        <v>0</v>
      </c>
      <c r="H48" s="1099"/>
      <c r="I48" s="1099"/>
      <c r="J48" s="1100" t="s">
        <v>22</v>
      </c>
      <c r="K48" s="1100"/>
      <c r="L48" s="1100"/>
      <c r="M48" s="1100"/>
      <c r="N48" s="1100"/>
      <c r="O48" s="1101">
        <f>SUM('אייר-יוני.6'!W48)</f>
        <v>0</v>
      </c>
      <c r="P48" s="1102"/>
      <c r="Q48" s="1103" t="s">
        <v>269</v>
      </c>
      <c r="R48" s="1103"/>
      <c r="S48" s="1103"/>
      <c r="T48" s="1103"/>
      <c r="U48" s="1103"/>
      <c r="V48" s="1103"/>
      <c r="W48" s="1104">
        <f>SUM(G48-N39+O48)</f>
        <v>0</v>
      </c>
      <c r="X48" s="1104"/>
      <c r="Y48" s="204">
        <f>IF(W48&gt;-1,,"זכות")</f>
        <v>0</v>
      </c>
      <c r="Z48" s="205"/>
      <c r="AA48" s="1286"/>
      <c r="AB48" s="1287"/>
      <c r="AC48" s="1287"/>
      <c r="AD48" s="1287"/>
      <c r="AE48" s="1287"/>
      <c r="AF48" s="1287"/>
      <c r="AG48" s="1287"/>
      <c r="AH48" s="1287"/>
      <c r="AI48" s="1288"/>
    </row>
    <row r="49" spans="1:36" ht="19.899999999999999" customHeight="1" x14ac:dyDescent="0.25">
      <c r="A49" s="122"/>
      <c r="B49" s="1083" t="s">
        <v>170</v>
      </c>
      <c r="C49" s="1083"/>
      <c r="D49" s="1083"/>
      <c r="E49" s="1083"/>
      <c r="F49" s="1083"/>
      <c r="G49" s="1290">
        <f>SUM(G42/5)</f>
        <v>0</v>
      </c>
      <c r="H49" s="1290"/>
      <c r="I49" s="1290"/>
      <c r="J49" s="1085" t="s">
        <v>169</v>
      </c>
      <c r="K49" s="1085"/>
      <c r="L49" s="1085"/>
      <c r="M49" s="1085"/>
      <c r="N49" s="1085"/>
      <c r="O49" s="1086">
        <f>SUM('אייר-יוני.6'!W49)</f>
        <v>0</v>
      </c>
      <c r="P49" s="1086"/>
      <c r="Q49" s="636" t="str">
        <f>IF(O49&lt;0,"זכות","")</f>
        <v/>
      </c>
      <c r="R49" s="1091" t="s">
        <v>268</v>
      </c>
      <c r="S49" s="1091"/>
      <c r="T49" s="1091"/>
      <c r="U49" s="1091"/>
      <c r="V49" s="1091"/>
      <c r="W49" s="1087">
        <f>SUM(G49-N39+O49)</f>
        <v>0</v>
      </c>
      <c r="X49" s="1087"/>
      <c r="Y49" s="944" t="str">
        <f>IF(W49&lt;0,"זכות","")</f>
        <v/>
      </c>
      <c r="Z49" s="208"/>
      <c r="AA49" s="1286"/>
      <c r="AB49" s="1287"/>
      <c r="AC49" s="1287"/>
      <c r="AD49" s="1287"/>
      <c r="AE49" s="1287"/>
      <c r="AF49" s="1287"/>
      <c r="AG49" s="1287"/>
      <c r="AH49" s="1287"/>
      <c r="AI49" s="1288"/>
    </row>
    <row r="50" spans="1:36" ht="41.45" customHeight="1" x14ac:dyDescent="0.35">
      <c r="A50" s="122"/>
      <c r="B50" s="1092" t="s">
        <v>264</v>
      </c>
      <c r="C50" s="1093"/>
      <c r="D50" s="1093"/>
      <c r="E50" s="1093"/>
      <c r="F50" s="210"/>
      <c r="G50" s="211"/>
      <c r="H50" s="211"/>
      <c r="I50" s="194"/>
      <c r="J50" s="1291" t="s">
        <v>270</v>
      </c>
      <c r="K50" s="1094"/>
      <c r="L50" s="194"/>
      <c r="M50" s="194"/>
      <c r="N50" s="194"/>
      <c r="O50" s="194"/>
      <c r="P50" s="194"/>
      <c r="Q50" s="194"/>
      <c r="R50" s="213"/>
      <c r="S50" s="500"/>
      <c r="T50" s="214"/>
      <c r="U50" s="214"/>
      <c r="V50" s="214"/>
      <c r="W50" s="214"/>
      <c r="X50" s="214"/>
      <c r="Y50" s="214"/>
      <c r="Z50" s="215"/>
      <c r="AA50" s="1078"/>
      <c r="AB50" s="1078"/>
      <c r="AC50" s="1078"/>
      <c r="AD50" s="1078"/>
      <c r="AE50" s="1078"/>
      <c r="AF50" s="1078"/>
      <c r="AG50" s="1078"/>
      <c r="AH50" s="1078"/>
      <c r="AI50" s="1079"/>
    </row>
    <row r="51" spans="1:36" ht="9.75" customHeight="1" x14ac:dyDescent="0.25">
      <c r="A51" s="122"/>
      <c r="B51" s="1080"/>
      <c r="C51" s="1080"/>
      <c r="D51" s="1080"/>
      <c r="E51" s="1080"/>
      <c r="F51" s="1080"/>
      <c r="G51" s="1080"/>
      <c r="H51" s="1080"/>
      <c r="I51" s="1080"/>
      <c r="J51" s="1080"/>
      <c r="K51" s="1080"/>
      <c r="L51" s="1080"/>
      <c r="M51" s="1080"/>
      <c r="N51" s="1080"/>
      <c r="O51" s="1080"/>
      <c r="P51" s="1080"/>
      <c r="Q51" s="1080"/>
      <c r="R51" s="1080"/>
      <c r="S51" s="1080"/>
      <c r="T51" s="1080"/>
      <c r="U51" s="1080"/>
      <c r="V51" s="1080"/>
      <c r="W51" s="1080"/>
      <c r="X51" s="1080"/>
      <c r="Y51" s="1080"/>
      <c r="Z51" s="215"/>
      <c r="AA51" s="1078"/>
      <c r="AB51" s="1078"/>
      <c r="AC51" s="1078"/>
      <c r="AD51" s="1078"/>
      <c r="AE51" s="1078"/>
      <c r="AF51" s="1078"/>
      <c r="AG51" s="1078"/>
      <c r="AH51" s="1078"/>
      <c r="AI51" s="1079"/>
    </row>
    <row r="52" spans="1:36" ht="33" customHeight="1" x14ac:dyDescent="0.2">
      <c r="A52" s="216"/>
      <c r="B52" s="217"/>
      <c r="C52" s="1089" t="s">
        <v>167</v>
      </c>
      <c r="D52" s="1089"/>
      <c r="E52" s="1088"/>
      <c r="F52" s="1088"/>
      <c r="G52" s="1088"/>
      <c r="H52" s="1088"/>
      <c r="I52" s="1088"/>
      <c r="J52" s="1088"/>
      <c r="K52" s="1088"/>
      <c r="L52" s="1088"/>
      <c r="M52" s="1088"/>
      <c r="N52" s="1088"/>
      <c r="O52" s="1088"/>
      <c r="P52" s="1088"/>
      <c r="Q52" s="1088"/>
      <c r="R52" s="1289" t="s">
        <v>214</v>
      </c>
      <c r="S52" s="1289"/>
      <c r="T52" s="1289"/>
      <c r="U52" s="1289"/>
      <c r="V52" s="1289"/>
      <c r="W52" s="1289"/>
      <c r="X52" s="1289"/>
      <c r="Y52" s="1289"/>
      <c r="Z52" s="220"/>
      <c r="AA52" s="1081"/>
      <c r="AB52" s="1081"/>
      <c r="AC52" s="1081"/>
      <c r="AD52" s="1081"/>
      <c r="AE52" s="1081"/>
      <c r="AF52" s="1081"/>
      <c r="AG52" s="1081"/>
      <c r="AH52" s="1081"/>
      <c r="AI52" s="1082"/>
    </row>
    <row r="53" spans="1:36" ht="15" x14ac:dyDescent="0.25">
      <c r="A53" s="76"/>
      <c r="B53" s="77"/>
      <c r="C53" s="12"/>
      <c r="D53" s="412"/>
      <c r="E53" s="78"/>
      <c r="AA53" s="1077"/>
      <c r="AB53" s="1077"/>
      <c r="AC53" s="1077"/>
      <c r="AD53" s="1077"/>
      <c r="AE53" s="1077"/>
      <c r="AF53" s="1077"/>
      <c r="AG53" s="1077"/>
      <c r="AH53" s="1077"/>
      <c r="AI53" s="1077"/>
      <c r="AJ53" s="79"/>
    </row>
    <row r="54" spans="1:36" x14ac:dyDescent="0.2">
      <c r="A54" s="80"/>
      <c r="B54" s="81"/>
      <c r="C54" s="12"/>
      <c r="D54" s="412"/>
      <c r="AA54" s="1073"/>
      <c r="AB54" s="1073"/>
      <c r="AC54" s="1073"/>
      <c r="AD54" s="1073"/>
      <c r="AE54" s="1073"/>
      <c r="AF54" s="1073"/>
      <c r="AG54" s="1073"/>
      <c r="AH54" s="1073"/>
      <c r="AI54" s="1073"/>
    </row>
    <row r="55" spans="1:36" x14ac:dyDescent="0.2">
      <c r="A55" s="83"/>
      <c r="B55" s="84"/>
      <c r="C55" s="79"/>
      <c r="E55" s="78"/>
      <c r="F55" s="79"/>
      <c r="G55" s="84"/>
      <c r="H55" s="84"/>
      <c r="J55" s="85"/>
      <c r="K55" s="85"/>
      <c r="L55" s="79"/>
      <c r="M55" s="79"/>
      <c r="N55" s="79"/>
      <c r="AA55" s="1073"/>
      <c r="AB55" s="1073"/>
      <c r="AC55" s="1073"/>
      <c r="AD55" s="1073"/>
      <c r="AE55" s="1073"/>
      <c r="AF55" s="1073"/>
      <c r="AG55" s="1073"/>
      <c r="AH55" s="1073"/>
      <c r="AI55" s="1073"/>
    </row>
    <row r="56" spans="1:36" ht="15" x14ac:dyDescent="0.25">
      <c r="A56" s="76"/>
      <c r="B56" s="84"/>
      <c r="C56" s="79"/>
      <c r="E56" s="78"/>
      <c r="F56" s="84"/>
      <c r="G56" s="79"/>
      <c r="H56" s="505"/>
      <c r="J56" s="79"/>
      <c r="K56" s="79"/>
      <c r="L56" s="79"/>
      <c r="M56" s="79"/>
      <c r="N56" s="79"/>
      <c r="AA56" s="1073"/>
      <c r="AB56" s="1073"/>
      <c r="AC56" s="1073"/>
      <c r="AD56" s="1073"/>
      <c r="AE56" s="1073"/>
      <c r="AF56" s="1073"/>
      <c r="AG56" s="1073"/>
      <c r="AH56" s="1073"/>
      <c r="AI56" s="1073"/>
    </row>
    <row r="57" spans="1:36" x14ac:dyDescent="0.2">
      <c r="A57" s="80"/>
      <c r="B57" s="84"/>
      <c r="C57" s="79"/>
      <c r="E57" s="78"/>
      <c r="F57" s="79"/>
      <c r="G57" s="79"/>
      <c r="H57" s="505"/>
      <c r="J57" s="79"/>
      <c r="K57" s="79"/>
      <c r="L57" s="79"/>
      <c r="M57" s="79"/>
      <c r="N57" s="79"/>
      <c r="AA57" s="1073"/>
      <c r="AB57" s="1073"/>
      <c r="AC57" s="1073"/>
      <c r="AD57" s="1073"/>
      <c r="AE57" s="1073"/>
      <c r="AF57" s="1073"/>
      <c r="AG57" s="1073"/>
      <c r="AH57" s="1073"/>
      <c r="AI57" s="1073"/>
    </row>
    <row r="58" spans="1:36" x14ac:dyDescent="0.2">
      <c r="C58" s="79"/>
      <c r="E58" s="78"/>
      <c r="F58" s="79"/>
      <c r="G58" s="79"/>
      <c r="H58" s="505"/>
      <c r="J58" s="79"/>
      <c r="K58" s="79"/>
      <c r="L58" s="79"/>
      <c r="M58" s="79"/>
      <c r="N58" s="79"/>
      <c r="AA58" s="1073"/>
      <c r="AB58" s="1073"/>
      <c r="AC58" s="1073"/>
      <c r="AD58" s="1073"/>
      <c r="AE58" s="1073"/>
      <c r="AF58" s="1073"/>
      <c r="AG58" s="1073"/>
      <c r="AH58" s="1073"/>
      <c r="AI58" s="1073"/>
    </row>
    <row r="59" spans="1:36" x14ac:dyDescent="0.2">
      <c r="C59" s="79"/>
      <c r="E59" s="78"/>
      <c r="F59" s="79"/>
      <c r="G59" s="79"/>
      <c r="H59" s="505"/>
      <c r="J59" s="79"/>
      <c r="K59" s="79"/>
      <c r="L59" s="79"/>
      <c r="M59" s="79"/>
      <c r="N59" s="79"/>
      <c r="AA59" s="1073"/>
      <c r="AB59" s="1073"/>
      <c r="AC59" s="1073"/>
      <c r="AD59" s="1073"/>
      <c r="AE59" s="1073"/>
      <c r="AF59" s="1073"/>
      <c r="AG59" s="1073"/>
      <c r="AH59" s="1073"/>
      <c r="AI59" s="1073"/>
    </row>
    <row r="60" spans="1:36" x14ac:dyDescent="0.2">
      <c r="C60" s="79"/>
      <c r="E60" s="78"/>
      <c r="F60" s="79"/>
      <c r="G60" s="79"/>
      <c r="H60" s="505"/>
      <c r="J60" s="79"/>
      <c r="K60" s="79"/>
      <c r="L60" s="79"/>
      <c r="M60" s="79"/>
      <c r="N60" s="79"/>
      <c r="AA60" s="1073"/>
      <c r="AB60" s="1073"/>
      <c r="AC60" s="1073"/>
      <c r="AD60" s="1073"/>
      <c r="AE60" s="1073"/>
      <c r="AF60" s="1073"/>
      <c r="AG60" s="1073"/>
      <c r="AH60" s="1073"/>
      <c r="AI60" s="1073"/>
    </row>
    <row r="61" spans="1:36" x14ac:dyDescent="0.2">
      <c r="C61" s="79"/>
      <c r="E61" s="78"/>
      <c r="F61" s="79"/>
      <c r="G61" s="79"/>
      <c r="H61" s="505"/>
      <c r="J61" s="79"/>
      <c r="K61" s="79"/>
      <c r="L61" s="79"/>
      <c r="M61" s="79"/>
      <c r="N61" s="79"/>
      <c r="AA61" s="1073"/>
      <c r="AB61" s="1073"/>
      <c r="AC61" s="1073"/>
      <c r="AD61" s="1073"/>
      <c r="AE61" s="1073"/>
      <c r="AF61" s="1073"/>
      <c r="AG61" s="1073"/>
      <c r="AH61" s="1073"/>
      <c r="AI61" s="1073"/>
    </row>
    <row r="62" spans="1:36" x14ac:dyDescent="0.2">
      <c r="C62" s="79"/>
      <c r="E62" s="78"/>
      <c r="F62" s="79"/>
      <c r="G62" s="80"/>
      <c r="H62" s="80"/>
      <c r="J62" s="79"/>
      <c r="K62" s="79"/>
      <c r="L62" s="79"/>
      <c r="M62" s="79"/>
      <c r="N62" s="79"/>
      <c r="AA62" s="1073"/>
      <c r="AB62" s="1073"/>
      <c r="AC62" s="1073"/>
      <c r="AD62" s="1073"/>
      <c r="AE62" s="1073"/>
      <c r="AF62" s="1073"/>
      <c r="AG62" s="1073"/>
      <c r="AH62" s="1073"/>
      <c r="AI62" s="1073"/>
    </row>
    <row r="63" spans="1:36" x14ac:dyDescent="0.2">
      <c r="A63" s="677"/>
      <c r="B63" s="226"/>
      <c r="C63" s="370"/>
      <c r="D63" s="370"/>
      <c r="E63" s="678"/>
      <c r="F63" s="370"/>
      <c r="G63" s="370"/>
      <c r="H63" s="370"/>
      <c r="J63" s="79"/>
      <c r="K63" s="79"/>
      <c r="L63" s="79"/>
      <c r="M63" s="79"/>
      <c r="N63" s="79"/>
    </row>
    <row r="64" spans="1:36" x14ac:dyDescent="0.2">
      <c r="A64" s="677"/>
      <c r="B64" s="226"/>
      <c r="C64" s="370"/>
      <c r="D64" s="370"/>
      <c r="E64" s="678"/>
      <c r="F64" s="370"/>
      <c r="G64" s="370"/>
      <c r="H64" s="370"/>
      <c r="J64" s="79"/>
      <c r="K64" s="79"/>
      <c r="L64" s="79"/>
      <c r="M64" s="79"/>
      <c r="N64" s="79"/>
    </row>
    <row r="65" spans="1:14" ht="14.25" customHeight="1" x14ac:dyDescent="0.3">
      <c r="A65" s="1322" t="s">
        <v>196</v>
      </c>
      <c r="B65" s="1322"/>
      <c r="C65" s="1322"/>
      <c r="D65" s="1322"/>
      <c r="E65" s="1322"/>
      <c r="F65" s="1322"/>
      <c r="G65" s="1322"/>
      <c r="H65" s="1322"/>
      <c r="I65" s="833"/>
      <c r="J65" s="671"/>
      <c r="K65" s="671"/>
      <c r="L65" s="671"/>
      <c r="M65" s="671"/>
      <c r="N65" s="79"/>
    </row>
    <row r="66" spans="1:14" ht="14.25" customHeight="1" x14ac:dyDescent="0.3">
      <c r="A66" s="1322"/>
      <c r="B66" s="1322"/>
      <c r="C66" s="1322"/>
      <c r="D66" s="1322"/>
      <c r="E66" s="1322"/>
      <c r="F66" s="1322"/>
      <c r="G66" s="1322"/>
      <c r="H66" s="1322"/>
      <c r="I66" s="833"/>
      <c r="J66" s="671"/>
      <c r="K66" s="671"/>
      <c r="L66" s="671"/>
      <c r="M66" s="671"/>
      <c r="N66" s="79"/>
    </row>
    <row r="67" spans="1:14" ht="20.25" customHeight="1" x14ac:dyDescent="0.2">
      <c r="A67" s="1323" t="s">
        <v>197</v>
      </c>
      <c r="B67" s="1323"/>
      <c r="C67" s="1323"/>
      <c r="D67" s="1323"/>
      <c r="E67" s="1323"/>
      <c r="F67" s="1323"/>
      <c r="G67" s="1323"/>
      <c r="H67" s="1323"/>
      <c r="I67" s="834"/>
      <c r="J67" s="657"/>
      <c r="K67" s="657"/>
      <c r="L67" s="657"/>
      <c r="M67" s="1220"/>
      <c r="N67" s="79"/>
    </row>
    <row r="68" spans="1:14" ht="20.25" customHeight="1" x14ac:dyDescent="0.2">
      <c r="A68" s="1323"/>
      <c r="B68" s="1323"/>
      <c r="C68" s="1323"/>
      <c r="D68" s="1323"/>
      <c r="E68" s="1323"/>
      <c r="F68" s="1323"/>
      <c r="G68" s="1323"/>
      <c r="H68" s="1323"/>
      <c r="I68" s="834"/>
      <c r="J68" s="657"/>
      <c r="K68" s="657"/>
      <c r="L68" s="657"/>
      <c r="M68" s="1220"/>
      <c r="N68" s="79"/>
    </row>
    <row r="69" spans="1:14" ht="15" x14ac:dyDescent="0.25">
      <c r="A69" s="679"/>
      <c r="B69" s="1348" t="s">
        <v>190</v>
      </c>
      <c r="C69" s="1366" t="s">
        <v>6</v>
      </c>
      <c r="D69" s="1366"/>
      <c r="E69" s="680"/>
      <c r="F69" s="1349" t="s">
        <v>189</v>
      </c>
      <c r="G69" s="1349" t="s">
        <v>6</v>
      </c>
      <c r="H69" s="681"/>
      <c r="I69" s="1350"/>
      <c r="J69" s="1351"/>
      <c r="K69" s="1351"/>
      <c r="L69" s="1351"/>
      <c r="M69" s="1220"/>
      <c r="N69" s="79"/>
    </row>
    <row r="70" spans="1:14" ht="15" x14ac:dyDescent="0.25">
      <c r="A70" s="679"/>
      <c r="B70" s="1348"/>
      <c r="C70" s="1366"/>
      <c r="D70" s="1366"/>
      <c r="E70" s="680"/>
      <c r="F70" s="1349"/>
      <c r="G70" s="1349"/>
      <c r="H70" s="681"/>
      <c r="I70" s="1350"/>
      <c r="J70" s="1351"/>
      <c r="K70" s="1351"/>
      <c r="L70" s="1351"/>
      <c r="M70" s="1220"/>
      <c r="N70" s="79"/>
    </row>
    <row r="71" spans="1:14" x14ac:dyDescent="0.2">
      <c r="A71" s="679"/>
      <c r="B71" s="675"/>
      <c r="C71" s="1352"/>
      <c r="D71" s="1352"/>
      <c r="E71" s="123"/>
      <c r="F71" s="674"/>
      <c r="G71" s="673"/>
      <c r="H71" s="15"/>
      <c r="I71" s="1315"/>
      <c r="J71" s="1068"/>
      <c r="K71" s="1068"/>
      <c r="L71" s="1068"/>
      <c r="M71" s="1220"/>
      <c r="N71" s="79"/>
    </row>
    <row r="72" spans="1:14" x14ac:dyDescent="0.2">
      <c r="A72" s="679"/>
      <c r="B72" s="675"/>
      <c r="C72" s="1352"/>
      <c r="D72" s="1352"/>
      <c r="E72" s="123"/>
      <c r="F72" s="674"/>
      <c r="G72" s="673"/>
      <c r="H72" s="15"/>
      <c r="I72" s="1315"/>
      <c r="J72" s="1068"/>
      <c r="K72" s="1068"/>
      <c r="L72" s="1068"/>
      <c r="M72" s="1220"/>
      <c r="N72" s="79"/>
    </row>
    <row r="73" spans="1:14" x14ac:dyDescent="0.2">
      <c r="A73" s="679"/>
      <c r="B73" s="675"/>
      <c r="C73" s="1352"/>
      <c r="D73" s="1352"/>
      <c r="E73" s="123"/>
      <c r="F73" s="674"/>
      <c r="G73" s="673"/>
      <c r="H73" s="15"/>
      <c r="I73" s="1315"/>
      <c r="J73" s="1068"/>
      <c r="K73" s="1068"/>
      <c r="L73" s="1068"/>
      <c r="M73" s="1220"/>
      <c r="N73" s="79"/>
    </row>
    <row r="74" spans="1:14" s="412" customFormat="1" x14ac:dyDescent="0.2">
      <c r="A74" s="679"/>
      <c r="B74" s="675"/>
      <c r="C74" s="1368"/>
      <c r="D74" s="1369"/>
      <c r="E74" s="123"/>
      <c r="F74" s="674"/>
      <c r="G74" s="673"/>
      <c r="H74" s="15"/>
      <c r="I74" s="836"/>
      <c r="J74" s="775"/>
      <c r="K74" s="775"/>
      <c r="L74" s="775"/>
      <c r="M74" s="1220"/>
      <c r="N74" s="778"/>
    </row>
    <row r="75" spans="1:14" s="412" customFormat="1" x14ac:dyDescent="0.2">
      <c r="A75" s="679"/>
      <c r="B75" s="675"/>
      <c r="C75" s="1368"/>
      <c r="D75" s="1369"/>
      <c r="E75" s="123"/>
      <c r="F75" s="674"/>
      <c r="G75" s="673"/>
      <c r="H75" s="15"/>
      <c r="I75" s="836"/>
      <c r="J75" s="775"/>
      <c r="K75" s="775"/>
      <c r="L75" s="775"/>
      <c r="M75" s="1220"/>
      <c r="N75" s="778"/>
    </row>
    <row r="76" spans="1:14" s="412" customFormat="1" x14ac:dyDescent="0.2">
      <c r="A76" s="679"/>
      <c r="B76" s="675"/>
      <c r="C76" s="1368"/>
      <c r="D76" s="1369"/>
      <c r="E76" s="123"/>
      <c r="F76" s="674"/>
      <c r="G76" s="673"/>
      <c r="H76" s="15"/>
      <c r="I76" s="836"/>
      <c r="J76" s="775"/>
      <c r="K76" s="775"/>
      <c r="L76" s="775"/>
      <c r="M76" s="1220"/>
      <c r="N76" s="778"/>
    </row>
    <row r="77" spans="1:14" s="412" customFormat="1" x14ac:dyDescent="0.2">
      <c r="A77" s="679"/>
      <c r="B77" s="675"/>
      <c r="C77" s="1368"/>
      <c r="D77" s="1369"/>
      <c r="E77" s="123"/>
      <c r="F77" s="674"/>
      <c r="G77" s="673"/>
      <c r="H77" s="15"/>
      <c r="I77" s="836"/>
      <c r="J77" s="775"/>
      <c r="K77" s="775"/>
      <c r="L77" s="775"/>
      <c r="M77" s="1220"/>
      <c r="N77" s="778"/>
    </row>
    <row r="78" spans="1:14" s="412" customFormat="1" x14ac:dyDescent="0.2">
      <c r="A78" s="679"/>
      <c r="B78" s="675"/>
      <c r="C78" s="1368"/>
      <c r="D78" s="1369"/>
      <c r="E78" s="123"/>
      <c r="F78" s="674"/>
      <c r="G78" s="673"/>
      <c r="H78" s="15"/>
      <c r="I78" s="836"/>
      <c r="J78" s="775"/>
      <c r="K78" s="775"/>
      <c r="L78" s="775"/>
      <c r="M78" s="1220"/>
      <c r="N78" s="778"/>
    </row>
    <row r="79" spans="1:14" s="412" customFormat="1" x14ac:dyDescent="0.2">
      <c r="A79" s="679"/>
      <c r="B79" s="675"/>
      <c r="C79" s="1368"/>
      <c r="D79" s="1369"/>
      <c r="E79" s="123"/>
      <c r="F79" s="674"/>
      <c r="G79" s="673"/>
      <c r="H79" s="15"/>
      <c r="I79" s="836"/>
      <c r="J79" s="775"/>
      <c r="K79" s="775"/>
      <c r="L79" s="775"/>
      <c r="M79" s="1220"/>
      <c r="N79" s="778"/>
    </row>
    <row r="80" spans="1:14" x14ac:dyDescent="0.2">
      <c r="A80" s="679"/>
      <c r="B80" s="675"/>
      <c r="C80" s="1352"/>
      <c r="D80" s="1352"/>
      <c r="E80" s="123"/>
      <c r="F80" s="674"/>
      <c r="G80" s="673"/>
      <c r="H80" s="15"/>
      <c r="I80" s="1315"/>
      <c r="J80" s="1068"/>
      <c r="K80" s="1068"/>
      <c r="L80" s="1068"/>
      <c r="M80" s="1220"/>
      <c r="N80" s="79"/>
    </row>
    <row r="81" spans="1:14" x14ac:dyDescent="0.2">
      <c r="A81" s="679"/>
      <c r="B81" s="675"/>
      <c r="C81" s="1352"/>
      <c r="D81" s="1352"/>
      <c r="E81" s="123"/>
      <c r="F81" s="674"/>
      <c r="G81" s="673"/>
      <c r="H81" s="15"/>
      <c r="I81" s="1315"/>
      <c r="J81" s="1068"/>
      <c r="K81" s="1068"/>
      <c r="L81" s="1068"/>
      <c r="M81" s="1220"/>
      <c r="N81" s="79"/>
    </row>
    <row r="82" spans="1:14" x14ac:dyDescent="0.2">
      <c r="A82" s="679"/>
      <c r="B82" s="675"/>
      <c r="C82" s="1352"/>
      <c r="D82" s="1352"/>
      <c r="E82" s="123"/>
      <c r="F82" s="674"/>
      <c r="G82" s="673"/>
      <c r="H82" s="15"/>
      <c r="I82" s="1315"/>
      <c r="J82" s="1068"/>
      <c r="K82" s="1068"/>
      <c r="L82" s="1068"/>
      <c r="M82" s="1220"/>
      <c r="N82" s="79"/>
    </row>
    <row r="83" spans="1:14" x14ac:dyDescent="0.2">
      <c r="A83" s="679"/>
      <c r="B83" s="675"/>
      <c r="C83" s="1352"/>
      <c r="D83" s="1352"/>
      <c r="E83" s="123"/>
      <c r="F83" s="674"/>
      <c r="G83" s="673"/>
      <c r="H83" s="15"/>
      <c r="I83" s="1315"/>
      <c r="J83" s="1068"/>
      <c r="K83" s="1068"/>
      <c r="L83" s="1068"/>
      <c r="M83" s="1220"/>
      <c r="N83" s="79"/>
    </row>
    <row r="84" spans="1:14" x14ac:dyDescent="0.2">
      <c r="A84" s="679"/>
      <c r="B84" s="675"/>
      <c r="C84" s="1352"/>
      <c r="D84" s="1352"/>
      <c r="E84" s="123"/>
      <c r="F84" s="674"/>
      <c r="G84" s="673"/>
      <c r="H84" s="15"/>
      <c r="I84" s="1315"/>
      <c r="J84" s="1068"/>
      <c r="K84" s="1068"/>
      <c r="L84" s="1068"/>
      <c r="M84" s="1220"/>
      <c r="N84" s="79"/>
    </row>
    <row r="85" spans="1:14" x14ac:dyDescent="0.2">
      <c r="A85" s="679"/>
      <c r="B85" s="676"/>
      <c r="C85" s="1324"/>
      <c r="D85" s="1324"/>
      <c r="E85" s="123"/>
      <c r="F85" s="674"/>
      <c r="G85" s="673"/>
      <c r="H85" s="15"/>
      <c r="I85" s="1315"/>
      <c r="J85" s="1068"/>
      <c r="K85" s="1068"/>
      <c r="L85" s="1068"/>
      <c r="M85" s="1220"/>
      <c r="N85" s="79"/>
    </row>
    <row r="86" spans="1:14" x14ac:dyDescent="0.2">
      <c r="A86" s="679"/>
      <c r="B86" s="682" t="s">
        <v>191</v>
      </c>
      <c r="C86" s="1326">
        <f>SUM(C71:C85)</f>
        <v>0</v>
      </c>
      <c r="D86" s="1326"/>
      <c r="E86" s="123"/>
      <c r="F86" s="674"/>
      <c r="G86" s="673"/>
      <c r="H86" s="15"/>
      <c r="I86" s="1315"/>
      <c r="J86" s="1068"/>
      <c r="K86" s="1068"/>
      <c r="L86" s="1068"/>
      <c r="M86" s="1220"/>
      <c r="N86" s="79"/>
    </row>
    <row r="87" spans="1:14" x14ac:dyDescent="0.2">
      <c r="A87" s="679"/>
      <c r="B87" s="1325" t="s">
        <v>193</v>
      </c>
      <c r="C87" s="1327">
        <f>SUM(C86+C39)</f>
        <v>0</v>
      </c>
      <c r="D87" s="1327"/>
      <c r="E87" s="123"/>
      <c r="F87" s="674"/>
      <c r="G87" s="673"/>
      <c r="H87" s="15"/>
      <c r="I87" s="1315"/>
      <c r="J87" s="1068"/>
      <c r="K87" s="1068"/>
      <c r="L87" s="1068"/>
      <c r="M87" s="1220"/>
      <c r="N87" s="79"/>
    </row>
    <row r="88" spans="1:14" x14ac:dyDescent="0.2">
      <c r="A88" s="679"/>
      <c r="B88" s="1325"/>
      <c r="C88" s="1327"/>
      <c r="D88" s="1327"/>
      <c r="E88" s="123"/>
      <c r="F88" s="674"/>
      <c r="G88" s="673"/>
      <c r="H88" s="15"/>
      <c r="I88" s="1315"/>
      <c r="J88" s="1068"/>
      <c r="K88" s="1068"/>
      <c r="L88" s="1068"/>
      <c r="M88" s="1220"/>
      <c r="N88" s="79"/>
    </row>
    <row r="89" spans="1:14" ht="15.75" customHeight="1" thickBot="1" x14ac:dyDescent="0.25">
      <c r="A89" s="679"/>
      <c r="B89" s="830" t="s">
        <v>210</v>
      </c>
      <c r="C89" s="1312">
        <f>SUM(C87+'אייר-יוני.6'!C91)</f>
        <v>0</v>
      </c>
      <c r="D89" s="1312"/>
      <c r="E89" s="123"/>
      <c r="F89" s="674"/>
      <c r="G89" s="673"/>
      <c r="H89" s="15"/>
      <c r="I89" s="1315"/>
      <c r="J89" s="1068"/>
      <c r="K89" s="1068"/>
      <c r="L89" s="1068"/>
      <c r="M89" s="1220"/>
      <c r="N89" s="79"/>
    </row>
    <row r="90" spans="1:14" ht="15" x14ac:dyDescent="0.2">
      <c r="A90" s="834"/>
      <c r="B90" s="835"/>
      <c r="C90" s="1313"/>
      <c r="D90" s="1314"/>
      <c r="E90" s="123"/>
      <c r="F90" s="674"/>
      <c r="G90" s="673"/>
      <c r="H90" s="15"/>
      <c r="I90" s="1315"/>
      <c r="J90" s="1068"/>
      <c r="K90" s="1068"/>
      <c r="L90" s="1068"/>
      <c r="M90" s="1220"/>
      <c r="N90" s="79"/>
    </row>
    <row r="91" spans="1:14" x14ac:dyDescent="0.2">
      <c r="A91" s="834"/>
      <c r="B91" s="835"/>
      <c r="C91"/>
      <c r="D91" s="836"/>
      <c r="E91" s="123"/>
      <c r="F91" s="674"/>
      <c r="G91" s="673"/>
      <c r="H91" s="15"/>
      <c r="I91" s="1315"/>
      <c r="J91" s="1068"/>
      <c r="K91" s="1068"/>
      <c r="L91" s="1068"/>
      <c r="M91" s="1220"/>
      <c r="N91" s="79"/>
    </row>
    <row r="92" spans="1:14" x14ac:dyDescent="0.2">
      <c r="A92" s="834"/>
      <c r="B92" s="835"/>
      <c r="C92"/>
      <c r="D92" s="836"/>
      <c r="E92" s="123"/>
      <c r="F92" s="674"/>
      <c r="G92" s="673"/>
      <c r="H92" s="15"/>
      <c r="I92" s="1315"/>
      <c r="J92" s="1068"/>
      <c r="K92" s="1068"/>
      <c r="L92" s="1068"/>
      <c r="M92" s="1220"/>
      <c r="N92" s="79"/>
    </row>
    <row r="93" spans="1:14" x14ac:dyDescent="0.2">
      <c r="A93" s="657"/>
      <c r="B93" s="672"/>
      <c r="C93" s="1068"/>
      <c r="D93" s="1068"/>
      <c r="E93" s="123"/>
      <c r="F93" s="674"/>
      <c r="G93" s="673"/>
      <c r="H93" s="15"/>
      <c r="I93" s="1315"/>
      <c r="J93" s="1068"/>
      <c r="K93" s="1068"/>
      <c r="L93" s="1068"/>
      <c r="M93" s="1220"/>
      <c r="N93" s="79"/>
    </row>
    <row r="94" spans="1:14" x14ac:dyDescent="0.2">
      <c r="A94" s="657"/>
      <c r="B94" s="672"/>
      <c r="C94" s="1068"/>
      <c r="D94" s="1068"/>
      <c r="E94" s="123"/>
      <c r="F94" s="674"/>
      <c r="G94" s="673"/>
      <c r="H94" s="15"/>
      <c r="I94" s="1315"/>
      <c r="J94" s="1068"/>
      <c r="K94" s="1068"/>
      <c r="L94" s="1068"/>
      <c r="M94" s="1220"/>
      <c r="N94" s="79"/>
    </row>
    <row r="95" spans="1:14" x14ac:dyDescent="0.2">
      <c r="A95" s="657"/>
      <c r="B95" s="672"/>
      <c r="C95" s="1068"/>
      <c r="D95" s="1068"/>
      <c r="E95" s="123"/>
      <c r="F95" s="674"/>
      <c r="G95" s="673"/>
      <c r="H95" s="39"/>
      <c r="I95" s="1315"/>
      <c r="J95" s="1068"/>
      <c r="K95" s="1068"/>
      <c r="L95" s="1068"/>
      <c r="M95" s="1220"/>
      <c r="N95" s="79"/>
    </row>
    <row r="96" spans="1:14" x14ac:dyDescent="0.2">
      <c r="A96" s="657"/>
      <c r="B96" s="672"/>
      <c r="C96" s="1068"/>
      <c r="D96" s="1068"/>
      <c r="E96" s="123"/>
      <c r="F96" s="674"/>
      <c r="G96" s="80"/>
      <c r="H96" s="15"/>
      <c r="I96" s="1315"/>
      <c r="J96" s="1068"/>
      <c r="K96" s="1068"/>
      <c r="L96" s="1068"/>
      <c r="M96" s="1220"/>
      <c r="N96" s="79"/>
    </row>
    <row r="97" spans="1:14" x14ac:dyDescent="0.2">
      <c r="A97" s="657"/>
      <c r="B97" s="672"/>
      <c r="C97" s="1068"/>
      <c r="D97" s="1068"/>
      <c r="E97" s="123"/>
      <c r="F97" s="674"/>
      <c r="G97" s="673"/>
      <c r="H97" s="15"/>
      <c r="I97" s="1315"/>
      <c r="J97" s="1068"/>
      <c r="K97" s="1068"/>
      <c r="L97" s="1068"/>
      <c r="M97" s="1220"/>
      <c r="N97" s="79"/>
    </row>
    <row r="98" spans="1:14" ht="14.25" customHeight="1" x14ac:dyDescent="0.2">
      <c r="A98" s="657"/>
      <c r="B98" s="1066" t="s">
        <v>230</v>
      </c>
      <c r="C98" s="1066"/>
      <c r="D98" s="1066"/>
      <c r="E98" s="123"/>
      <c r="F98" s="674"/>
      <c r="G98" s="673"/>
      <c r="H98" s="15"/>
      <c r="I98" s="1315"/>
      <c r="J98" s="1068"/>
      <c r="K98" s="1068"/>
      <c r="L98" s="1068"/>
      <c r="M98" s="1220"/>
      <c r="N98" s="79"/>
    </row>
    <row r="99" spans="1:14" ht="14.25" customHeight="1" x14ac:dyDescent="0.2">
      <c r="A99" s="657"/>
      <c r="B99" s="1066"/>
      <c r="C99" s="1066"/>
      <c r="D99" s="1066"/>
      <c r="E99" s="123"/>
      <c r="F99" s="674"/>
      <c r="G99" s="673"/>
      <c r="H99" s="15"/>
      <c r="I99" s="1315"/>
      <c r="J99" s="1068"/>
      <c r="K99" s="1068"/>
      <c r="L99" s="1068"/>
      <c r="M99" s="1220"/>
      <c r="N99" s="79"/>
    </row>
    <row r="100" spans="1:14" ht="14.25" customHeight="1" x14ac:dyDescent="0.2">
      <c r="A100" s="657"/>
      <c r="B100" s="1066"/>
      <c r="C100" s="1066"/>
      <c r="D100" s="1066"/>
      <c r="E100" s="191"/>
      <c r="F100" s="674"/>
      <c r="G100" s="673"/>
      <c r="H100" s="39"/>
      <c r="I100" s="1315"/>
      <c r="J100" s="1068"/>
      <c r="K100" s="1068"/>
      <c r="L100" s="1068"/>
      <c r="M100" s="1220"/>
    </row>
    <row r="101" spans="1:14" ht="14.45" customHeight="1" x14ac:dyDescent="0.2">
      <c r="A101" s="657"/>
      <c r="B101" s="1066"/>
      <c r="C101" s="1066"/>
      <c r="D101" s="1066"/>
      <c r="E101" s="191"/>
      <c r="F101" s="674"/>
      <c r="G101" s="673"/>
      <c r="H101" s="39"/>
      <c r="I101" s="1315"/>
      <c r="J101" s="1068"/>
      <c r="K101" s="1068"/>
      <c r="L101" s="1068"/>
      <c r="M101" s="1220"/>
    </row>
    <row r="102" spans="1:14" x14ac:dyDescent="0.2">
      <c r="A102" s="657"/>
      <c r="B102" s="672"/>
      <c r="C102" s="1068"/>
      <c r="D102" s="1068"/>
      <c r="E102" s="191"/>
      <c r="F102" s="674"/>
      <c r="G102" s="673"/>
      <c r="H102" s="39"/>
      <c r="I102" s="1315"/>
      <c r="J102" s="1068"/>
      <c r="K102" s="1068"/>
      <c r="L102" s="1068"/>
      <c r="M102" s="1220"/>
    </row>
    <row r="103" spans="1:14" x14ac:dyDescent="0.2">
      <c r="A103" s="657"/>
      <c r="B103" s="672"/>
      <c r="C103" s="1068"/>
      <c r="D103" s="1068"/>
      <c r="E103" s="191"/>
      <c r="F103" s="674"/>
      <c r="G103" s="673"/>
      <c r="H103" s="39"/>
      <c r="I103" s="1315"/>
      <c r="J103" s="1068"/>
      <c r="K103" s="1068"/>
      <c r="L103" s="1068"/>
      <c r="M103" s="1220"/>
    </row>
    <row r="104" spans="1:14" x14ac:dyDescent="0.2">
      <c r="A104" s="657"/>
      <c r="C104" s="660"/>
      <c r="E104" s="191"/>
      <c r="F104" s="684" t="s">
        <v>192</v>
      </c>
      <c r="G104" s="685">
        <f>SUM(G71:G103)</f>
        <v>0</v>
      </c>
      <c r="H104" s="827"/>
      <c r="I104" s="1320"/>
      <c r="J104" s="1321"/>
      <c r="K104" s="1068"/>
      <c r="L104" s="1068"/>
      <c r="M104" s="1220"/>
    </row>
    <row r="105" spans="1:14" x14ac:dyDescent="0.2">
      <c r="A105" s="657"/>
      <c r="C105" s="660"/>
      <c r="E105" s="191"/>
      <c r="F105" s="1316" t="s">
        <v>188</v>
      </c>
      <c r="G105" s="1317">
        <f>SUM(G104+G39)</f>
        <v>0</v>
      </c>
      <c r="H105" s="827"/>
      <c r="I105" s="1318"/>
      <c r="J105" s="1319"/>
      <c r="K105" s="1365"/>
      <c r="L105" s="1365"/>
      <c r="M105" s="1220"/>
    </row>
    <row r="106" spans="1:14" ht="14.45" customHeight="1" x14ac:dyDescent="0.2">
      <c r="A106" s="657"/>
      <c r="C106" s="660"/>
      <c r="E106" s="123"/>
      <c r="F106" s="1316"/>
      <c r="G106" s="1317"/>
      <c r="H106" s="827"/>
      <c r="I106" s="1318"/>
      <c r="J106" s="1319"/>
      <c r="K106" s="1365"/>
      <c r="L106" s="1365"/>
      <c r="M106" s="1220"/>
    </row>
    <row r="107" spans="1:14" ht="14.45" customHeight="1" x14ac:dyDescent="0.2">
      <c r="A107" s="657"/>
      <c r="B107" s="657"/>
      <c r="C107" s="657"/>
      <c r="D107" s="657"/>
      <c r="E107" s="679"/>
      <c r="F107" s="1206" t="s">
        <v>211</v>
      </c>
      <c r="G107" s="1210">
        <f>SUM(G105+'אייר-יוני.6'!G107)</f>
        <v>0</v>
      </c>
      <c r="H107" s="679"/>
      <c r="I107" s="834"/>
      <c r="J107" s="657"/>
      <c r="K107" s="657"/>
      <c r="L107" s="657"/>
      <c r="M107" s="657"/>
    </row>
    <row r="108" spans="1:14" ht="14.25" customHeight="1" thickBot="1" x14ac:dyDescent="0.25">
      <c r="A108" s="657"/>
      <c r="B108" s="657"/>
      <c r="C108" s="657"/>
      <c r="D108" s="657"/>
      <c r="E108" s="679"/>
      <c r="F108" s="1206"/>
      <c r="G108" s="1211"/>
      <c r="H108" s="679"/>
      <c r="I108" s="834"/>
      <c r="J108" s="657"/>
      <c r="K108" s="657"/>
      <c r="L108" s="657"/>
      <c r="M108" s="657"/>
    </row>
    <row r="109" spans="1:14" ht="14.25" customHeight="1" x14ac:dyDescent="0.4">
      <c r="A109" s="80"/>
      <c r="C109" s="79"/>
      <c r="F109" s="1074"/>
      <c r="G109" s="1074"/>
      <c r="H109" s="1074"/>
      <c r="I109" s="1074"/>
      <c r="J109" s="1074"/>
      <c r="K109" s="1074"/>
      <c r="L109" s="1074"/>
      <c r="M109" s="1074"/>
      <c r="N109" s="1074"/>
    </row>
    <row r="110" spans="1:14" ht="14.25" customHeight="1" x14ac:dyDescent="0.4">
      <c r="A110" s="80"/>
      <c r="C110" s="388"/>
      <c r="F110" s="387"/>
      <c r="G110" s="387"/>
      <c r="H110" s="502"/>
      <c r="I110" s="387"/>
      <c r="J110" s="387"/>
      <c r="K110" s="387"/>
      <c r="L110" s="387"/>
      <c r="M110" s="387"/>
      <c r="N110" s="387"/>
    </row>
    <row r="111" spans="1:14" ht="14.25" customHeight="1" x14ac:dyDescent="0.4">
      <c r="A111" s="80"/>
      <c r="C111" s="388"/>
      <c r="F111" s="387"/>
      <c r="G111" s="387"/>
      <c r="H111" s="502"/>
      <c r="I111" s="387"/>
      <c r="J111" s="387"/>
      <c r="K111" s="387"/>
      <c r="L111" s="387"/>
      <c r="M111" s="387"/>
      <c r="N111" s="387"/>
    </row>
    <row r="112" spans="1:14" ht="14.25" customHeight="1" x14ac:dyDescent="0.4">
      <c r="A112" s="80"/>
      <c r="C112" s="388"/>
      <c r="F112" s="387"/>
      <c r="G112" s="387"/>
      <c r="H112" s="502"/>
      <c r="I112" s="387"/>
      <c r="J112" s="387"/>
      <c r="K112" s="387"/>
      <c r="L112" s="387"/>
      <c r="M112" s="387"/>
      <c r="N112" s="387"/>
    </row>
    <row r="113" spans="1:14" ht="14.25" customHeight="1" x14ac:dyDescent="0.4">
      <c r="A113" s="80"/>
      <c r="C113" s="388"/>
      <c r="F113" s="387"/>
      <c r="G113" s="387"/>
      <c r="H113" s="502"/>
      <c r="I113" s="387"/>
      <c r="J113" s="387"/>
      <c r="K113" s="387"/>
      <c r="L113" s="387"/>
      <c r="M113" s="387"/>
      <c r="N113" s="387"/>
    </row>
    <row r="114" spans="1:14" ht="14.25" customHeight="1" x14ac:dyDescent="0.4">
      <c r="A114" s="80"/>
      <c r="C114" s="388"/>
      <c r="F114" s="387"/>
      <c r="G114" s="387"/>
      <c r="H114" s="502"/>
      <c r="I114" s="387"/>
      <c r="J114" s="387"/>
      <c r="K114" s="387"/>
      <c r="L114" s="387"/>
      <c r="M114" s="387"/>
      <c r="N114" s="387"/>
    </row>
    <row r="115" spans="1:14" ht="14.25" customHeight="1" x14ac:dyDescent="0.4">
      <c r="A115" s="80"/>
      <c r="C115" s="388"/>
      <c r="F115" s="387"/>
      <c r="G115" s="387"/>
      <c r="H115" s="502"/>
      <c r="I115" s="387"/>
      <c r="J115" s="387"/>
      <c r="K115" s="387"/>
      <c r="L115" s="387"/>
      <c r="M115" s="387"/>
      <c r="N115" s="387"/>
    </row>
    <row r="116" spans="1:14" ht="14.25" customHeight="1" x14ac:dyDescent="0.4">
      <c r="A116" s="80"/>
      <c r="C116" s="388"/>
      <c r="F116" s="387"/>
      <c r="G116" s="387"/>
      <c r="H116" s="502"/>
      <c r="I116" s="387"/>
      <c r="J116" s="387"/>
      <c r="K116" s="387"/>
      <c r="L116" s="387"/>
      <c r="M116" s="387"/>
      <c r="N116" s="387"/>
    </row>
    <row r="117" spans="1:14" ht="14.25" customHeight="1" x14ac:dyDescent="0.4">
      <c r="A117" s="80"/>
      <c r="C117" s="388"/>
      <c r="F117" s="387"/>
      <c r="G117" s="387"/>
      <c r="H117" s="502"/>
      <c r="I117" s="387"/>
      <c r="J117" s="387"/>
      <c r="K117" s="387"/>
      <c r="L117" s="387"/>
      <c r="M117" s="387"/>
      <c r="N117" s="387"/>
    </row>
    <row r="118" spans="1:14" ht="14.25" customHeight="1" x14ac:dyDescent="0.4">
      <c r="A118" s="80"/>
      <c r="C118" s="388"/>
      <c r="F118" s="387"/>
      <c r="G118" s="387"/>
      <c r="H118" s="502"/>
      <c r="I118" s="387"/>
      <c r="J118" s="387"/>
      <c r="K118" s="387"/>
      <c r="L118" s="387"/>
      <c r="M118" s="387"/>
      <c r="N118" s="387"/>
    </row>
    <row r="119" spans="1:14" ht="14.25" customHeight="1" x14ac:dyDescent="0.4">
      <c r="A119" s="80"/>
      <c r="C119" s="388"/>
      <c r="F119" s="387"/>
      <c r="G119" s="387"/>
      <c r="H119" s="502"/>
      <c r="I119" s="387"/>
      <c r="J119" s="387"/>
      <c r="K119" s="387"/>
      <c r="L119" s="387"/>
      <c r="M119" s="387"/>
      <c r="N119" s="387"/>
    </row>
    <row r="120" spans="1:14" ht="14.25" customHeight="1" x14ac:dyDescent="0.4">
      <c r="A120" s="80"/>
      <c r="C120" s="388"/>
      <c r="F120" s="387"/>
      <c r="G120" s="387"/>
      <c r="H120" s="502"/>
      <c r="I120" s="387"/>
      <c r="J120" s="387"/>
      <c r="K120" s="387"/>
      <c r="L120" s="387"/>
      <c r="M120" s="387"/>
      <c r="N120" s="387"/>
    </row>
    <row r="121" spans="1:14" ht="14.25" customHeight="1" x14ac:dyDescent="0.4">
      <c r="A121" s="80"/>
      <c r="C121" s="388"/>
      <c r="F121" s="387"/>
      <c r="G121" s="387"/>
      <c r="H121" s="502"/>
      <c r="I121" s="387"/>
      <c r="J121" s="387"/>
      <c r="K121" s="387"/>
      <c r="L121" s="387"/>
      <c r="M121" s="387"/>
      <c r="N121" s="387"/>
    </row>
    <row r="122" spans="1:14" ht="14.25" customHeight="1" x14ac:dyDescent="0.4">
      <c r="A122" s="80"/>
      <c r="C122" s="388"/>
      <c r="F122" s="387"/>
      <c r="G122" s="387"/>
      <c r="H122" s="502"/>
      <c r="I122" s="387"/>
      <c r="J122" s="387"/>
      <c r="K122" s="387"/>
      <c r="L122" s="387"/>
      <c r="M122" s="387"/>
      <c r="N122" s="387"/>
    </row>
    <row r="123" spans="1:14" ht="14.25" customHeight="1" x14ac:dyDescent="0.4">
      <c r="A123" s="80"/>
      <c r="C123" s="388"/>
      <c r="F123" s="387"/>
      <c r="G123" s="387"/>
      <c r="H123" s="502"/>
      <c r="I123" s="387"/>
      <c r="J123" s="387"/>
      <c r="K123" s="387"/>
      <c r="L123" s="387"/>
      <c r="M123" s="387"/>
      <c r="N123" s="387"/>
    </row>
    <row r="124" spans="1:14" ht="14.25" customHeight="1" x14ac:dyDescent="0.4">
      <c r="A124" s="80"/>
      <c r="C124" s="388"/>
      <c r="F124" s="387"/>
      <c r="G124" s="387"/>
      <c r="H124" s="502"/>
      <c r="I124" s="387"/>
      <c r="J124" s="387"/>
      <c r="K124" s="387"/>
      <c r="L124" s="387"/>
      <c r="M124" s="387"/>
      <c r="N124" s="387"/>
    </row>
    <row r="125" spans="1:14" ht="14.25" customHeight="1" x14ac:dyDescent="0.4">
      <c r="A125" s="80"/>
      <c r="C125" s="388"/>
      <c r="F125" s="387"/>
      <c r="G125" s="387"/>
      <c r="H125" s="502"/>
      <c r="I125" s="387"/>
      <c r="J125" s="387"/>
      <c r="K125" s="387"/>
      <c r="L125" s="387"/>
      <c r="M125" s="387"/>
      <c r="N125" s="387"/>
    </row>
    <row r="126" spans="1:14" ht="14.25" customHeight="1" x14ac:dyDescent="0.4">
      <c r="A126" s="80"/>
      <c r="C126" s="388"/>
      <c r="F126" s="387"/>
      <c r="G126" s="387"/>
      <c r="H126" s="502"/>
      <c r="I126" s="387"/>
      <c r="J126" s="387"/>
      <c r="K126" s="387"/>
      <c r="L126" s="387"/>
      <c r="M126" s="387"/>
      <c r="N126" s="387"/>
    </row>
    <row r="127" spans="1:14" ht="14.25" customHeight="1" x14ac:dyDescent="0.4">
      <c r="A127" s="80"/>
      <c r="C127" s="388"/>
      <c r="F127" s="387"/>
      <c r="G127" s="387"/>
      <c r="H127" s="502"/>
      <c r="I127" s="387"/>
      <c r="J127" s="387"/>
      <c r="K127" s="387"/>
      <c r="L127" s="387"/>
      <c r="M127" s="387"/>
      <c r="N127" s="387"/>
    </row>
    <row r="128" spans="1:14" ht="14.25" customHeight="1" x14ac:dyDescent="0.4">
      <c r="A128" s="80"/>
      <c r="C128" s="388"/>
      <c r="F128" s="387"/>
      <c r="G128" s="387"/>
      <c r="H128" s="502"/>
      <c r="I128" s="387"/>
      <c r="J128" s="387"/>
      <c r="K128" s="387"/>
      <c r="L128" s="387"/>
      <c r="M128" s="387"/>
      <c r="N128" s="387"/>
    </row>
    <row r="129" spans="1:20" ht="14.25" customHeight="1" x14ac:dyDescent="0.4">
      <c r="A129" s="80"/>
      <c r="C129" s="388"/>
      <c r="F129" s="387"/>
      <c r="G129" s="387"/>
      <c r="H129" s="502"/>
      <c r="I129" s="387"/>
      <c r="J129" s="387"/>
      <c r="K129" s="387"/>
      <c r="L129" s="387"/>
      <c r="M129" s="387"/>
      <c r="N129" s="387"/>
    </row>
    <row r="130" spans="1:20" ht="14.25" customHeight="1" x14ac:dyDescent="0.4">
      <c r="A130" s="80"/>
      <c r="C130" s="388"/>
      <c r="F130" s="387"/>
      <c r="G130" s="387"/>
      <c r="H130" s="502"/>
      <c r="I130" s="387"/>
      <c r="J130" s="387"/>
      <c r="K130" s="387"/>
      <c r="L130" s="387"/>
      <c r="M130" s="387"/>
      <c r="N130" s="387"/>
    </row>
    <row r="131" spans="1:20" ht="14.25" customHeight="1" x14ac:dyDescent="0.4">
      <c r="A131" s="80"/>
      <c r="C131" s="388"/>
      <c r="F131" s="387"/>
      <c r="G131" s="387"/>
      <c r="H131" s="502"/>
      <c r="I131" s="387"/>
      <c r="J131" s="387"/>
      <c r="K131" s="387"/>
      <c r="L131" s="387"/>
      <c r="M131" s="387"/>
      <c r="N131" s="387"/>
    </row>
    <row r="132" spans="1:20" ht="14.25" customHeight="1" x14ac:dyDescent="0.4">
      <c r="A132" s="80"/>
      <c r="C132" s="388"/>
      <c r="F132" s="387"/>
      <c r="G132" s="387"/>
      <c r="H132" s="502"/>
      <c r="I132" s="387"/>
      <c r="J132" s="387"/>
      <c r="K132" s="387"/>
      <c r="L132" s="387"/>
      <c r="M132" s="387"/>
      <c r="N132" s="387"/>
    </row>
    <row r="133" spans="1:20" ht="14.25" customHeight="1" x14ac:dyDescent="0.4">
      <c r="A133" s="80"/>
      <c r="C133" s="388"/>
      <c r="F133" s="387"/>
      <c r="G133" s="387"/>
      <c r="H133" s="502"/>
      <c r="I133" s="387"/>
      <c r="J133" s="387"/>
      <c r="K133" s="387"/>
      <c r="L133" s="387"/>
      <c r="M133" s="387"/>
      <c r="N133" s="387"/>
    </row>
    <row r="134" spans="1:20" ht="14.25" customHeight="1" x14ac:dyDescent="0.4">
      <c r="A134" s="80"/>
      <c r="C134" s="388"/>
      <c r="F134" s="387"/>
      <c r="G134" s="387"/>
      <c r="H134" s="502"/>
      <c r="I134" s="387"/>
      <c r="J134" s="387"/>
      <c r="K134" s="387"/>
      <c r="L134" s="387"/>
      <c r="M134" s="387"/>
      <c r="N134" s="387"/>
    </row>
    <row r="135" spans="1:20" ht="14.25" customHeight="1" x14ac:dyDescent="0.4">
      <c r="A135" s="80"/>
      <c r="C135" s="388"/>
      <c r="F135" s="387"/>
      <c r="G135" s="387"/>
      <c r="H135" s="502"/>
      <c r="I135" s="387"/>
      <c r="J135" s="387"/>
      <c r="K135" s="387"/>
      <c r="L135" s="387"/>
      <c r="M135" s="387"/>
      <c r="N135" s="387"/>
    </row>
    <row r="136" spans="1:20" ht="14.25" customHeight="1" x14ac:dyDescent="0.4">
      <c r="A136" s="80"/>
      <c r="C136" s="388"/>
      <c r="F136" s="387"/>
      <c r="G136" s="387"/>
      <c r="H136" s="502"/>
      <c r="I136" s="387"/>
      <c r="J136" s="387"/>
      <c r="K136" s="387"/>
      <c r="L136" s="387"/>
      <c r="M136" s="387"/>
      <c r="N136" s="387"/>
    </row>
    <row r="137" spans="1:20" ht="14.25" customHeight="1" x14ac:dyDescent="0.4">
      <c r="A137" s="80"/>
      <c r="C137" s="388"/>
      <c r="F137" s="387"/>
      <c r="G137" s="387"/>
      <c r="H137" s="502"/>
      <c r="I137" s="387"/>
      <c r="J137" s="387"/>
      <c r="K137" s="387"/>
      <c r="L137" s="387"/>
      <c r="M137" s="387"/>
      <c r="N137" s="387"/>
    </row>
    <row r="138" spans="1:20" ht="14.25" customHeight="1" x14ac:dyDescent="0.4">
      <c r="A138" s="80"/>
      <c r="C138" s="388"/>
      <c r="F138" s="387"/>
      <c r="G138" s="387"/>
      <c r="H138" s="502"/>
      <c r="I138" s="387"/>
      <c r="J138" s="387"/>
      <c r="K138" s="387"/>
      <c r="L138" s="387"/>
      <c r="M138" s="387"/>
      <c r="N138" s="387"/>
    </row>
    <row r="139" spans="1:20" ht="14.25" customHeight="1" x14ac:dyDescent="0.4">
      <c r="A139" s="80"/>
      <c r="C139" s="388"/>
      <c r="F139" s="387"/>
      <c r="G139" s="387"/>
      <c r="H139" s="502"/>
      <c r="I139" s="387"/>
      <c r="J139" s="387"/>
      <c r="K139" s="387"/>
      <c r="L139" s="387"/>
      <c r="M139" s="387"/>
      <c r="N139" s="387"/>
    </row>
    <row r="140" spans="1:20" ht="14.25" customHeight="1" x14ac:dyDescent="0.4">
      <c r="A140" s="80"/>
      <c r="C140" s="388"/>
      <c r="F140" s="387"/>
      <c r="G140" s="387"/>
      <c r="H140" s="502"/>
      <c r="I140" s="387"/>
      <c r="J140" s="387"/>
      <c r="K140" s="387"/>
      <c r="L140" s="387"/>
      <c r="M140" s="387"/>
      <c r="N140" s="387"/>
    </row>
    <row r="141" spans="1:20" ht="14.25" customHeight="1" x14ac:dyDescent="0.4">
      <c r="A141" s="80"/>
      <c r="C141" s="388"/>
      <c r="F141" s="387"/>
      <c r="G141" s="387"/>
      <c r="H141" s="502"/>
      <c r="I141" s="387"/>
      <c r="J141" s="387"/>
      <c r="K141" s="387"/>
      <c r="L141" s="387"/>
      <c r="M141" s="387"/>
      <c r="N141" s="387"/>
    </row>
    <row r="142" spans="1:20" ht="14.25" customHeight="1" x14ac:dyDescent="0.4">
      <c r="A142" s="80"/>
      <c r="C142" s="388"/>
      <c r="F142" s="387"/>
      <c r="G142" s="387"/>
      <c r="H142" s="502"/>
      <c r="I142" s="387"/>
      <c r="J142" s="387"/>
      <c r="K142" s="387"/>
      <c r="L142" s="387"/>
      <c r="M142" s="387"/>
      <c r="N142" s="387"/>
    </row>
    <row r="143" spans="1:20" ht="14.25" customHeight="1" x14ac:dyDescent="0.4">
      <c r="A143" s="80"/>
      <c r="C143" s="388"/>
      <c r="F143" s="387"/>
      <c r="G143" s="387"/>
      <c r="H143" s="502"/>
      <c r="I143" s="387"/>
      <c r="J143" s="387"/>
      <c r="K143" s="387"/>
      <c r="L143" s="387"/>
      <c r="M143" s="387"/>
      <c r="N143" s="387"/>
    </row>
    <row r="144" spans="1:20" ht="15.6" customHeight="1" x14ac:dyDescent="0.4">
      <c r="A144" s="80"/>
      <c r="B144" s="12"/>
      <c r="C144" s="79"/>
      <c r="E144" s="12"/>
      <c r="F144" s="1074"/>
      <c r="G144" s="1074"/>
      <c r="H144" s="1074"/>
      <c r="I144" s="1074"/>
      <c r="J144" s="1074"/>
      <c r="K144" s="1074"/>
      <c r="L144" s="1074"/>
      <c r="M144" s="1074"/>
      <c r="N144" s="1074"/>
      <c r="S144" s="1075" t="s">
        <v>125</v>
      </c>
      <c r="T144" s="1075"/>
    </row>
    <row r="145" spans="1:20" ht="11.25" customHeight="1" x14ac:dyDescent="0.2">
      <c r="A145" s="80"/>
      <c r="C145" s="1076" t="s">
        <v>238</v>
      </c>
      <c r="D145" s="1076"/>
      <c r="E145" s="1076"/>
      <c r="F145" s="1076"/>
      <c r="G145" s="1076"/>
      <c r="H145" s="1076"/>
      <c r="I145" s="1076"/>
      <c r="J145" s="1076"/>
      <c r="K145" s="1076"/>
      <c r="L145" s="1076"/>
      <c r="M145" s="1076"/>
      <c r="N145" s="1076"/>
      <c r="O145" s="1076"/>
    </row>
    <row r="146" spans="1:20" ht="36" customHeight="1" x14ac:dyDescent="0.2">
      <c r="A146" s="80"/>
      <c r="B146" s="12"/>
      <c r="C146" s="1076"/>
      <c r="D146" s="1076"/>
      <c r="E146" s="1076"/>
      <c r="F146" s="1076"/>
      <c r="G146" s="1076"/>
      <c r="H146" s="1076"/>
      <c r="I146" s="1076"/>
      <c r="J146" s="1076"/>
      <c r="K146" s="1076"/>
      <c r="L146" s="1076"/>
      <c r="M146" s="1076"/>
      <c r="N146" s="1076"/>
      <c r="O146" s="1076"/>
      <c r="P146" s="389"/>
    </row>
    <row r="147" spans="1:20" ht="3" customHeight="1" x14ac:dyDescent="0.4">
      <c r="A147" s="80"/>
      <c r="C147" s="79"/>
      <c r="F147" s="1216"/>
      <c r="G147" s="1216"/>
      <c r="H147" s="1216"/>
      <c r="I147" s="1216"/>
      <c r="J147" s="1216"/>
      <c r="K147" s="1216"/>
      <c r="L147" s="1216"/>
      <c r="M147" s="1216"/>
      <c r="N147" s="1216"/>
      <c r="R147" s="12" t="s">
        <v>114</v>
      </c>
    </row>
    <row r="148" spans="1:20" x14ac:dyDescent="0.2">
      <c r="A148" s="80"/>
      <c r="C148" s="79"/>
      <c r="J148" s="1217"/>
      <c r="K148" s="1217"/>
      <c r="L148" s="1217"/>
      <c r="M148" s="1217"/>
    </row>
    <row r="149" spans="1:20" x14ac:dyDescent="0.2">
      <c r="A149" s="80"/>
      <c r="C149" s="79"/>
    </row>
    <row r="150" spans="1:20" ht="13.15" customHeight="1" x14ac:dyDescent="0.2">
      <c r="S150" s="89"/>
    </row>
    <row r="151" spans="1:20" ht="22.15" customHeight="1" x14ac:dyDescent="0.2">
      <c r="B151" s="90"/>
      <c r="C151" s="80"/>
      <c r="D151" s="80"/>
      <c r="E151" s="91"/>
      <c r="F151" s="86"/>
      <c r="G151" s="86"/>
      <c r="H151" s="86"/>
      <c r="I151" s="86"/>
      <c r="J151" s="86"/>
      <c r="K151" s="86"/>
      <c r="L151" s="86"/>
      <c r="M151" s="86"/>
      <c r="N151" s="86"/>
      <c r="O151" s="1227"/>
      <c r="P151" s="1227"/>
      <c r="Q151" s="1227"/>
      <c r="R151" s="92"/>
    </row>
    <row r="152" spans="1:20" ht="19.899999999999999" customHeight="1" thickBot="1" x14ac:dyDescent="0.25">
      <c r="B152" s="90"/>
      <c r="C152" s="93"/>
      <c r="D152" s="80"/>
      <c r="E152" s="91"/>
      <c r="F152" s="86"/>
      <c r="G152" s="86"/>
      <c r="H152" s="86"/>
      <c r="I152" s="86"/>
      <c r="J152" s="86"/>
      <c r="K152" s="86"/>
      <c r="L152" s="86"/>
      <c r="M152" s="86"/>
      <c r="N152" s="86"/>
      <c r="O152" s="86"/>
      <c r="P152" s="86"/>
      <c r="Q152" s="86"/>
      <c r="R152" s="86"/>
    </row>
    <row r="153" spans="1:20" ht="15" thickTop="1" x14ac:dyDescent="0.2">
      <c r="B153" s="1228" t="s">
        <v>242</v>
      </c>
      <c r="C153" s="1229"/>
      <c r="D153" s="1229"/>
      <c r="E153" s="1229"/>
      <c r="F153" s="1229"/>
      <c r="G153" s="1229"/>
      <c r="H153" s="1229"/>
      <c r="I153" s="1229"/>
      <c r="J153" s="1229"/>
      <c r="K153" s="1229"/>
      <c r="L153" s="1229"/>
      <c r="M153" s="1229"/>
      <c r="N153" s="1229"/>
      <c r="O153" s="1229"/>
      <c r="P153" s="1229"/>
      <c r="Q153" s="1229"/>
      <c r="R153" s="1230"/>
    </row>
    <row r="154" spans="1:20" x14ac:dyDescent="0.2">
      <c r="B154" s="1231"/>
      <c r="C154" s="1232"/>
      <c r="D154" s="1232"/>
      <c r="E154" s="1232"/>
      <c r="F154" s="1232"/>
      <c r="G154" s="1232"/>
      <c r="H154" s="1232"/>
      <c r="I154" s="1232"/>
      <c r="J154" s="1232"/>
      <c r="K154" s="1232"/>
      <c r="L154" s="1232"/>
      <c r="M154" s="1232"/>
      <c r="N154" s="1232"/>
      <c r="O154" s="1232"/>
      <c r="P154" s="1232"/>
      <c r="Q154" s="1232"/>
      <c r="R154" s="1233"/>
    </row>
    <row r="155" spans="1:20" ht="15" thickBot="1" x14ac:dyDescent="0.25">
      <c r="B155" s="1234"/>
      <c r="C155" s="1235"/>
      <c r="D155" s="1235"/>
      <c r="E155" s="1235"/>
      <c r="F155" s="1235"/>
      <c r="G155" s="1235"/>
      <c r="H155" s="1235"/>
      <c r="I155" s="1235"/>
      <c r="J155" s="1235"/>
      <c r="K155" s="1235"/>
      <c r="L155" s="1235"/>
      <c r="M155" s="1235"/>
      <c r="N155" s="1235"/>
      <c r="O155" s="1235"/>
      <c r="P155" s="1235"/>
      <c r="Q155" s="1235"/>
      <c r="R155" s="1236"/>
    </row>
    <row r="156" spans="1:20" ht="22.5" customHeight="1" thickTop="1" x14ac:dyDescent="0.2">
      <c r="A156" s="94"/>
      <c r="B156" s="1237" t="s">
        <v>260</v>
      </c>
      <c r="C156" s="1238"/>
      <c r="D156" s="1238"/>
      <c r="E156" s="1238"/>
      <c r="F156" s="1239"/>
      <c r="G156" s="1240" t="s">
        <v>271</v>
      </c>
      <c r="H156" s="1241"/>
      <c r="I156" s="1242"/>
      <c r="J156" s="1242"/>
      <c r="K156" s="1242"/>
      <c r="L156" s="1242"/>
      <c r="M156" s="1243"/>
      <c r="N156" s="1244" t="s">
        <v>272</v>
      </c>
      <c r="O156" s="1245"/>
      <c r="P156" s="1245"/>
      <c r="Q156" s="1245"/>
      <c r="R156" s="1246"/>
    </row>
    <row r="157" spans="1:20" ht="20.25" customHeight="1" thickBot="1" x14ac:dyDescent="0.3">
      <c r="B157" s="1251" t="s">
        <v>23</v>
      </c>
      <c r="C157" s="1252"/>
      <c r="D157" s="1253"/>
      <c r="E157" s="1253"/>
      <c r="F157" s="895" t="s">
        <v>53</v>
      </c>
      <c r="G157" s="1247" t="s">
        <v>24</v>
      </c>
      <c r="H157" s="1248"/>
      <c r="I157" s="1249"/>
      <c r="J157" s="1250"/>
      <c r="K157" s="1254" t="s">
        <v>53</v>
      </c>
      <c r="L157" s="1222"/>
      <c r="M157" s="1255"/>
      <c r="N157" s="1221" t="s">
        <v>81</v>
      </c>
      <c r="O157" s="1222"/>
      <c r="P157" s="1222"/>
      <c r="Q157" s="1223"/>
      <c r="R157" s="896" t="s">
        <v>53</v>
      </c>
    </row>
    <row r="158" spans="1:20" s="917" customFormat="1" ht="15.75" hidden="1" thickTop="1" thickBot="1" x14ac:dyDescent="0.25">
      <c r="A158" s="780"/>
      <c r="B158" s="776"/>
      <c r="C158" s="920"/>
      <c r="D158" s="920"/>
      <c r="E158" s="82"/>
      <c r="G158" s="390"/>
      <c r="H158" s="390"/>
      <c r="I158" s="390"/>
      <c r="S158" s="920"/>
      <c r="T158" s="920"/>
    </row>
    <row r="159" spans="1:20" ht="15" thickTop="1" x14ac:dyDescent="0.2">
      <c r="A159" s="94"/>
      <c r="B159" s="1035"/>
      <c r="C159" s="1036"/>
      <c r="D159" s="1036"/>
      <c r="E159" s="1037"/>
      <c r="F159" s="396"/>
      <c r="G159" s="1038"/>
      <c r="H159" s="1039"/>
      <c r="I159" s="1039"/>
      <c r="J159" s="1040"/>
      <c r="K159" s="1041"/>
      <c r="L159" s="1041"/>
      <c r="M159" s="1042"/>
      <c r="N159" s="1043"/>
      <c r="O159" s="1044"/>
      <c r="P159" s="1044"/>
      <c r="Q159" s="1044"/>
      <c r="R159" s="394"/>
      <c r="S159" s="79"/>
      <c r="T159" s="79"/>
    </row>
    <row r="160" spans="1:20" s="412" customFormat="1" x14ac:dyDescent="0.2">
      <c r="A160" s="94"/>
      <c r="B160" s="1061"/>
      <c r="C160" s="1062"/>
      <c r="D160" s="1062"/>
      <c r="E160" s="1063"/>
      <c r="F160" s="396"/>
      <c r="G160" s="1224"/>
      <c r="H160" s="1225"/>
      <c r="I160" s="1225"/>
      <c r="J160" s="1226"/>
      <c r="K160" s="949"/>
      <c r="L160" s="950"/>
      <c r="M160" s="951"/>
      <c r="N160" s="952"/>
      <c r="O160" s="953"/>
      <c r="P160" s="953"/>
      <c r="Q160" s="954"/>
      <c r="R160" s="394"/>
      <c r="S160" s="778"/>
      <c r="T160" s="778"/>
    </row>
    <row r="161" spans="1:20" s="412" customFormat="1" x14ac:dyDescent="0.2">
      <c r="A161" s="94"/>
      <c r="B161" s="1061"/>
      <c r="C161" s="1062"/>
      <c r="D161" s="1062"/>
      <c r="E161" s="1063"/>
      <c r="F161" s="396"/>
      <c r="G161" s="1224"/>
      <c r="H161" s="1225"/>
      <c r="I161" s="1225"/>
      <c r="J161" s="1226"/>
      <c r="K161" s="949"/>
      <c r="L161" s="950"/>
      <c r="M161" s="951"/>
      <c r="N161" s="952"/>
      <c r="O161" s="953"/>
      <c r="P161" s="953"/>
      <c r="Q161" s="954"/>
      <c r="R161" s="394"/>
      <c r="S161" s="797"/>
      <c r="T161" s="887"/>
    </row>
    <row r="162" spans="1:20" s="412" customFormat="1" x14ac:dyDescent="0.2">
      <c r="A162" s="94"/>
      <c r="B162" s="1061"/>
      <c r="C162" s="1062"/>
      <c r="D162" s="1062"/>
      <c r="E162" s="1063"/>
      <c r="F162" s="396"/>
      <c r="G162" s="1224"/>
      <c r="H162" s="1225"/>
      <c r="I162" s="1225"/>
      <c r="J162" s="1226"/>
      <c r="K162" s="949"/>
      <c r="L162" s="950"/>
      <c r="M162" s="951"/>
      <c r="N162" s="952"/>
      <c r="O162" s="953"/>
      <c r="P162" s="953"/>
      <c r="Q162" s="954"/>
      <c r="R162" s="394"/>
      <c r="S162" s="797"/>
      <c r="T162" s="887"/>
    </row>
    <row r="163" spans="1:20" s="412" customFormat="1" x14ac:dyDescent="0.2">
      <c r="A163" s="94"/>
      <c r="B163" s="1061"/>
      <c r="C163" s="1062"/>
      <c r="D163" s="1062"/>
      <c r="E163" s="1063"/>
      <c r="F163" s="396"/>
      <c r="G163" s="1224"/>
      <c r="H163" s="1225"/>
      <c r="I163" s="1225"/>
      <c r="J163" s="1226"/>
      <c r="K163" s="949"/>
      <c r="L163" s="950"/>
      <c r="M163" s="951"/>
      <c r="N163" s="952"/>
      <c r="O163" s="953"/>
      <c r="P163" s="953"/>
      <c r="Q163" s="954"/>
      <c r="R163" s="394"/>
      <c r="S163" s="887"/>
      <c r="T163" s="887"/>
    </row>
    <row r="164" spans="1:20" s="412" customFormat="1" x14ac:dyDescent="0.2">
      <c r="A164" s="94"/>
      <c r="B164" s="1061"/>
      <c r="C164" s="1062"/>
      <c r="D164" s="1062"/>
      <c r="E164" s="1063"/>
      <c r="F164" s="396"/>
      <c r="G164" s="1224"/>
      <c r="H164" s="1225"/>
      <c r="I164" s="1225"/>
      <c r="J164" s="1226"/>
      <c r="K164" s="949"/>
      <c r="L164" s="950"/>
      <c r="M164" s="951"/>
      <c r="N164" s="952"/>
      <c r="O164" s="953"/>
      <c r="P164" s="953"/>
      <c r="Q164" s="954"/>
      <c r="R164" s="394"/>
      <c r="S164" s="887"/>
      <c r="T164" s="887"/>
    </row>
    <row r="165" spans="1:20" s="945" customFormat="1" x14ac:dyDescent="0.2">
      <c r="A165" s="94"/>
      <c r="B165" s="1061"/>
      <c r="C165" s="1062"/>
      <c r="D165" s="1062"/>
      <c r="E165" s="1063"/>
      <c r="F165" s="396"/>
      <c r="G165" s="1224"/>
      <c r="H165" s="1225"/>
      <c r="I165" s="1225"/>
      <c r="J165" s="1226"/>
      <c r="K165" s="949"/>
      <c r="L165" s="950"/>
      <c r="M165" s="951"/>
      <c r="N165" s="952"/>
      <c r="O165" s="953"/>
      <c r="P165" s="953"/>
      <c r="Q165" s="954"/>
      <c r="R165" s="394"/>
      <c r="S165" s="946"/>
      <c r="T165" s="946"/>
    </row>
    <row r="166" spans="1:20" s="412" customFormat="1" x14ac:dyDescent="0.2">
      <c r="A166" s="94"/>
      <c r="B166" s="1061"/>
      <c r="C166" s="1062"/>
      <c r="D166" s="1062"/>
      <c r="E166" s="1063"/>
      <c r="F166" s="396"/>
      <c r="G166" s="1224"/>
      <c r="H166" s="1225"/>
      <c r="I166" s="1225"/>
      <c r="J166" s="1226"/>
      <c r="K166" s="949"/>
      <c r="L166" s="950"/>
      <c r="M166" s="951"/>
      <c r="N166" s="952"/>
      <c r="O166" s="953"/>
      <c r="P166" s="953"/>
      <c r="Q166" s="954"/>
      <c r="R166" s="394"/>
      <c r="S166" s="778"/>
      <c r="T166" s="778"/>
    </row>
    <row r="167" spans="1:20" s="412" customFormat="1" x14ac:dyDescent="0.2">
      <c r="A167" s="94"/>
      <c r="B167" s="1061"/>
      <c r="C167" s="1062"/>
      <c r="D167" s="1062"/>
      <c r="E167" s="1063"/>
      <c r="F167" s="396"/>
      <c r="G167" s="1224"/>
      <c r="H167" s="1225"/>
      <c r="I167" s="1225"/>
      <c r="J167" s="1226"/>
      <c r="K167" s="949"/>
      <c r="L167" s="950"/>
      <c r="M167" s="951"/>
      <c r="N167" s="952"/>
      <c r="O167" s="953"/>
      <c r="P167" s="953"/>
      <c r="Q167" s="954"/>
      <c r="R167" s="394"/>
      <c r="S167" s="778"/>
      <c r="T167" s="778"/>
    </row>
    <row r="168" spans="1:20" s="412" customFormat="1" x14ac:dyDescent="0.2">
      <c r="A168" s="94"/>
      <c r="B168" s="1061"/>
      <c r="C168" s="1062"/>
      <c r="D168" s="1062"/>
      <c r="E168" s="1063"/>
      <c r="F168" s="396"/>
      <c r="G168" s="1224"/>
      <c r="H168" s="1225"/>
      <c r="I168" s="1225"/>
      <c r="J168" s="1226"/>
      <c r="K168" s="949"/>
      <c r="L168" s="950"/>
      <c r="M168" s="951"/>
      <c r="N168" s="952"/>
      <c r="O168" s="953"/>
      <c r="P168" s="953"/>
      <c r="Q168" s="954"/>
      <c r="R168" s="394"/>
      <c r="S168" s="778"/>
      <c r="T168" s="778"/>
    </row>
    <row r="169" spans="1:20" s="412" customFormat="1" x14ac:dyDescent="0.2">
      <c r="A169" s="94"/>
      <c r="B169" s="1061"/>
      <c r="C169" s="1062"/>
      <c r="D169" s="1062"/>
      <c r="E169" s="1063"/>
      <c r="F169" s="396"/>
      <c r="G169" s="1224"/>
      <c r="H169" s="1225"/>
      <c r="I169" s="1225"/>
      <c r="J169" s="1226"/>
      <c r="K169" s="949"/>
      <c r="L169" s="950"/>
      <c r="M169" s="951"/>
      <c r="N169" s="952"/>
      <c r="O169" s="953"/>
      <c r="P169" s="953"/>
      <c r="Q169" s="954"/>
      <c r="R169" s="394"/>
      <c r="S169" s="778"/>
      <c r="T169" s="778"/>
    </row>
    <row r="170" spans="1:20" s="412" customFormat="1" x14ac:dyDescent="0.2">
      <c r="A170" s="94"/>
      <c r="B170" s="1061"/>
      <c r="C170" s="1062"/>
      <c r="D170" s="1062"/>
      <c r="E170" s="1063"/>
      <c r="F170" s="396"/>
      <c r="G170" s="1224"/>
      <c r="H170" s="1225"/>
      <c r="I170" s="1225"/>
      <c r="J170" s="1226"/>
      <c r="K170" s="949"/>
      <c r="L170" s="950"/>
      <c r="M170" s="951"/>
      <c r="N170" s="952"/>
      <c r="O170" s="953"/>
      <c r="P170" s="953"/>
      <c r="Q170" s="954"/>
      <c r="R170" s="394"/>
      <c r="S170" s="778"/>
      <c r="T170" s="778"/>
    </row>
    <row r="171" spans="1:20" x14ac:dyDescent="0.2">
      <c r="A171" s="94"/>
      <c r="B171" s="1045"/>
      <c r="C171" s="1046"/>
      <c r="D171" s="1046"/>
      <c r="E171" s="1047"/>
      <c r="F171" s="102"/>
      <c r="G171" s="1048"/>
      <c r="H171" s="1049"/>
      <c r="I171" s="1049"/>
      <c r="J171" s="1050"/>
      <c r="K171" s="1051"/>
      <c r="L171" s="1051"/>
      <c r="M171" s="1052"/>
      <c r="N171" s="1053"/>
      <c r="O171" s="1054"/>
      <c r="P171" s="1054"/>
      <c r="Q171" s="1054"/>
      <c r="R171" s="104"/>
      <c r="S171" s="395"/>
    </row>
    <row r="172" spans="1:20" x14ac:dyDescent="0.2">
      <c r="A172" s="94"/>
      <c r="B172" s="1058"/>
      <c r="C172" s="1059"/>
      <c r="D172" s="1059"/>
      <c r="E172" s="1060"/>
      <c r="F172" s="102"/>
      <c r="G172" s="1058"/>
      <c r="H172" s="1059"/>
      <c r="I172" s="1059"/>
      <c r="J172" s="1060"/>
      <c r="K172" s="1051"/>
      <c r="L172" s="1051"/>
      <c r="M172" s="1052"/>
      <c r="N172" s="954"/>
      <c r="O172" s="1259"/>
      <c r="P172" s="1259"/>
      <c r="Q172" s="1259"/>
      <c r="R172" s="104"/>
      <c r="S172" s="395"/>
    </row>
    <row r="173" spans="1:20" ht="14.45" customHeight="1" x14ac:dyDescent="0.25">
      <c r="A173" s="94"/>
      <c r="B173" s="1260"/>
      <c r="C173" s="1261"/>
      <c r="D173" s="1261"/>
      <c r="E173" s="1262"/>
      <c r="F173" s="102"/>
      <c r="G173" s="1263"/>
      <c r="H173" s="1264"/>
      <c r="I173" s="1264"/>
      <c r="J173" s="1265"/>
      <c r="K173" s="1051"/>
      <c r="L173" s="1051"/>
      <c r="M173" s="1052"/>
      <c r="N173" s="954"/>
      <c r="O173" s="1259"/>
      <c r="P173" s="1259"/>
      <c r="Q173" s="1259"/>
      <c r="R173" s="104"/>
    </row>
    <row r="174" spans="1:20" ht="16.149999999999999" customHeight="1" thickBot="1" x14ac:dyDescent="0.3">
      <c r="A174" s="94"/>
      <c r="B174" s="1033" t="s">
        <v>82</v>
      </c>
      <c r="C174" s="1034"/>
      <c r="D174" s="1034"/>
      <c r="E174" s="1034"/>
      <c r="F174" s="224">
        <f>SUM(F159:F173)</f>
        <v>0</v>
      </c>
      <c r="G174" s="1055" t="s">
        <v>83</v>
      </c>
      <c r="H174" s="1056"/>
      <c r="I174" s="1057"/>
      <c r="J174" s="1057"/>
      <c r="K174" s="1030">
        <f>SUM(K159:M173)</f>
        <v>0</v>
      </c>
      <c r="L174" s="1031"/>
      <c r="M174" s="1032"/>
      <c r="N174" s="1033" t="s">
        <v>82</v>
      </c>
      <c r="O174" s="1034"/>
      <c r="P174" s="1034"/>
      <c r="Q174" s="1034"/>
      <c r="R174" s="225">
        <f>SUM(R159:R173)</f>
        <v>0</v>
      </c>
    </row>
    <row r="175" spans="1:20" ht="23.25" hidden="1" customHeight="1" thickTop="1" x14ac:dyDescent="0.2">
      <c r="B175" s="1273" t="s">
        <v>235</v>
      </c>
      <c r="C175" s="1273"/>
      <c r="D175" s="1273"/>
      <c r="E175" s="1273"/>
      <c r="F175" s="892">
        <f>SUM(O177-R178)</f>
        <v>0</v>
      </c>
      <c r="G175" s="1308" t="s">
        <v>229</v>
      </c>
      <c r="H175" s="1308"/>
      <c r="I175" s="1308"/>
      <c r="J175" s="1308"/>
      <c r="K175" s="1308"/>
      <c r="L175" s="1308"/>
      <c r="M175" s="1307">
        <f>((F174+K174)/10)+R174</f>
        <v>0</v>
      </c>
      <c r="N175" s="1307"/>
      <c r="O175" s="1273" t="s">
        <v>233</v>
      </c>
      <c r="P175" s="1273"/>
      <c r="Q175" s="1273"/>
      <c r="R175" s="924">
        <f>IF(F175&gt;0,F175,)</f>
        <v>0</v>
      </c>
    </row>
    <row r="176" spans="1:20" s="412" customFormat="1" ht="78.75" customHeight="1" thickTop="1" x14ac:dyDescent="0.2">
      <c r="A176" s="86"/>
      <c r="B176" s="822"/>
      <c r="C176" s="822"/>
      <c r="D176" s="822"/>
      <c r="E176" s="822"/>
      <c r="F176" s="816"/>
      <c r="G176" s="819"/>
      <c r="H176" s="819"/>
      <c r="I176" s="819"/>
      <c r="J176" s="819"/>
      <c r="K176" s="819"/>
      <c r="L176" s="819"/>
      <c r="M176" s="820"/>
      <c r="N176" s="820"/>
      <c r="O176" s="918"/>
      <c r="P176" s="918"/>
      <c r="Q176" s="918"/>
      <c r="R176" s="832"/>
    </row>
    <row r="177" spans="1:25" ht="27" hidden="1" customHeight="1" x14ac:dyDescent="0.25">
      <c r="B177" s="921"/>
      <c r="C177" s="888"/>
      <c r="D177" s="1305" t="s">
        <v>232</v>
      </c>
      <c r="E177" s="1305"/>
      <c r="F177" s="1305"/>
      <c r="G177" s="889">
        <f>'אייר-יוני.6'!R175</f>
        <v>0</v>
      </c>
      <c r="H177" s="971" t="s">
        <v>236</v>
      </c>
      <c r="I177" s="971"/>
      <c r="J177" s="971"/>
      <c r="K177" s="971"/>
      <c r="L177" s="971"/>
      <c r="M177" s="971"/>
      <c r="N177" s="971"/>
      <c r="O177" s="891">
        <f>SUM(K178+G177)</f>
        <v>0</v>
      </c>
      <c r="P177" s="1298"/>
      <c r="Q177" s="1298"/>
      <c r="R177" s="1298"/>
    </row>
    <row r="178" spans="1:25" ht="30" hidden="1" customHeight="1" x14ac:dyDescent="0.25">
      <c r="B178" s="943" t="s">
        <v>231</v>
      </c>
      <c r="C178" s="906">
        <f>SUM((G42+F174)/5)-N39</f>
        <v>0</v>
      </c>
      <c r="D178" s="235"/>
      <c r="E178" s="236"/>
      <c r="F178" s="817" t="s">
        <v>207</v>
      </c>
      <c r="G178" s="890">
        <f>SUM(C178/2)</f>
        <v>0</v>
      </c>
      <c r="H178" s="238"/>
      <c r="I178" s="1299" t="s">
        <v>208</v>
      </c>
      <c r="J178" s="1299"/>
      <c r="K178" s="1306">
        <f>SUM(C178/2)</f>
        <v>0</v>
      </c>
      <c r="L178" s="1306"/>
      <c r="M178" s="1367" t="s">
        <v>258</v>
      </c>
      <c r="N178" s="1367"/>
      <c r="O178" s="1367"/>
      <c r="P178" s="1367"/>
      <c r="Q178" s="1367"/>
      <c r="R178" s="913">
        <f>M175-'אייר-יוני.6'!Q181</f>
        <v>0</v>
      </c>
      <c r="T178" s="1258"/>
      <c r="U178" s="1258"/>
      <c r="V178" s="1258"/>
      <c r="W178" s="1258"/>
      <c r="X178" s="1258"/>
      <c r="Y178" s="105"/>
    </row>
    <row r="179" spans="1:25" s="901" customFormat="1" ht="30" hidden="1" customHeight="1" x14ac:dyDescent="0.25">
      <c r="A179" s="86"/>
      <c r="B179" s="905" t="s">
        <v>244</v>
      </c>
      <c r="C179" s="906">
        <f>G178+'אייר-יוני.6'!C179</f>
        <v>0</v>
      </c>
      <c r="D179" s="235"/>
      <c r="E179" s="236"/>
      <c r="F179" s="903"/>
      <c r="G179" s="907"/>
      <c r="H179" s="238"/>
      <c r="I179" s="919"/>
      <c r="J179" s="1309"/>
      <c r="K179" s="1309"/>
      <c r="L179" s="1309"/>
      <c r="M179" s="910"/>
      <c r="N179" s="912"/>
      <c r="O179" s="912"/>
      <c r="P179" s="912"/>
      <c r="Q179" s="912"/>
      <c r="R179" s="913"/>
      <c r="T179" s="899"/>
      <c r="U179" s="899"/>
      <c r="V179" s="899"/>
      <c r="W179" s="899"/>
      <c r="X179" s="899"/>
      <c r="Y179" s="105"/>
    </row>
    <row r="180" spans="1:25" ht="36" customHeight="1" x14ac:dyDescent="0.2">
      <c r="B180" s="1292"/>
      <c r="C180" s="1292"/>
      <c r="D180" s="1292"/>
      <c r="E180" s="1292"/>
      <c r="F180" s="1293"/>
      <c r="G180" s="1294"/>
      <c r="H180" s="1295"/>
      <c r="I180" s="1296"/>
      <c r="J180" s="1297" t="s">
        <v>246</v>
      </c>
      <c r="K180" s="1266"/>
      <c r="L180" s="1266"/>
      <c r="M180" s="1266"/>
      <c r="N180" s="1266"/>
      <c r="O180" s="1266"/>
      <c r="P180" s="1266"/>
      <c r="Q180" s="947">
        <f>SUM(R175+C179)</f>
        <v>0</v>
      </c>
      <c r="R180" s="947"/>
      <c r="S180" s="914" t="str">
        <f>IF(Q180&gt;0,,"זכות")</f>
        <v>זכות</v>
      </c>
      <c r="T180" s="107"/>
      <c r="U180" s="107"/>
      <c r="V180" s="107"/>
      <c r="W180" s="107"/>
      <c r="X180" s="107"/>
    </row>
    <row r="181" spans="1:25" ht="24.6" customHeight="1" x14ac:dyDescent="0.2">
      <c r="B181" s="1300"/>
      <c r="C181" s="1301"/>
      <c r="D181" s="1301"/>
      <c r="E181" s="1301"/>
      <c r="F181" s="1301"/>
      <c r="G181" s="1302"/>
      <c r="H181" s="1302"/>
      <c r="I181" s="1302"/>
      <c r="J181" s="1304" t="s">
        <v>226</v>
      </c>
      <c r="K181" s="1028"/>
      <c r="L181" s="1028"/>
      <c r="M181" s="1028"/>
      <c r="N181" s="1028"/>
      <c r="O181" s="1028"/>
      <c r="P181" s="1028"/>
      <c r="Q181" s="1311">
        <f>IF(F175&lt;0,F175,)</f>
        <v>0</v>
      </c>
      <c r="R181" s="1311"/>
      <c r="S181" s="1310" t="s">
        <v>243</v>
      </c>
      <c r="T181" s="1310"/>
      <c r="U181" s="1310"/>
      <c r="V181" s="107"/>
      <c r="W181" s="107"/>
      <c r="X181" s="107"/>
    </row>
    <row r="182" spans="1:25" x14ac:dyDescent="0.2">
      <c r="B182" s="1268" t="s">
        <v>240</v>
      </c>
      <c r="C182" s="1268"/>
      <c r="D182" s="1268"/>
      <c r="E182" s="1268"/>
      <c r="F182" s="1268"/>
      <c r="G182" s="1268"/>
      <c r="H182" s="1268"/>
      <c r="I182" s="1268"/>
      <c r="J182" s="1268"/>
      <c r="K182" s="1268"/>
      <c r="L182" s="1268"/>
      <c r="M182" s="1268"/>
      <c r="N182" s="1268"/>
      <c r="O182" s="1268"/>
      <c r="P182" s="1268"/>
      <c r="Q182" s="1268"/>
      <c r="R182" s="1268"/>
      <c r="S182" s="107"/>
      <c r="T182" s="107"/>
      <c r="U182" s="107"/>
      <c r="V182" s="107"/>
      <c r="W182" s="107"/>
      <c r="X182" s="107"/>
    </row>
    <row r="183" spans="1:25" x14ac:dyDescent="0.2">
      <c r="B183" s="1217"/>
      <c r="C183" s="1217"/>
      <c r="D183" s="1217"/>
      <c r="E183" s="1217"/>
      <c r="F183" s="1217"/>
      <c r="G183" s="1217"/>
      <c r="H183" s="1217"/>
      <c r="I183" s="1217"/>
      <c r="J183" s="1217"/>
      <c r="K183" s="1217"/>
      <c r="L183" s="1217"/>
      <c r="M183" s="1217"/>
      <c r="N183" s="1217"/>
      <c r="O183" s="1217"/>
      <c r="P183" s="1217"/>
      <c r="Q183" s="1217"/>
      <c r="R183" s="1217"/>
      <c r="S183" s="1217"/>
      <c r="T183" s="1217"/>
      <c r="U183" s="1217"/>
      <c r="V183" s="1217"/>
    </row>
    <row r="184" spans="1:25" ht="15" hidden="1" x14ac:dyDescent="0.25">
      <c r="C184" s="108"/>
      <c r="D184" s="108"/>
      <c r="E184" s="108"/>
      <c r="F184" s="108"/>
      <c r="G184" s="108"/>
      <c r="H184" s="108"/>
      <c r="I184" s="108"/>
      <c r="J184" s="108"/>
      <c r="K184" s="108"/>
      <c r="L184" s="108"/>
      <c r="M184" s="108"/>
      <c r="N184" s="108"/>
      <c r="O184" s="108"/>
      <c r="P184" s="108"/>
      <c r="Q184" s="108"/>
      <c r="R184" s="108"/>
      <c r="S184" s="108"/>
    </row>
    <row r="185" spans="1:25" hidden="1" x14ac:dyDescent="0.2">
      <c r="C185" s="1026"/>
      <c r="D185" s="1026"/>
      <c r="E185" s="1026"/>
      <c r="F185" s="1026"/>
      <c r="G185" s="1026"/>
      <c r="H185" s="1026"/>
      <c r="I185" s="1026"/>
      <c r="J185" s="1026"/>
      <c r="K185" s="1026"/>
      <c r="L185" s="79"/>
      <c r="M185" s="79"/>
      <c r="N185" s="79"/>
    </row>
    <row r="186" spans="1:25" hidden="1" x14ac:dyDescent="0.2">
      <c r="C186" s="79"/>
      <c r="E186" s="78"/>
      <c r="F186" s="79"/>
      <c r="G186" s="79"/>
      <c r="H186" s="505"/>
      <c r="J186" s="79"/>
      <c r="K186" s="79"/>
      <c r="L186" s="79"/>
      <c r="M186" s="79"/>
      <c r="N186" s="79"/>
    </row>
    <row r="187" spans="1:25" hidden="1" x14ac:dyDescent="0.2">
      <c r="C187" s="79"/>
      <c r="E187" s="78"/>
      <c r="F187" s="79"/>
      <c r="G187" s="79"/>
      <c r="H187" s="505"/>
      <c r="J187" s="79"/>
      <c r="K187" s="79"/>
      <c r="L187" s="79"/>
      <c r="M187" s="79"/>
      <c r="N187" s="79"/>
    </row>
    <row r="188" spans="1:25" hidden="1" x14ac:dyDescent="0.2">
      <c r="C188" s="79"/>
      <c r="E188" s="78"/>
      <c r="F188" s="79"/>
      <c r="G188" s="79"/>
      <c r="H188" s="505"/>
      <c r="J188" s="79"/>
      <c r="K188" s="79"/>
      <c r="L188" s="79"/>
      <c r="M188" s="79"/>
      <c r="N188" s="79"/>
    </row>
    <row r="189" spans="1:25" hidden="1" x14ac:dyDescent="0.2">
      <c r="C189" s="79"/>
      <c r="E189" s="78"/>
      <c r="F189" s="79"/>
      <c r="G189" s="79"/>
      <c r="H189" s="505"/>
      <c r="J189" s="79"/>
      <c r="K189" s="79"/>
      <c r="L189" s="79"/>
      <c r="M189" s="79"/>
      <c r="N189" s="79"/>
    </row>
    <row r="190" spans="1:25" hidden="1" x14ac:dyDescent="0.2">
      <c r="C190" s="79"/>
      <c r="E190" s="78"/>
      <c r="F190" s="79"/>
      <c r="G190" s="79"/>
      <c r="H190" s="505"/>
      <c r="J190" s="79"/>
      <c r="K190" s="79"/>
      <c r="L190" s="79"/>
      <c r="M190" s="79"/>
      <c r="N190" s="79"/>
    </row>
    <row r="191" spans="1:25" hidden="1" x14ac:dyDescent="0.2">
      <c r="C191" s="79"/>
      <c r="E191" s="78"/>
      <c r="F191" s="79"/>
      <c r="G191" s="79"/>
      <c r="H191" s="505"/>
      <c r="J191" s="79"/>
      <c r="K191" s="79"/>
      <c r="L191" s="79"/>
      <c r="M191" s="79"/>
      <c r="N191" s="79"/>
    </row>
    <row r="192" spans="1:25" hidden="1" x14ac:dyDescent="0.2">
      <c r="C192" s="79"/>
      <c r="E192" s="78"/>
      <c r="F192" s="79"/>
      <c r="G192" s="79"/>
      <c r="H192" s="505"/>
      <c r="J192" s="79"/>
      <c r="K192" s="79"/>
      <c r="L192" s="79"/>
      <c r="M192" s="79"/>
      <c r="N192" s="79"/>
    </row>
    <row r="193" spans="3:14" hidden="1" x14ac:dyDescent="0.2">
      <c r="C193" s="79"/>
      <c r="E193" s="78"/>
      <c r="F193" s="79"/>
      <c r="G193" s="79"/>
      <c r="H193" s="505"/>
      <c r="J193" s="79"/>
      <c r="K193" s="79"/>
      <c r="L193" s="79"/>
      <c r="M193" s="79"/>
      <c r="N193" s="79"/>
    </row>
    <row r="194" spans="3:14" hidden="1" x14ac:dyDescent="0.2">
      <c r="C194" s="79"/>
      <c r="E194" s="78"/>
      <c r="F194" s="79"/>
      <c r="G194" s="79"/>
      <c r="H194" s="505"/>
      <c r="J194" s="79"/>
      <c r="K194" s="79"/>
      <c r="L194" s="79"/>
      <c r="M194" s="79"/>
      <c r="N194" s="79"/>
    </row>
    <row r="195" spans="3:14" hidden="1" x14ac:dyDescent="0.2">
      <c r="C195" s="79"/>
      <c r="E195" s="78"/>
      <c r="F195" s="79"/>
      <c r="G195" s="79"/>
      <c r="H195" s="505"/>
      <c r="J195" s="79"/>
      <c r="K195" s="79"/>
      <c r="L195" s="79"/>
      <c r="M195" s="79"/>
      <c r="N195" s="79"/>
    </row>
    <row r="196" spans="3:14" hidden="1" x14ac:dyDescent="0.2">
      <c r="C196" s="79"/>
      <c r="E196" s="78"/>
      <c r="F196" s="79"/>
      <c r="G196" s="79"/>
      <c r="H196" s="505"/>
      <c r="J196" s="79"/>
      <c r="K196" s="79"/>
      <c r="L196" s="79"/>
      <c r="M196" s="79"/>
      <c r="N196" s="79"/>
    </row>
    <row r="197" spans="3:14" hidden="1" x14ac:dyDescent="0.2">
      <c r="C197" s="79"/>
      <c r="E197" s="78"/>
      <c r="F197" s="79"/>
      <c r="G197" s="79"/>
      <c r="H197" s="505"/>
      <c r="J197" s="79"/>
      <c r="K197" s="79"/>
      <c r="L197" s="79"/>
      <c r="M197" s="79"/>
      <c r="N197" s="79"/>
    </row>
    <row r="198" spans="3:14" hidden="1" x14ac:dyDescent="0.2">
      <c r="C198" s="79"/>
      <c r="E198" s="78"/>
      <c r="F198" s="79"/>
      <c r="G198" s="79"/>
      <c r="H198" s="505"/>
      <c r="J198" s="79"/>
      <c r="K198" s="79"/>
      <c r="L198" s="79"/>
      <c r="M198" s="79"/>
      <c r="N198" s="79"/>
    </row>
    <row r="199" spans="3:14" hidden="1" x14ac:dyDescent="0.2">
      <c r="C199" s="79"/>
      <c r="E199" s="78"/>
      <c r="F199" s="79"/>
      <c r="G199" s="79"/>
      <c r="H199" s="505"/>
      <c r="J199" s="79"/>
      <c r="K199" s="79"/>
      <c r="L199" s="79"/>
      <c r="M199" s="79"/>
      <c r="N199" s="79"/>
    </row>
    <row r="200" spans="3:14" hidden="1" x14ac:dyDescent="0.2">
      <c r="C200" s="79"/>
      <c r="E200" s="78"/>
      <c r="F200" s="79"/>
      <c r="G200" s="79"/>
      <c r="H200" s="505"/>
      <c r="J200" s="79"/>
      <c r="K200" s="79"/>
      <c r="L200" s="79"/>
      <c r="M200" s="79"/>
      <c r="N200" s="79"/>
    </row>
    <row r="201" spans="3:14" hidden="1" x14ac:dyDescent="0.2">
      <c r="C201" s="79"/>
      <c r="E201" s="78"/>
      <c r="F201" s="79"/>
      <c r="G201" s="79"/>
      <c r="H201" s="505"/>
      <c r="J201" s="79"/>
      <c r="K201" s="79"/>
      <c r="L201" s="79"/>
      <c r="M201" s="79"/>
      <c r="N201" s="79"/>
    </row>
    <row r="202" spans="3:14" hidden="1" x14ac:dyDescent="0.2">
      <c r="C202" s="79"/>
      <c r="E202" s="78"/>
      <c r="F202" s="79"/>
      <c r="G202" s="79"/>
      <c r="H202" s="505"/>
      <c r="J202" s="79"/>
      <c r="K202" s="79"/>
      <c r="L202" s="79"/>
      <c r="M202" s="79"/>
      <c r="N202" s="79"/>
    </row>
    <row r="203" spans="3:14" hidden="1" x14ac:dyDescent="0.2">
      <c r="C203" s="79"/>
      <c r="E203" s="78"/>
      <c r="F203" s="79"/>
      <c r="G203" s="79"/>
      <c r="H203" s="505"/>
      <c r="J203" s="79"/>
      <c r="K203" s="79"/>
      <c r="L203" s="79"/>
      <c r="M203" s="79"/>
      <c r="N203" s="79"/>
    </row>
    <row r="204" spans="3:14" hidden="1" x14ac:dyDescent="0.2">
      <c r="C204" s="79"/>
      <c r="E204" s="78"/>
      <c r="F204" s="79"/>
      <c r="G204" s="79"/>
      <c r="H204" s="505"/>
      <c r="J204" s="79"/>
      <c r="K204" s="79"/>
      <c r="L204" s="79"/>
      <c r="M204" s="79"/>
      <c r="N204" s="79"/>
    </row>
    <row r="205" spans="3:14" hidden="1" x14ac:dyDescent="0.2">
      <c r="C205" s="79"/>
      <c r="E205" s="78"/>
      <c r="F205" s="79"/>
      <c r="G205" s="79"/>
      <c r="H205" s="505"/>
      <c r="J205" s="79"/>
      <c r="K205" s="79"/>
      <c r="L205" s="79"/>
      <c r="M205" s="79"/>
      <c r="N205" s="79"/>
    </row>
    <row r="206" spans="3:14" hidden="1" x14ac:dyDescent="0.2">
      <c r="C206" s="79"/>
      <c r="E206" s="78"/>
      <c r="F206" s="79"/>
      <c r="G206" s="79"/>
      <c r="H206" s="505"/>
      <c r="J206" s="79"/>
      <c r="K206" s="79"/>
      <c r="L206" s="79"/>
      <c r="M206" s="79"/>
      <c r="N206" s="79"/>
    </row>
    <row r="207" spans="3:14" hidden="1" x14ac:dyDescent="0.2">
      <c r="C207" s="79"/>
      <c r="E207" s="78"/>
      <c r="F207" s="79"/>
      <c r="G207" s="79"/>
      <c r="H207" s="505"/>
      <c r="J207" s="79"/>
      <c r="K207" s="79"/>
      <c r="L207" s="79"/>
      <c r="M207" s="79"/>
      <c r="N207" s="79"/>
    </row>
    <row r="208" spans="3:14" hidden="1" x14ac:dyDescent="0.2">
      <c r="C208" s="79"/>
      <c r="E208" s="78"/>
      <c r="F208" s="79"/>
      <c r="G208" s="79"/>
      <c r="H208" s="505"/>
      <c r="J208" s="79"/>
      <c r="K208" s="79"/>
      <c r="L208" s="79"/>
      <c r="M208" s="79"/>
      <c r="N208" s="79"/>
    </row>
    <row r="209" spans="3:16" hidden="1" x14ac:dyDescent="0.2">
      <c r="C209" s="79"/>
      <c r="E209" s="78"/>
      <c r="F209" s="79"/>
      <c r="G209" s="79"/>
      <c r="H209" s="505"/>
      <c r="J209" s="79"/>
      <c r="K209" s="79"/>
      <c r="L209" s="79"/>
      <c r="M209" s="79"/>
      <c r="N209" s="79"/>
    </row>
    <row r="210" spans="3:16" hidden="1" x14ac:dyDescent="0.2">
      <c r="C210" s="79"/>
      <c r="E210" s="78"/>
      <c r="F210" s="79"/>
      <c r="G210" s="79"/>
      <c r="H210" s="505"/>
      <c r="J210" s="79"/>
      <c r="K210" s="79"/>
      <c r="L210" s="79"/>
      <c r="M210" s="79"/>
      <c r="N210" s="79"/>
    </row>
    <row r="211" spans="3:16" hidden="1" x14ac:dyDescent="0.2">
      <c r="C211" s="79"/>
      <c r="E211" s="78"/>
      <c r="F211" s="79"/>
      <c r="G211" s="79"/>
      <c r="H211" s="505"/>
      <c r="J211" s="79"/>
      <c r="K211" s="79"/>
      <c r="L211" s="79"/>
      <c r="M211" s="79"/>
      <c r="N211" s="79"/>
    </row>
    <row r="212" spans="3:16" hidden="1" x14ac:dyDescent="0.2">
      <c r="C212" s="79"/>
      <c r="E212" s="78"/>
      <c r="F212" s="79"/>
      <c r="G212" s="79"/>
      <c r="H212" s="505"/>
      <c r="J212" s="79"/>
      <c r="K212" s="79"/>
      <c r="L212" s="79"/>
      <c r="M212" s="79"/>
      <c r="N212" s="79"/>
    </row>
    <row r="213" spans="3:16" hidden="1" x14ac:dyDescent="0.2">
      <c r="C213" s="79"/>
      <c r="E213" s="78"/>
      <c r="F213" s="79"/>
      <c r="G213" s="79"/>
      <c r="H213" s="505"/>
      <c r="J213" s="79"/>
      <c r="K213" s="79"/>
      <c r="L213" s="79"/>
      <c r="M213" s="79"/>
      <c r="N213" s="79"/>
    </row>
    <row r="214" spans="3:16" hidden="1" x14ac:dyDescent="0.2">
      <c r="C214" s="79"/>
      <c r="E214" s="78"/>
      <c r="F214" s="79"/>
      <c r="G214" s="79"/>
      <c r="H214" s="505"/>
      <c r="J214" s="79"/>
      <c r="K214" s="79"/>
      <c r="L214" s="79"/>
      <c r="M214" s="79"/>
      <c r="N214" s="79"/>
    </row>
    <row r="215" spans="3:16" hidden="1" x14ac:dyDescent="0.2">
      <c r="C215" s="79"/>
      <c r="E215" s="78"/>
      <c r="F215" s="79"/>
      <c r="G215" s="79"/>
      <c r="H215" s="505"/>
      <c r="J215" s="79"/>
      <c r="K215" s="79"/>
      <c r="L215" s="79"/>
      <c r="M215" s="79"/>
      <c r="N215" s="79"/>
    </row>
    <row r="216" spans="3:16" hidden="1" x14ac:dyDescent="0.2">
      <c r="C216" s="79"/>
      <c r="E216" s="78"/>
      <c r="F216" s="79"/>
      <c r="G216" s="79"/>
      <c r="H216" s="505"/>
      <c r="J216" s="79"/>
      <c r="K216" s="79"/>
      <c r="L216" s="79"/>
      <c r="M216" s="79"/>
      <c r="N216" s="79"/>
    </row>
    <row r="217" spans="3:16" hidden="1" x14ac:dyDescent="0.2">
      <c r="C217" s="79"/>
      <c r="E217" s="78"/>
      <c r="F217" s="79"/>
      <c r="G217" s="79"/>
      <c r="H217" s="505"/>
      <c r="J217" s="79"/>
      <c r="K217" s="79"/>
      <c r="L217" s="79"/>
      <c r="M217" s="79"/>
      <c r="N217" s="79"/>
    </row>
    <row r="218" spans="3:16" hidden="1" x14ac:dyDescent="0.2">
      <c r="C218" s="79"/>
      <c r="E218" s="78"/>
      <c r="F218" s="79"/>
      <c r="G218" s="79"/>
      <c r="H218" s="505"/>
      <c r="J218" s="79"/>
      <c r="K218" s="79"/>
      <c r="L218" s="79"/>
      <c r="M218" s="79"/>
      <c r="N218" s="79"/>
    </row>
    <row r="219" spans="3:16" hidden="1" x14ac:dyDescent="0.2">
      <c r="C219" s="79"/>
      <c r="E219" s="78"/>
      <c r="F219" s="79"/>
      <c r="G219" s="79"/>
      <c r="H219" s="505"/>
      <c r="J219" s="79"/>
      <c r="K219" s="79"/>
      <c r="L219" s="79"/>
      <c r="M219" s="79"/>
      <c r="N219" s="79"/>
      <c r="O219" s="79"/>
      <c r="P219" s="79"/>
    </row>
    <row r="220" spans="3:16" hidden="1" x14ac:dyDescent="0.2">
      <c r="C220" s="79"/>
      <c r="E220" s="78"/>
      <c r="F220" s="79"/>
      <c r="G220" s="79"/>
      <c r="H220" s="505"/>
      <c r="J220" s="79"/>
      <c r="K220" s="79"/>
      <c r="L220" s="79"/>
      <c r="M220" s="79"/>
      <c r="N220" s="79"/>
      <c r="O220" s="79"/>
      <c r="P220" s="79"/>
    </row>
    <row r="221" spans="3:16" hidden="1" x14ac:dyDescent="0.2">
      <c r="C221" s="79"/>
      <c r="E221" s="78"/>
      <c r="F221" s="79"/>
      <c r="G221" s="79"/>
      <c r="H221" s="505"/>
      <c r="J221" s="79"/>
      <c r="K221" s="79"/>
      <c r="L221" s="79"/>
      <c r="M221" s="79"/>
      <c r="N221" s="79"/>
      <c r="O221" s="79"/>
      <c r="P221" s="79"/>
    </row>
    <row r="222" spans="3:16" hidden="1" x14ac:dyDescent="0.2">
      <c r="C222" s="79"/>
      <c r="E222" s="78"/>
      <c r="F222" s="79"/>
      <c r="G222" s="79"/>
      <c r="H222" s="505"/>
      <c r="J222" s="79"/>
      <c r="K222" s="79"/>
      <c r="L222" s="79"/>
      <c r="M222" s="79"/>
      <c r="N222" s="79"/>
      <c r="O222" s="79"/>
      <c r="P222" s="79"/>
    </row>
    <row r="223" spans="3:16" hidden="1" x14ac:dyDescent="0.2">
      <c r="C223" s="79"/>
      <c r="E223" s="78"/>
      <c r="F223" s="79"/>
      <c r="G223" s="79"/>
      <c r="H223" s="505"/>
      <c r="J223" s="79"/>
      <c r="K223" s="79"/>
      <c r="L223" s="79"/>
      <c r="M223" s="79"/>
      <c r="N223" s="79"/>
      <c r="O223" s="79"/>
      <c r="P223" s="79"/>
    </row>
    <row r="224" spans="3:16" hidden="1" x14ac:dyDescent="0.2">
      <c r="C224" s="79"/>
      <c r="E224" s="78"/>
      <c r="F224" s="79"/>
      <c r="G224" s="79"/>
      <c r="H224" s="505"/>
      <c r="J224" s="79"/>
      <c r="K224" s="79"/>
      <c r="L224" s="79"/>
      <c r="M224" s="79"/>
      <c r="N224" s="79"/>
      <c r="O224" s="79"/>
      <c r="P224" s="79"/>
    </row>
    <row r="225" spans="3:16" hidden="1" x14ac:dyDescent="0.2">
      <c r="C225" s="79"/>
      <c r="E225" s="78"/>
      <c r="F225" s="79"/>
      <c r="G225" s="79"/>
      <c r="H225" s="505"/>
      <c r="J225" s="79"/>
      <c r="K225" s="79"/>
      <c r="L225" s="79"/>
      <c r="M225" s="79"/>
      <c r="N225" s="79"/>
      <c r="O225" s="79"/>
      <c r="P225" s="79"/>
    </row>
    <row r="226" spans="3:16" hidden="1" x14ac:dyDescent="0.2">
      <c r="C226" s="79"/>
      <c r="E226" s="78"/>
      <c r="F226" s="79"/>
      <c r="G226" s="79"/>
      <c r="H226" s="505"/>
      <c r="J226" s="79"/>
      <c r="K226" s="79"/>
      <c r="L226" s="79"/>
      <c r="M226" s="79"/>
      <c r="N226" s="79"/>
      <c r="O226" s="79"/>
      <c r="P226" s="79"/>
    </row>
    <row r="227" spans="3:16" hidden="1" x14ac:dyDescent="0.2">
      <c r="C227" s="79"/>
      <c r="E227" s="78"/>
      <c r="F227" s="79"/>
      <c r="G227" s="79"/>
      <c r="H227" s="505"/>
      <c r="J227" s="79"/>
      <c r="K227" s="79"/>
      <c r="L227" s="79"/>
      <c r="M227" s="79"/>
      <c r="N227" s="79"/>
      <c r="O227" s="79"/>
      <c r="P227" s="79"/>
    </row>
    <row r="228" spans="3:16" hidden="1" x14ac:dyDescent="0.2">
      <c r="C228" s="79"/>
      <c r="E228" s="78"/>
      <c r="F228" s="79"/>
      <c r="G228" s="79"/>
      <c r="H228" s="505"/>
      <c r="J228" s="79"/>
      <c r="K228" s="79"/>
      <c r="L228" s="79"/>
      <c r="M228" s="79"/>
      <c r="N228" s="79"/>
      <c r="O228" s="79"/>
      <c r="P228" s="79"/>
    </row>
    <row r="229" spans="3:16" hidden="1" x14ac:dyDescent="0.2">
      <c r="C229" s="79"/>
      <c r="E229" s="78"/>
      <c r="F229" s="79"/>
      <c r="G229" s="79"/>
      <c r="H229" s="505"/>
      <c r="J229" s="79"/>
      <c r="K229" s="79"/>
      <c r="L229" s="79"/>
      <c r="M229" s="79"/>
      <c r="N229" s="79"/>
      <c r="O229" s="79"/>
      <c r="P229" s="79"/>
    </row>
    <row r="230" spans="3:16" hidden="1" x14ac:dyDescent="0.2">
      <c r="C230" s="79"/>
      <c r="E230" s="78"/>
      <c r="F230" s="79"/>
      <c r="G230" s="79"/>
      <c r="H230" s="505"/>
      <c r="J230" s="79"/>
      <c r="K230" s="79"/>
      <c r="L230" s="79"/>
      <c r="M230" s="79"/>
      <c r="N230" s="79"/>
      <c r="O230" s="79"/>
      <c r="P230" s="79"/>
    </row>
    <row r="231" spans="3:16" hidden="1" x14ac:dyDescent="0.2">
      <c r="C231" s="79"/>
      <c r="E231" s="78"/>
      <c r="F231" s="79"/>
      <c r="G231" s="79"/>
      <c r="H231" s="505"/>
      <c r="J231" s="79"/>
      <c r="K231" s="79"/>
      <c r="L231" s="79"/>
      <c r="M231" s="79"/>
      <c r="N231" s="79"/>
      <c r="O231" s="79"/>
      <c r="P231" s="79"/>
    </row>
    <row r="232" spans="3:16" hidden="1" x14ac:dyDescent="0.2">
      <c r="C232" s="79"/>
      <c r="E232" s="78"/>
      <c r="F232" s="79"/>
      <c r="G232" s="79"/>
      <c r="H232" s="505"/>
      <c r="J232" s="79"/>
      <c r="K232" s="79"/>
      <c r="L232" s="79"/>
      <c r="M232" s="79"/>
      <c r="N232" s="79"/>
      <c r="O232" s="79"/>
      <c r="P232" s="79"/>
    </row>
    <row r="233" spans="3:16" hidden="1" x14ac:dyDescent="0.2">
      <c r="C233" s="79"/>
      <c r="E233" s="78"/>
      <c r="F233" s="79"/>
      <c r="G233" s="79"/>
      <c r="H233" s="505"/>
      <c r="J233" s="79"/>
      <c r="K233" s="79"/>
      <c r="L233" s="79"/>
      <c r="M233" s="79"/>
      <c r="N233" s="79"/>
      <c r="O233" s="79"/>
      <c r="P233" s="79"/>
    </row>
    <row r="234" spans="3:16" hidden="1" x14ac:dyDescent="0.2">
      <c r="C234" s="79"/>
      <c r="E234" s="78"/>
      <c r="F234" s="79"/>
      <c r="G234" s="79"/>
      <c r="H234" s="505"/>
      <c r="J234" s="79"/>
      <c r="K234" s="79"/>
      <c r="L234" s="79"/>
      <c r="M234" s="79"/>
      <c r="N234" s="79"/>
      <c r="O234" s="79"/>
      <c r="P234" s="79"/>
    </row>
    <row r="235" spans="3:16" hidden="1" x14ac:dyDescent="0.2">
      <c r="C235" s="79"/>
      <c r="E235" s="78"/>
      <c r="F235" s="79"/>
      <c r="G235" s="79"/>
      <c r="H235" s="505"/>
      <c r="J235" s="79"/>
      <c r="K235" s="79"/>
      <c r="L235" s="79"/>
      <c r="M235" s="79"/>
      <c r="N235" s="79"/>
      <c r="O235" s="79"/>
      <c r="P235" s="79"/>
    </row>
    <row r="236" spans="3:16" hidden="1" x14ac:dyDescent="0.2">
      <c r="C236" s="79"/>
      <c r="E236" s="78"/>
      <c r="F236" s="79"/>
      <c r="G236" s="79"/>
      <c r="H236" s="505"/>
      <c r="J236" s="79"/>
      <c r="K236" s="79"/>
      <c r="L236" s="79"/>
      <c r="M236" s="79"/>
      <c r="N236" s="79"/>
      <c r="O236" s="79"/>
      <c r="P236" s="79"/>
    </row>
    <row r="237" spans="3:16" hidden="1" x14ac:dyDescent="0.2">
      <c r="C237" s="79"/>
      <c r="E237" s="78"/>
      <c r="F237" s="79"/>
      <c r="G237" s="79"/>
      <c r="H237" s="505"/>
      <c r="J237" s="79"/>
      <c r="K237" s="79"/>
      <c r="L237" s="79"/>
      <c r="M237" s="79"/>
      <c r="N237" s="79"/>
      <c r="O237" s="79"/>
      <c r="P237" s="79"/>
    </row>
    <row r="238" spans="3:16" hidden="1" x14ac:dyDescent="0.2">
      <c r="C238" s="79"/>
      <c r="E238" s="78"/>
      <c r="F238" s="79"/>
      <c r="G238" s="79"/>
      <c r="H238" s="505"/>
      <c r="J238" s="79"/>
      <c r="K238" s="79"/>
      <c r="L238" s="79"/>
      <c r="M238" s="79"/>
      <c r="N238" s="79"/>
      <c r="O238" s="79"/>
      <c r="P238" s="79"/>
    </row>
    <row r="239" spans="3:16" hidden="1" x14ac:dyDescent="0.2">
      <c r="C239" s="79"/>
      <c r="E239" s="78"/>
      <c r="F239" s="79"/>
      <c r="G239" s="79"/>
      <c r="H239" s="505"/>
      <c r="J239" s="79"/>
      <c r="K239" s="79"/>
      <c r="L239" s="79"/>
      <c r="M239" s="79"/>
      <c r="N239" s="79"/>
      <c r="O239" s="79"/>
      <c r="P239" s="79"/>
    </row>
    <row r="240" spans="3:16" hidden="1" x14ac:dyDescent="0.2">
      <c r="C240" s="79"/>
      <c r="E240" s="78"/>
      <c r="F240" s="79"/>
      <c r="G240" s="79"/>
      <c r="H240" s="505"/>
      <c r="J240" s="79"/>
      <c r="K240" s="79"/>
      <c r="L240" s="79"/>
      <c r="M240" s="79"/>
      <c r="N240" s="79"/>
      <c r="O240" s="79"/>
      <c r="P240" s="79"/>
    </row>
    <row r="241" spans="3:16" hidden="1" x14ac:dyDescent="0.2">
      <c r="C241" s="79"/>
      <c r="E241" s="78"/>
      <c r="F241" s="79"/>
      <c r="G241" s="79"/>
      <c r="H241" s="505"/>
      <c r="J241" s="79"/>
      <c r="K241" s="79"/>
      <c r="L241" s="79"/>
      <c r="M241" s="79"/>
      <c r="N241" s="79"/>
      <c r="O241" s="79"/>
      <c r="P241" s="79"/>
    </row>
    <row r="242" spans="3:16" hidden="1" x14ac:dyDescent="0.2">
      <c r="C242" s="79"/>
      <c r="E242" s="78"/>
      <c r="F242" s="79"/>
      <c r="G242" s="79"/>
      <c r="H242" s="505"/>
      <c r="J242" s="79"/>
      <c r="K242" s="79"/>
      <c r="L242" s="79"/>
      <c r="M242" s="79"/>
      <c r="N242" s="79"/>
      <c r="O242" s="79"/>
      <c r="P242" s="79"/>
    </row>
    <row r="243" spans="3:16" hidden="1" x14ac:dyDescent="0.2">
      <c r="C243" s="79"/>
      <c r="E243" s="78"/>
      <c r="F243" s="79"/>
      <c r="G243" s="79"/>
      <c r="H243" s="505"/>
      <c r="J243" s="79"/>
      <c r="K243" s="79"/>
      <c r="L243" s="79"/>
      <c r="M243" s="79"/>
      <c r="N243" s="79"/>
      <c r="O243" s="79"/>
      <c r="P243" s="79"/>
    </row>
    <row r="244" spans="3:16" hidden="1" x14ac:dyDescent="0.2">
      <c r="C244" s="79"/>
      <c r="E244" s="78"/>
      <c r="F244" s="79"/>
      <c r="G244" s="79"/>
      <c r="H244" s="505"/>
      <c r="J244" s="79"/>
      <c r="K244" s="79"/>
      <c r="L244" s="79"/>
      <c r="M244" s="79"/>
      <c r="N244" s="79"/>
      <c r="O244" s="79"/>
      <c r="P244" s="79"/>
    </row>
    <row r="245" spans="3:16" hidden="1" x14ac:dyDescent="0.2">
      <c r="C245" s="79"/>
      <c r="E245" s="78"/>
      <c r="F245" s="79"/>
      <c r="G245" s="79"/>
      <c r="H245" s="505"/>
      <c r="J245" s="79"/>
      <c r="K245" s="79"/>
      <c r="L245" s="79"/>
      <c r="M245" s="79"/>
      <c r="N245" s="79"/>
      <c r="O245" s="79"/>
      <c r="P245" s="79"/>
    </row>
    <row r="246" spans="3:16" hidden="1" x14ac:dyDescent="0.2">
      <c r="C246" s="79"/>
      <c r="E246" s="78"/>
      <c r="F246" s="79"/>
      <c r="G246" s="79"/>
      <c r="H246" s="505"/>
      <c r="J246" s="79"/>
      <c r="K246" s="79"/>
      <c r="L246" s="79"/>
      <c r="M246" s="79"/>
      <c r="N246" s="79"/>
      <c r="O246" s="79"/>
      <c r="P246" s="79"/>
    </row>
    <row r="247" spans="3:16" hidden="1" x14ac:dyDescent="0.2">
      <c r="C247" s="79"/>
      <c r="E247" s="78"/>
      <c r="F247" s="79"/>
      <c r="G247" s="79"/>
      <c r="H247" s="505"/>
      <c r="J247" s="79"/>
      <c r="K247" s="79"/>
      <c r="L247" s="79"/>
      <c r="M247" s="79"/>
      <c r="N247" s="79"/>
      <c r="O247" s="79"/>
      <c r="P247" s="79"/>
    </row>
    <row r="248" spans="3:16" hidden="1" x14ac:dyDescent="0.2">
      <c r="C248" s="79"/>
      <c r="E248" s="78"/>
      <c r="F248" s="79"/>
      <c r="G248" s="79"/>
      <c r="H248" s="505"/>
      <c r="J248" s="79"/>
      <c r="K248" s="79"/>
      <c r="L248" s="79"/>
      <c r="M248" s="79"/>
      <c r="N248" s="79"/>
      <c r="O248" s="79"/>
      <c r="P248" s="79"/>
    </row>
    <row r="249" spans="3:16" hidden="1" x14ac:dyDescent="0.2">
      <c r="C249" s="79"/>
      <c r="E249" s="78"/>
      <c r="F249" s="79"/>
      <c r="G249" s="79"/>
      <c r="H249" s="505"/>
      <c r="J249" s="79"/>
      <c r="K249" s="79"/>
      <c r="L249" s="79"/>
      <c r="M249" s="79"/>
      <c r="N249" s="79"/>
      <c r="O249" s="79"/>
      <c r="P249" s="79"/>
    </row>
    <row r="250" spans="3:16" hidden="1" x14ac:dyDescent="0.2">
      <c r="C250" s="79"/>
      <c r="E250" s="78"/>
      <c r="F250" s="79"/>
      <c r="G250" s="79"/>
      <c r="H250" s="505"/>
      <c r="J250" s="79"/>
      <c r="K250" s="79"/>
      <c r="L250" s="79"/>
      <c r="M250" s="79"/>
      <c r="N250" s="79"/>
      <c r="O250" s="79"/>
      <c r="P250" s="79"/>
    </row>
    <row r="251" spans="3:16" hidden="1" x14ac:dyDescent="0.2">
      <c r="C251" s="79"/>
      <c r="E251" s="78"/>
      <c r="F251" s="79"/>
      <c r="G251" s="79"/>
      <c r="H251" s="505"/>
      <c r="J251" s="79"/>
      <c r="K251" s="79"/>
      <c r="L251" s="79"/>
      <c r="M251" s="79"/>
      <c r="N251" s="79"/>
      <c r="O251" s="79"/>
      <c r="P251" s="79"/>
    </row>
    <row r="252" spans="3:16" hidden="1" x14ac:dyDescent="0.2">
      <c r="C252" s="79"/>
      <c r="E252" s="78"/>
      <c r="F252" s="79"/>
      <c r="G252" s="79"/>
      <c r="H252" s="505"/>
      <c r="J252" s="79"/>
      <c r="K252" s="79"/>
      <c r="L252" s="79"/>
      <c r="M252" s="79"/>
      <c r="N252" s="79"/>
      <c r="O252" s="79"/>
      <c r="P252" s="79"/>
    </row>
    <row r="253" spans="3:16" hidden="1" x14ac:dyDescent="0.2">
      <c r="C253" s="79"/>
      <c r="E253" s="78"/>
      <c r="F253" s="79"/>
      <c r="G253" s="79"/>
      <c r="H253" s="505"/>
      <c r="J253" s="79"/>
      <c r="K253" s="79"/>
      <c r="L253" s="79"/>
      <c r="M253" s="79"/>
      <c r="N253" s="79"/>
      <c r="O253" s="79"/>
      <c r="P253" s="79"/>
    </row>
    <row r="254" spans="3:16" hidden="1" x14ac:dyDescent="0.2">
      <c r="C254" s="79"/>
      <c r="E254" s="78"/>
      <c r="F254" s="79"/>
      <c r="G254" s="79"/>
      <c r="H254" s="505"/>
      <c r="J254" s="79"/>
      <c r="K254" s="79"/>
      <c r="L254" s="79"/>
      <c r="M254" s="79"/>
      <c r="N254" s="79"/>
      <c r="O254" s="79"/>
      <c r="P254" s="79"/>
    </row>
    <row r="255" spans="3:16" hidden="1" x14ac:dyDescent="0.2">
      <c r="C255" s="79"/>
      <c r="E255" s="78"/>
      <c r="F255" s="79"/>
      <c r="G255" s="79"/>
      <c r="H255" s="505"/>
      <c r="J255" s="79"/>
      <c r="K255" s="79"/>
      <c r="L255" s="79"/>
      <c r="M255" s="79"/>
      <c r="N255" s="79"/>
      <c r="O255" s="79"/>
      <c r="P255" s="79"/>
    </row>
    <row r="256" spans="3:16" hidden="1" x14ac:dyDescent="0.2">
      <c r="C256" s="79"/>
      <c r="E256" s="78"/>
      <c r="F256" s="79"/>
      <c r="G256" s="79"/>
      <c r="H256" s="505"/>
      <c r="J256" s="79"/>
      <c r="K256" s="79"/>
      <c r="L256" s="79"/>
      <c r="M256" s="79"/>
      <c r="N256" s="79"/>
      <c r="O256" s="79"/>
      <c r="P256" s="79"/>
    </row>
    <row r="257" spans="3:16" hidden="1" x14ac:dyDescent="0.2">
      <c r="C257" s="79"/>
      <c r="E257" s="78"/>
      <c r="F257" s="79"/>
      <c r="G257" s="79"/>
      <c r="H257" s="505"/>
      <c r="J257" s="79"/>
      <c r="K257" s="79"/>
      <c r="L257" s="79"/>
      <c r="M257" s="79"/>
      <c r="N257" s="79"/>
      <c r="O257" s="79"/>
      <c r="P257" s="79"/>
    </row>
    <row r="258" spans="3:16" hidden="1" x14ac:dyDescent="0.2">
      <c r="C258" s="79"/>
      <c r="E258" s="78"/>
      <c r="F258" s="79"/>
      <c r="G258" s="79"/>
      <c r="H258" s="505"/>
      <c r="J258" s="79"/>
      <c r="K258" s="79"/>
      <c r="L258" s="79"/>
      <c r="M258" s="79"/>
      <c r="N258" s="79"/>
      <c r="O258" s="79"/>
      <c r="P258" s="79"/>
    </row>
    <row r="259" spans="3:16" hidden="1" x14ac:dyDescent="0.2">
      <c r="C259" s="79"/>
      <c r="E259" s="78"/>
      <c r="F259" s="79"/>
      <c r="G259" s="79"/>
      <c r="H259" s="505"/>
      <c r="J259" s="79"/>
      <c r="K259" s="79"/>
      <c r="L259" s="79"/>
      <c r="M259" s="79"/>
      <c r="N259" s="79"/>
      <c r="O259" s="79"/>
      <c r="P259" s="79"/>
    </row>
    <row r="260" spans="3:16" hidden="1" x14ac:dyDescent="0.2">
      <c r="C260" s="79"/>
      <c r="E260" s="78"/>
      <c r="F260" s="79"/>
      <c r="G260" s="79"/>
      <c r="H260" s="505"/>
      <c r="J260" s="79"/>
      <c r="K260" s="79"/>
      <c r="L260" s="79"/>
      <c r="M260" s="79"/>
      <c r="N260" s="79"/>
      <c r="O260" s="79"/>
      <c r="P260" s="79"/>
    </row>
    <row r="261" spans="3:16" hidden="1" x14ac:dyDescent="0.2">
      <c r="C261" s="79"/>
      <c r="E261" s="78"/>
      <c r="F261" s="79"/>
      <c r="G261" s="79"/>
      <c r="H261" s="505"/>
      <c r="J261" s="79"/>
      <c r="K261" s="79"/>
      <c r="L261" s="79"/>
      <c r="M261" s="79"/>
      <c r="N261" s="79"/>
      <c r="O261" s="79"/>
      <c r="P261" s="79"/>
    </row>
    <row r="262" spans="3:16" hidden="1" x14ac:dyDescent="0.2">
      <c r="C262" s="79"/>
      <c r="E262" s="78"/>
      <c r="F262" s="79"/>
      <c r="G262" s="79"/>
      <c r="H262" s="505"/>
      <c r="J262" s="79"/>
      <c r="K262" s="79"/>
      <c r="L262" s="79"/>
      <c r="M262" s="79"/>
      <c r="N262" s="79"/>
      <c r="O262" s="79"/>
      <c r="P262" s="79"/>
    </row>
    <row r="263" spans="3:16" hidden="1" x14ac:dyDescent="0.2">
      <c r="C263" s="79"/>
      <c r="E263" s="78"/>
      <c r="F263" s="79"/>
      <c r="G263" s="79"/>
      <c r="H263" s="505"/>
      <c r="J263" s="79"/>
      <c r="K263" s="79"/>
      <c r="L263" s="79"/>
      <c r="M263" s="79"/>
      <c r="N263" s="79"/>
      <c r="O263" s="79"/>
      <c r="P263" s="79"/>
    </row>
    <row r="264" spans="3:16" hidden="1" x14ac:dyDescent="0.2">
      <c r="C264" s="79"/>
      <c r="E264" s="78"/>
      <c r="F264" s="79"/>
      <c r="G264" s="79"/>
      <c r="H264" s="505"/>
      <c r="J264" s="79"/>
      <c r="K264" s="79"/>
      <c r="L264" s="79"/>
      <c r="M264" s="79"/>
      <c r="N264" s="79"/>
      <c r="O264" s="79"/>
      <c r="P264" s="79"/>
    </row>
    <row r="265" spans="3:16" hidden="1" x14ac:dyDescent="0.2">
      <c r="C265" s="79"/>
      <c r="E265" s="78"/>
      <c r="F265" s="79"/>
      <c r="G265" s="79"/>
      <c r="H265" s="505"/>
      <c r="J265" s="79"/>
      <c r="K265" s="79"/>
      <c r="L265" s="79"/>
      <c r="M265" s="79"/>
      <c r="N265" s="79"/>
      <c r="O265" s="79"/>
      <c r="P265" s="79"/>
    </row>
    <row r="266" spans="3:16" hidden="1" x14ac:dyDescent="0.2">
      <c r="C266" s="79"/>
      <c r="E266" s="78"/>
      <c r="F266" s="79"/>
      <c r="G266" s="79"/>
      <c r="H266" s="505"/>
      <c r="J266" s="79"/>
      <c r="K266" s="79"/>
      <c r="L266" s="79"/>
      <c r="M266" s="79"/>
      <c r="N266" s="79"/>
      <c r="O266" s="79"/>
      <c r="P266" s="79"/>
    </row>
    <row r="267" spans="3:16" hidden="1" x14ac:dyDescent="0.2">
      <c r="C267" s="79"/>
      <c r="E267" s="78"/>
      <c r="F267" s="79"/>
      <c r="G267" s="79"/>
      <c r="H267" s="505"/>
      <c r="J267" s="79"/>
      <c r="K267" s="79"/>
      <c r="L267" s="79"/>
      <c r="M267" s="79"/>
      <c r="N267" s="79"/>
      <c r="O267" s="79"/>
      <c r="P267" s="79"/>
    </row>
    <row r="268" spans="3:16" hidden="1" x14ac:dyDescent="0.2">
      <c r="C268" s="79"/>
      <c r="E268" s="78"/>
      <c r="F268" s="79"/>
      <c r="G268" s="79"/>
      <c r="H268" s="505"/>
      <c r="J268" s="79"/>
      <c r="K268" s="79"/>
      <c r="L268" s="79"/>
      <c r="M268" s="79"/>
      <c r="N268" s="79"/>
      <c r="O268" s="79"/>
      <c r="P268" s="79"/>
    </row>
    <row r="269" spans="3:16" hidden="1" x14ac:dyDescent="0.2">
      <c r="C269" s="79"/>
      <c r="E269" s="78"/>
      <c r="F269" s="79"/>
      <c r="G269" s="79"/>
      <c r="H269" s="505"/>
      <c r="J269" s="79"/>
      <c r="K269" s="79"/>
      <c r="L269" s="79"/>
      <c r="M269" s="79"/>
      <c r="N269" s="79"/>
      <c r="O269" s="79"/>
      <c r="P269" s="79"/>
    </row>
    <row r="270" spans="3:16" hidden="1" x14ac:dyDescent="0.2">
      <c r="C270" s="79"/>
      <c r="E270" s="78"/>
      <c r="F270" s="79"/>
      <c r="G270" s="79"/>
      <c r="H270" s="505"/>
      <c r="J270" s="79"/>
      <c r="K270" s="79"/>
      <c r="L270" s="79"/>
      <c r="M270" s="79"/>
      <c r="N270" s="79"/>
      <c r="O270" s="79"/>
      <c r="P270" s="79"/>
    </row>
    <row r="271" spans="3:16" hidden="1" x14ac:dyDescent="0.2">
      <c r="C271" s="79"/>
      <c r="E271" s="78"/>
      <c r="F271" s="79"/>
      <c r="G271" s="79"/>
      <c r="H271" s="505"/>
      <c r="J271" s="79"/>
      <c r="K271" s="79"/>
      <c r="L271" s="79"/>
      <c r="M271" s="79"/>
      <c r="N271" s="79"/>
      <c r="O271" s="79"/>
      <c r="P271" s="79"/>
    </row>
    <row r="272" spans="3:16" hidden="1" x14ac:dyDescent="0.2">
      <c r="C272" s="79"/>
      <c r="E272" s="78"/>
      <c r="F272" s="79"/>
      <c r="G272" s="79"/>
      <c r="H272" s="505"/>
      <c r="J272" s="79"/>
      <c r="K272" s="79"/>
      <c r="L272" s="79"/>
      <c r="M272" s="79"/>
      <c r="N272" s="79"/>
      <c r="O272" s="79"/>
      <c r="P272" s="79"/>
    </row>
    <row r="273" spans="3:16" hidden="1" x14ac:dyDescent="0.2">
      <c r="C273" s="79"/>
      <c r="E273" s="78"/>
      <c r="F273" s="79"/>
      <c r="G273" s="79"/>
      <c r="H273" s="505"/>
      <c r="J273" s="79"/>
      <c r="K273" s="79"/>
      <c r="L273" s="79"/>
      <c r="M273" s="79"/>
      <c r="N273" s="79"/>
      <c r="O273" s="79"/>
      <c r="P273" s="79"/>
    </row>
    <row r="274" spans="3:16" hidden="1" x14ac:dyDescent="0.2">
      <c r="C274" s="79"/>
      <c r="E274" s="78"/>
      <c r="F274" s="79"/>
      <c r="G274" s="79"/>
      <c r="H274" s="505"/>
      <c r="J274" s="79"/>
      <c r="K274" s="79"/>
      <c r="L274" s="79"/>
      <c r="M274" s="79"/>
      <c r="N274" s="79"/>
      <c r="O274" s="79"/>
      <c r="P274" s="79"/>
    </row>
    <row r="275" spans="3:16" hidden="1" x14ac:dyDescent="0.2">
      <c r="C275" s="79"/>
      <c r="E275" s="78"/>
      <c r="F275" s="79"/>
      <c r="G275" s="79"/>
      <c r="H275" s="505"/>
      <c r="J275" s="79"/>
      <c r="K275" s="79"/>
      <c r="L275" s="79"/>
      <c r="M275" s="79"/>
      <c r="N275" s="79"/>
      <c r="O275" s="79"/>
      <c r="P275" s="79"/>
    </row>
    <row r="276" spans="3:16" hidden="1" x14ac:dyDescent="0.2">
      <c r="C276" s="79"/>
      <c r="E276" s="78"/>
      <c r="F276" s="79"/>
      <c r="G276" s="79"/>
      <c r="H276" s="505"/>
      <c r="J276" s="79"/>
      <c r="K276" s="79"/>
      <c r="L276" s="79"/>
      <c r="M276" s="79"/>
      <c r="N276" s="79"/>
      <c r="O276" s="79"/>
      <c r="P276" s="79"/>
    </row>
    <row r="277" spans="3:16" hidden="1" x14ac:dyDescent="0.2">
      <c r="C277" s="79"/>
      <c r="E277" s="78"/>
      <c r="F277" s="79"/>
      <c r="G277" s="79"/>
      <c r="H277" s="505"/>
      <c r="J277" s="79"/>
      <c r="K277" s="79"/>
      <c r="L277" s="79"/>
      <c r="M277" s="79"/>
      <c r="N277" s="79"/>
      <c r="O277" s="79"/>
      <c r="P277" s="79"/>
    </row>
    <row r="278" spans="3:16" hidden="1" x14ac:dyDescent="0.2">
      <c r="C278" s="79"/>
      <c r="E278" s="78"/>
      <c r="F278" s="79"/>
      <c r="G278" s="79"/>
      <c r="H278" s="505"/>
      <c r="J278" s="79"/>
      <c r="K278" s="79"/>
      <c r="L278" s="79"/>
      <c r="M278" s="79"/>
      <c r="N278" s="79"/>
      <c r="O278" s="79"/>
      <c r="P278" s="79"/>
    </row>
    <row r="279" spans="3:16" hidden="1" x14ac:dyDescent="0.2">
      <c r="C279" s="79"/>
      <c r="E279" s="78"/>
      <c r="F279" s="79"/>
      <c r="G279" s="79"/>
      <c r="H279" s="505"/>
      <c r="J279" s="79"/>
      <c r="K279" s="79"/>
      <c r="L279" s="79"/>
      <c r="M279" s="79"/>
      <c r="N279" s="79"/>
      <c r="O279" s="79"/>
      <c r="P279" s="79"/>
    </row>
    <row r="280" spans="3:16" hidden="1" x14ac:dyDescent="0.2">
      <c r="C280" s="79"/>
      <c r="E280" s="78"/>
      <c r="F280" s="79"/>
      <c r="G280" s="79"/>
      <c r="H280" s="505"/>
      <c r="J280" s="79"/>
      <c r="K280" s="79"/>
      <c r="L280" s="79"/>
      <c r="M280" s="79"/>
      <c r="N280" s="79"/>
      <c r="O280" s="79"/>
      <c r="P280" s="79"/>
    </row>
    <row r="281" spans="3:16" hidden="1" x14ac:dyDescent="0.2">
      <c r="C281" s="79"/>
      <c r="E281" s="78"/>
      <c r="F281" s="79"/>
      <c r="G281" s="79"/>
      <c r="H281" s="505"/>
      <c r="J281" s="79"/>
      <c r="K281" s="79"/>
      <c r="L281" s="79"/>
      <c r="M281" s="79"/>
      <c r="N281" s="79"/>
      <c r="O281" s="79"/>
      <c r="P281" s="79"/>
    </row>
    <row r="282" spans="3:16" hidden="1" x14ac:dyDescent="0.2">
      <c r="C282" s="79"/>
      <c r="E282" s="78"/>
      <c r="F282" s="79"/>
      <c r="G282" s="79"/>
      <c r="H282" s="505"/>
      <c r="J282" s="79"/>
      <c r="K282" s="79"/>
      <c r="L282" s="79"/>
      <c r="M282" s="79"/>
      <c r="N282" s="79"/>
      <c r="O282" s="79"/>
      <c r="P282" s="79"/>
    </row>
    <row r="283" spans="3:16" hidden="1" x14ac:dyDescent="0.2">
      <c r="C283" s="79"/>
      <c r="E283" s="78"/>
      <c r="F283" s="79"/>
      <c r="G283" s="79"/>
      <c r="H283" s="505"/>
      <c r="J283" s="79"/>
      <c r="K283" s="79"/>
      <c r="L283" s="79"/>
      <c r="M283" s="79"/>
      <c r="N283" s="79"/>
      <c r="O283" s="79"/>
      <c r="P283" s="79"/>
    </row>
    <row r="284" spans="3:16" hidden="1" x14ac:dyDescent="0.2">
      <c r="C284" s="79"/>
      <c r="E284" s="78"/>
      <c r="F284" s="79"/>
      <c r="G284" s="79"/>
      <c r="H284" s="505"/>
      <c r="J284" s="79"/>
      <c r="K284" s="79"/>
      <c r="L284" s="79"/>
      <c r="M284" s="79"/>
      <c r="N284" s="79"/>
      <c r="O284" s="79"/>
      <c r="P284" s="79"/>
    </row>
    <row r="285" spans="3:16" hidden="1" x14ac:dyDescent="0.2">
      <c r="C285" s="79"/>
      <c r="E285" s="78"/>
      <c r="F285" s="79"/>
      <c r="G285" s="79"/>
      <c r="H285" s="505"/>
      <c r="J285" s="79"/>
      <c r="K285" s="79"/>
      <c r="L285" s="79"/>
      <c r="M285" s="79"/>
      <c r="N285" s="79"/>
      <c r="O285" s="79"/>
      <c r="P285" s="79"/>
    </row>
    <row r="286" spans="3:16" hidden="1" x14ac:dyDescent="0.2">
      <c r="C286" s="79"/>
      <c r="E286" s="78"/>
      <c r="F286" s="79"/>
      <c r="G286" s="79"/>
      <c r="H286" s="505"/>
      <c r="J286" s="79"/>
      <c r="K286" s="79"/>
      <c r="L286" s="79"/>
      <c r="M286" s="79"/>
      <c r="N286" s="79"/>
      <c r="O286" s="79"/>
      <c r="P286" s="79"/>
    </row>
    <row r="287" spans="3:16" hidden="1" x14ac:dyDescent="0.2">
      <c r="C287" s="79"/>
      <c r="E287" s="78"/>
      <c r="F287" s="79"/>
      <c r="G287" s="79"/>
      <c r="H287" s="505"/>
      <c r="J287" s="79"/>
      <c r="K287" s="79"/>
      <c r="L287" s="79"/>
      <c r="M287" s="79"/>
      <c r="N287" s="79"/>
      <c r="O287" s="79"/>
      <c r="P287" s="79"/>
    </row>
    <row r="288" spans="3:16" hidden="1" x14ac:dyDescent="0.2">
      <c r="C288" s="79"/>
      <c r="E288" s="78"/>
      <c r="F288" s="79"/>
      <c r="G288" s="79"/>
      <c r="H288" s="505"/>
      <c r="J288" s="79"/>
      <c r="K288" s="79"/>
      <c r="L288" s="79"/>
      <c r="M288" s="79"/>
      <c r="N288" s="79"/>
      <c r="O288" s="79"/>
      <c r="P288" s="79"/>
    </row>
    <row r="289" spans="3:16" hidden="1" x14ac:dyDescent="0.2">
      <c r="C289" s="79"/>
      <c r="E289" s="78"/>
      <c r="F289" s="79"/>
      <c r="G289" s="79"/>
      <c r="H289" s="505"/>
      <c r="J289" s="79"/>
      <c r="K289" s="79"/>
      <c r="L289" s="79"/>
      <c r="M289" s="79"/>
      <c r="N289" s="79"/>
      <c r="O289" s="79"/>
      <c r="P289" s="79"/>
    </row>
    <row r="290" spans="3:16" hidden="1" x14ac:dyDescent="0.2">
      <c r="C290" s="79"/>
      <c r="E290" s="78"/>
      <c r="F290" s="79"/>
      <c r="G290" s="79"/>
      <c r="H290" s="505"/>
      <c r="J290" s="79"/>
      <c r="K290" s="79"/>
      <c r="L290" s="79"/>
      <c r="M290" s="79"/>
      <c r="N290" s="79"/>
      <c r="O290" s="79"/>
      <c r="P290" s="79"/>
    </row>
    <row r="291" spans="3:16" hidden="1" x14ac:dyDescent="0.2">
      <c r="C291" s="79"/>
      <c r="E291" s="78"/>
      <c r="F291" s="79"/>
      <c r="G291" s="79"/>
      <c r="H291" s="505"/>
      <c r="J291" s="79"/>
      <c r="K291" s="79"/>
      <c r="L291" s="79"/>
      <c r="M291" s="79"/>
      <c r="N291" s="79"/>
      <c r="O291" s="79"/>
      <c r="P291" s="79"/>
    </row>
    <row r="292" spans="3:16" hidden="1" x14ac:dyDescent="0.2">
      <c r="C292" s="79"/>
      <c r="E292" s="78"/>
      <c r="F292" s="79"/>
      <c r="G292" s="79"/>
      <c r="H292" s="505"/>
      <c r="J292" s="79"/>
      <c r="K292" s="79"/>
      <c r="L292" s="79"/>
      <c r="M292" s="79"/>
      <c r="N292" s="79"/>
      <c r="O292" s="79"/>
      <c r="P292" s="79"/>
    </row>
    <row r="293" spans="3:16" hidden="1" x14ac:dyDescent="0.2">
      <c r="C293" s="79"/>
      <c r="E293" s="78"/>
      <c r="F293" s="79"/>
      <c r="G293" s="79"/>
      <c r="H293" s="505"/>
      <c r="J293" s="79"/>
      <c r="K293" s="79"/>
      <c r="L293" s="79"/>
      <c r="M293" s="79"/>
      <c r="N293" s="79"/>
      <c r="O293" s="79"/>
      <c r="P293" s="79"/>
    </row>
    <row r="294" spans="3:16" hidden="1" x14ac:dyDescent="0.2">
      <c r="C294" s="79"/>
      <c r="E294" s="78"/>
      <c r="F294" s="79"/>
      <c r="G294" s="79"/>
      <c r="H294" s="505"/>
      <c r="J294" s="79"/>
      <c r="K294" s="79"/>
      <c r="L294" s="79"/>
      <c r="M294" s="79"/>
      <c r="N294" s="79"/>
      <c r="O294" s="79"/>
      <c r="P294" s="79"/>
    </row>
    <row r="295" spans="3:16" hidden="1" x14ac:dyDescent="0.2">
      <c r="C295" s="79"/>
      <c r="E295" s="78"/>
      <c r="F295" s="79"/>
      <c r="G295" s="79"/>
      <c r="H295" s="505"/>
      <c r="J295" s="79"/>
      <c r="K295" s="79"/>
      <c r="L295" s="79"/>
      <c r="M295" s="79"/>
      <c r="N295" s="79"/>
      <c r="O295" s="79"/>
      <c r="P295" s="79"/>
    </row>
    <row r="296" spans="3:16" hidden="1" x14ac:dyDescent="0.2">
      <c r="C296" s="79"/>
      <c r="E296" s="78"/>
      <c r="F296" s="79"/>
      <c r="G296" s="79"/>
      <c r="H296" s="505"/>
      <c r="J296" s="79"/>
      <c r="K296" s="79"/>
      <c r="L296" s="79"/>
      <c r="M296" s="79"/>
      <c r="N296" s="79"/>
      <c r="O296" s="79"/>
      <c r="P296" s="79"/>
    </row>
    <row r="297" spans="3:16" hidden="1" x14ac:dyDescent="0.2">
      <c r="C297" s="79"/>
      <c r="E297" s="78"/>
      <c r="F297" s="79"/>
      <c r="G297" s="79"/>
      <c r="H297" s="505"/>
      <c r="J297" s="79"/>
      <c r="K297" s="79"/>
      <c r="L297" s="79"/>
      <c r="M297" s="79"/>
      <c r="N297" s="79"/>
      <c r="O297" s="79"/>
      <c r="P297" s="79"/>
    </row>
    <row r="298" spans="3:16" hidden="1" x14ac:dyDescent="0.2">
      <c r="C298" s="79"/>
      <c r="E298" s="78"/>
      <c r="F298" s="79"/>
      <c r="G298" s="79"/>
      <c r="H298" s="505"/>
      <c r="J298" s="79"/>
      <c r="K298" s="79"/>
      <c r="L298" s="79"/>
      <c r="M298" s="79"/>
      <c r="N298" s="79"/>
      <c r="O298" s="79"/>
      <c r="P298" s="79"/>
    </row>
    <row r="299" spans="3:16" hidden="1" x14ac:dyDescent="0.2">
      <c r="C299" s="79"/>
      <c r="E299" s="78"/>
      <c r="F299" s="79"/>
      <c r="G299" s="79"/>
      <c r="H299" s="505"/>
      <c r="J299" s="79"/>
      <c r="K299" s="79"/>
      <c r="L299" s="79"/>
      <c r="M299" s="79"/>
      <c r="N299" s="79"/>
      <c r="O299" s="79"/>
      <c r="P299" s="79"/>
    </row>
    <row r="300" spans="3:16" hidden="1" x14ac:dyDescent="0.2">
      <c r="C300" s="79"/>
      <c r="E300" s="78"/>
      <c r="F300" s="79"/>
      <c r="G300" s="79"/>
      <c r="H300" s="505"/>
      <c r="J300" s="79"/>
      <c r="K300" s="79"/>
      <c r="L300" s="79"/>
      <c r="M300" s="79"/>
      <c r="N300" s="79"/>
      <c r="O300" s="79"/>
      <c r="P300" s="79"/>
    </row>
    <row r="301" spans="3:16" hidden="1" x14ac:dyDescent="0.2">
      <c r="C301" s="79"/>
      <c r="E301" s="78"/>
      <c r="F301" s="79"/>
      <c r="G301" s="79"/>
      <c r="H301" s="505"/>
      <c r="J301" s="79"/>
      <c r="K301" s="79"/>
      <c r="L301" s="79"/>
      <c r="M301" s="79"/>
      <c r="N301" s="79"/>
      <c r="O301" s="79"/>
      <c r="P301" s="79"/>
    </row>
    <row r="302" spans="3:16" hidden="1" x14ac:dyDescent="0.2">
      <c r="C302" s="79"/>
      <c r="E302" s="78"/>
      <c r="F302" s="79"/>
      <c r="G302" s="79"/>
      <c r="H302" s="505"/>
      <c r="J302" s="79"/>
      <c r="K302" s="79"/>
      <c r="L302" s="79"/>
      <c r="M302" s="79"/>
      <c r="N302" s="79"/>
      <c r="O302" s="79"/>
      <c r="P302" s="79"/>
    </row>
    <row r="303" spans="3:16" hidden="1" x14ac:dyDescent="0.2">
      <c r="C303" s="79"/>
      <c r="E303" s="78"/>
      <c r="F303" s="79"/>
      <c r="G303" s="79"/>
      <c r="H303" s="505"/>
      <c r="J303" s="79"/>
      <c r="K303" s="79"/>
      <c r="L303" s="79"/>
      <c r="M303" s="79"/>
      <c r="N303" s="79"/>
      <c r="O303" s="79"/>
      <c r="P303" s="79"/>
    </row>
    <row r="304" spans="3:16" hidden="1" x14ac:dyDescent="0.2">
      <c r="C304" s="79"/>
      <c r="E304" s="78"/>
      <c r="F304" s="79"/>
      <c r="G304" s="79"/>
      <c r="H304" s="505"/>
      <c r="J304" s="79"/>
      <c r="K304" s="79"/>
      <c r="L304" s="79"/>
      <c r="M304" s="79"/>
      <c r="N304" s="79"/>
      <c r="O304" s="79"/>
      <c r="P304" s="79"/>
    </row>
    <row r="305" spans="3:16" hidden="1" x14ac:dyDescent="0.2">
      <c r="C305" s="79"/>
      <c r="E305" s="78"/>
      <c r="F305" s="79"/>
      <c r="G305" s="79"/>
      <c r="H305" s="505"/>
      <c r="J305" s="79"/>
      <c r="K305" s="79"/>
      <c r="L305" s="79"/>
      <c r="M305" s="79"/>
      <c r="N305" s="79"/>
      <c r="O305" s="79"/>
      <c r="P305" s="79"/>
    </row>
    <row r="306" spans="3:16" hidden="1" x14ac:dyDescent="0.2">
      <c r="C306" s="79"/>
      <c r="E306" s="78"/>
      <c r="F306" s="79"/>
      <c r="G306" s="79"/>
      <c r="H306" s="505"/>
      <c r="J306" s="79"/>
      <c r="K306" s="79"/>
      <c r="L306" s="79"/>
      <c r="M306" s="79"/>
      <c r="N306" s="79"/>
      <c r="O306" s="79"/>
      <c r="P306" s="79"/>
    </row>
    <row r="307" spans="3:16" hidden="1" x14ac:dyDescent="0.2">
      <c r="C307" s="79"/>
      <c r="E307" s="78"/>
      <c r="F307" s="79"/>
      <c r="G307" s="79"/>
      <c r="H307" s="505"/>
      <c r="J307" s="79"/>
      <c r="K307" s="79"/>
      <c r="L307" s="79"/>
      <c r="M307" s="79"/>
      <c r="N307" s="79"/>
      <c r="O307" s="79"/>
      <c r="P307" s="79"/>
    </row>
    <row r="308" spans="3:16" hidden="1" x14ac:dyDescent="0.2">
      <c r="C308" s="79"/>
      <c r="E308" s="78"/>
      <c r="F308" s="79"/>
      <c r="G308" s="79"/>
      <c r="H308" s="505"/>
      <c r="J308" s="79"/>
      <c r="K308" s="79"/>
      <c r="L308" s="79"/>
      <c r="M308" s="79"/>
      <c r="N308" s="79"/>
      <c r="O308" s="79"/>
      <c r="P308" s="79"/>
    </row>
    <row r="309" spans="3:16" hidden="1" x14ac:dyDescent="0.2">
      <c r="C309" s="79"/>
      <c r="E309" s="78"/>
      <c r="F309" s="79"/>
      <c r="G309" s="79"/>
      <c r="H309" s="505"/>
      <c r="J309" s="79"/>
      <c r="K309" s="79"/>
      <c r="L309" s="79"/>
      <c r="M309" s="79"/>
      <c r="N309" s="79"/>
      <c r="O309" s="79"/>
      <c r="P309" s="79"/>
    </row>
    <row r="310" spans="3:16" hidden="1" x14ac:dyDescent="0.2">
      <c r="C310" s="79"/>
      <c r="E310" s="78"/>
      <c r="F310" s="79"/>
      <c r="G310" s="79"/>
      <c r="H310" s="505"/>
      <c r="J310" s="79"/>
      <c r="K310" s="79"/>
      <c r="L310" s="79"/>
      <c r="M310" s="79"/>
      <c r="N310" s="79"/>
      <c r="O310" s="79"/>
      <c r="P310" s="79"/>
    </row>
    <row r="311" spans="3:16" hidden="1" x14ac:dyDescent="0.2">
      <c r="C311" s="79"/>
      <c r="E311" s="78"/>
      <c r="F311" s="79"/>
      <c r="G311" s="79"/>
      <c r="H311" s="505"/>
      <c r="J311" s="79"/>
      <c r="K311" s="79"/>
      <c r="L311" s="79"/>
      <c r="M311" s="79"/>
      <c r="N311" s="79"/>
      <c r="O311" s="79"/>
      <c r="P311" s="79"/>
    </row>
    <row r="312" spans="3:16" hidden="1" x14ac:dyDescent="0.2">
      <c r="C312" s="79"/>
      <c r="E312" s="78"/>
      <c r="F312" s="79"/>
      <c r="G312" s="79"/>
      <c r="H312" s="505"/>
      <c r="J312" s="79"/>
      <c r="K312" s="79"/>
      <c r="L312" s="79"/>
      <c r="M312" s="79"/>
      <c r="N312" s="79"/>
      <c r="O312" s="79"/>
      <c r="P312" s="79"/>
    </row>
    <row r="313" spans="3:16" hidden="1" x14ac:dyDescent="0.2">
      <c r="C313" s="79"/>
      <c r="E313" s="78"/>
      <c r="F313" s="79"/>
      <c r="G313" s="79"/>
      <c r="H313" s="505"/>
      <c r="J313" s="79"/>
      <c r="K313" s="79"/>
      <c r="L313" s="79"/>
      <c r="M313" s="79"/>
      <c r="N313" s="79"/>
      <c r="O313" s="79"/>
      <c r="P313" s="79"/>
    </row>
    <row r="314" spans="3:16" hidden="1" x14ac:dyDescent="0.2">
      <c r="C314" s="79"/>
      <c r="E314" s="78"/>
      <c r="F314" s="79"/>
      <c r="G314" s="79"/>
      <c r="H314" s="505"/>
      <c r="J314" s="79"/>
      <c r="K314" s="79"/>
      <c r="L314" s="79"/>
      <c r="M314" s="79"/>
      <c r="N314" s="79"/>
      <c r="O314" s="79"/>
      <c r="P314" s="79"/>
    </row>
    <row r="315" spans="3:16" hidden="1" x14ac:dyDescent="0.2">
      <c r="C315" s="79"/>
      <c r="E315" s="78"/>
      <c r="F315" s="79"/>
      <c r="G315" s="79"/>
      <c r="H315" s="505"/>
      <c r="J315" s="79"/>
      <c r="K315" s="79"/>
      <c r="L315" s="79"/>
      <c r="M315" s="79"/>
      <c r="N315" s="79"/>
      <c r="O315" s="79"/>
      <c r="P315" s="79"/>
    </row>
    <row r="316" spans="3:16" hidden="1" x14ac:dyDescent="0.2">
      <c r="C316" s="79"/>
      <c r="E316" s="78"/>
      <c r="F316" s="79"/>
      <c r="G316" s="79"/>
      <c r="H316" s="505"/>
      <c r="J316" s="79"/>
      <c r="K316" s="79"/>
      <c r="L316" s="79"/>
      <c r="M316" s="79"/>
      <c r="N316" s="79"/>
      <c r="O316" s="79"/>
      <c r="P316" s="79"/>
    </row>
    <row r="317" spans="3:16" hidden="1" x14ac:dyDescent="0.2">
      <c r="C317" s="79"/>
      <c r="E317" s="78"/>
      <c r="F317" s="79"/>
      <c r="G317" s="79"/>
      <c r="H317" s="505"/>
      <c r="J317" s="79"/>
      <c r="K317" s="79"/>
      <c r="L317" s="79"/>
      <c r="M317" s="79"/>
      <c r="N317" s="79"/>
      <c r="O317" s="79"/>
      <c r="P317" s="79"/>
    </row>
    <row r="318" spans="3:16" hidden="1" x14ac:dyDescent="0.2">
      <c r="C318" s="79"/>
      <c r="E318" s="78"/>
      <c r="F318" s="79"/>
      <c r="G318" s="79"/>
      <c r="H318" s="505"/>
      <c r="J318" s="79"/>
      <c r="K318" s="79"/>
      <c r="L318" s="79"/>
      <c r="M318" s="79"/>
      <c r="N318" s="79"/>
      <c r="O318" s="79"/>
      <c r="P318" s="79"/>
    </row>
    <row r="319" spans="3:16" hidden="1" x14ac:dyDescent="0.2">
      <c r="C319" s="79"/>
      <c r="E319" s="78"/>
      <c r="F319" s="79"/>
      <c r="G319" s="79"/>
      <c r="H319" s="505"/>
      <c r="J319" s="79"/>
      <c r="K319" s="79"/>
      <c r="L319" s="79"/>
      <c r="M319" s="79"/>
      <c r="N319" s="79"/>
      <c r="O319" s="79"/>
      <c r="P319" s="79"/>
    </row>
    <row r="320" spans="3:16" hidden="1" x14ac:dyDescent="0.2">
      <c r="C320" s="79"/>
      <c r="E320" s="78"/>
      <c r="F320" s="79"/>
      <c r="G320" s="79"/>
      <c r="H320" s="505"/>
      <c r="J320" s="79"/>
      <c r="K320" s="79"/>
      <c r="L320" s="79"/>
      <c r="M320" s="79"/>
      <c r="N320" s="79"/>
      <c r="O320" s="79"/>
      <c r="P320" s="79"/>
    </row>
    <row r="321" spans="3:16" hidden="1" x14ac:dyDescent="0.2">
      <c r="C321" s="79"/>
      <c r="E321" s="78"/>
      <c r="F321" s="79"/>
      <c r="G321" s="79"/>
      <c r="H321" s="505"/>
      <c r="J321" s="79"/>
      <c r="K321" s="79"/>
      <c r="L321" s="79"/>
      <c r="M321" s="79"/>
      <c r="N321" s="79"/>
      <c r="O321" s="79"/>
      <c r="P321" s="79"/>
    </row>
    <row r="322" spans="3:16" hidden="1" x14ac:dyDescent="0.2">
      <c r="C322" s="79"/>
      <c r="E322" s="78"/>
      <c r="F322" s="79"/>
      <c r="G322" s="79"/>
      <c r="H322" s="505"/>
      <c r="J322" s="79"/>
      <c r="K322" s="79"/>
      <c r="L322" s="79"/>
      <c r="M322" s="79"/>
      <c r="N322" s="79"/>
      <c r="O322" s="79"/>
      <c r="P322" s="79"/>
    </row>
    <row r="323" spans="3:16" hidden="1" x14ac:dyDescent="0.2">
      <c r="C323" s="79"/>
      <c r="E323" s="78"/>
      <c r="F323" s="79"/>
      <c r="G323" s="79"/>
      <c r="H323" s="505"/>
      <c r="J323" s="79"/>
      <c r="K323" s="79"/>
      <c r="L323" s="79"/>
      <c r="M323" s="79"/>
      <c r="N323" s="79"/>
      <c r="O323" s="79"/>
      <c r="P323" s="79"/>
    </row>
    <row r="324" spans="3:16" hidden="1" x14ac:dyDescent="0.2">
      <c r="C324" s="79"/>
      <c r="E324" s="78"/>
      <c r="F324" s="79"/>
      <c r="G324" s="79"/>
      <c r="H324" s="505"/>
      <c r="J324" s="79"/>
      <c r="K324" s="79"/>
      <c r="L324" s="79"/>
      <c r="M324" s="79"/>
      <c r="N324" s="79"/>
      <c r="O324" s="79"/>
      <c r="P324" s="79"/>
    </row>
    <row r="325" spans="3:16" hidden="1" x14ac:dyDescent="0.2">
      <c r="C325" s="79"/>
      <c r="E325" s="78"/>
      <c r="F325" s="79"/>
      <c r="G325" s="79"/>
      <c r="H325" s="505"/>
      <c r="J325" s="79"/>
      <c r="K325" s="79"/>
      <c r="L325" s="79"/>
      <c r="M325" s="79"/>
      <c r="N325" s="79"/>
      <c r="O325" s="79"/>
      <c r="P325" s="79"/>
    </row>
    <row r="326" spans="3:16" hidden="1" x14ac:dyDescent="0.2">
      <c r="C326" s="79"/>
      <c r="E326" s="78"/>
      <c r="F326" s="79"/>
      <c r="G326" s="79"/>
      <c r="H326" s="505"/>
      <c r="J326" s="79"/>
      <c r="K326" s="79"/>
      <c r="L326" s="79"/>
      <c r="M326" s="79"/>
      <c r="N326" s="79"/>
      <c r="O326" s="79"/>
      <c r="P326" s="79"/>
    </row>
    <row r="327" spans="3:16" hidden="1" x14ac:dyDescent="0.2">
      <c r="C327" s="79"/>
      <c r="E327" s="78"/>
      <c r="F327" s="79"/>
      <c r="G327" s="79"/>
      <c r="H327" s="505"/>
      <c r="J327" s="79"/>
      <c r="K327" s="79"/>
      <c r="L327" s="79"/>
      <c r="M327" s="79"/>
      <c r="N327" s="79"/>
      <c r="O327" s="79"/>
      <c r="P327" s="79"/>
    </row>
    <row r="328" spans="3:16" hidden="1" x14ac:dyDescent="0.2">
      <c r="C328" s="79"/>
      <c r="E328" s="78"/>
      <c r="F328" s="79"/>
      <c r="G328" s="79"/>
      <c r="H328" s="505"/>
      <c r="J328" s="79"/>
      <c r="K328" s="79"/>
      <c r="L328" s="79"/>
      <c r="M328" s="79"/>
      <c r="N328" s="79"/>
      <c r="O328" s="79"/>
      <c r="P328" s="79"/>
    </row>
    <row r="329" spans="3:16" hidden="1" x14ac:dyDescent="0.2">
      <c r="C329" s="79"/>
      <c r="E329" s="78"/>
      <c r="F329" s="79"/>
      <c r="G329" s="79"/>
      <c r="H329" s="505"/>
      <c r="J329" s="79"/>
      <c r="K329" s="79"/>
      <c r="L329" s="79"/>
      <c r="M329" s="79"/>
      <c r="N329" s="79"/>
      <c r="O329" s="79"/>
      <c r="P329" s="79"/>
    </row>
    <row r="330" spans="3:16" hidden="1" x14ac:dyDescent="0.2">
      <c r="C330" s="79"/>
      <c r="E330" s="78"/>
      <c r="F330" s="79"/>
      <c r="G330" s="79"/>
      <c r="H330" s="505"/>
      <c r="J330" s="79"/>
      <c r="K330" s="79"/>
      <c r="L330" s="79"/>
      <c r="M330" s="79"/>
      <c r="N330" s="79"/>
      <c r="O330" s="79"/>
      <c r="P330" s="79"/>
    </row>
    <row r="331" spans="3:16" hidden="1" x14ac:dyDescent="0.2">
      <c r="C331" s="79"/>
      <c r="E331" s="78"/>
      <c r="F331" s="79"/>
      <c r="G331" s="79"/>
      <c r="H331" s="505"/>
      <c r="J331" s="79"/>
      <c r="K331" s="79"/>
      <c r="L331" s="79"/>
      <c r="M331" s="79"/>
      <c r="N331" s="79"/>
      <c r="O331" s="79"/>
      <c r="P331" s="79"/>
    </row>
    <row r="332" spans="3:16" hidden="1" x14ac:dyDescent="0.2">
      <c r="C332" s="79"/>
      <c r="E332" s="78"/>
      <c r="F332" s="79"/>
      <c r="G332" s="79"/>
      <c r="H332" s="505"/>
      <c r="J332" s="79"/>
      <c r="K332" s="79"/>
      <c r="L332" s="79"/>
      <c r="M332" s="79"/>
      <c r="N332" s="79"/>
      <c r="O332" s="79"/>
      <c r="P332" s="79"/>
    </row>
    <row r="333" spans="3:16" hidden="1" x14ac:dyDescent="0.2">
      <c r="C333" s="79"/>
      <c r="E333" s="78"/>
      <c r="F333" s="79"/>
      <c r="G333" s="79"/>
      <c r="H333" s="505"/>
      <c r="J333" s="79"/>
      <c r="K333" s="79"/>
      <c r="L333" s="79"/>
      <c r="M333" s="79"/>
      <c r="N333" s="79"/>
      <c r="O333" s="79"/>
      <c r="P333" s="79"/>
    </row>
    <row r="334" spans="3:16" hidden="1" x14ac:dyDescent="0.2">
      <c r="C334" s="79"/>
      <c r="E334" s="78"/>
      <c r="F334" s="79"/>
      <c r="G334" s="79"/>
      <c r="H334" s="505"/>
      <c r="J334" s="79"/>
      <c r="K334" s="79"/>
      <c r="L334" s="79"/>
      <c r="M334" s="79"/>
      <c r="N334" s="79"/>
      <c r="O334" s="79"/>
      <c r="P334" s="79"/>
    </row>
    <row r="335" spans="3:16" hidden="1" x14ac:dyDescent="0.2">
      <c r="C335" s="79"/>
      <c r="E335" s="78"/>
      <c r="F335" s="79"/>
      <c r="G335" s="79"/>
      <c r="H335" s="505"/>
      <c r="J335" s="79"/>
      <c r="K335" s="79"/>
      <c r="L335" s="79"/>
      <c r="M335" s="79"/>
      <c r="N335" s="79"/>
      <c r="O335" s="79"/>
      <c r="P335" s="79"/>
    </row>
    <row r="336" spans="3:16" hidden="1" x14ac:dyDescent="0.2">
      <c r="C336" s="79"/>
      <c r="E336" s="78"/>
      <c r="F336" s="79"/>
      <c r="G336" s="79"/>
      <c r="H336" s="505"/>
      <c r="J336" s="79"/>
      <c r="K336" s="79"/>
      <c r="L336" s="79"/>
      <c r="M336" s="79"/>
      <c r="N336" s="79"/>
      <c r="O336" s="79"/>
      <c r="P336" s="79"/>
    </row>
    <row r="337" spans="3:16" hidden="1" x14ac:dyDescent="0.2">
      <c r="C337" s="79"/>
      <c r="E337" s="78"/>
      <c r="F337" s="79"/>
      <c r="G337" s="79"/>
      <c r="H337" s="505"/>
      <c r="J337" s="79"/>
      <c r="K337" s="79"/>
      <c r="L337" s="79"/>
      <c r="M337" s="79"/>
      <c r="N337" s="79"/>
      <c r="O337" s="79"/>
      <c r="P337" s="79"/>
    </row>
    <row r="338" spans="3:16" hidden="1" x14ac:dyDescent="0.2">
      <c r="C338" s="79"/>
      <c r="E338" s="78"/>
      <c r="F338" s="79"/>
      <c r="G338" s="79"/>
      <c r="H338" s="505"/>
      <c r="J338" s="79"/>
      <c r="K338" s="79"/>
      <c r="L338" s="79"/>
      <c r="M338" s="79"/>
      <c r="N338" s="79"/>
      <c r="O338" s="79"/>
      <c r="P338" s="79"/>
    </row>
    <row r="339" spans="3:16" hidden="1" x14ac:dyDescent="0.2">
      <c r="C339" s="79"/>
      <c r="E339" s="78"/>
      <c r="F339" s="79"/>
      <c r="G339" s="79"/>
      <c r="H339" s="505"/>
      <c r="J339" s="79"/>
      <c r="K339" s="79"/>
      <c r="L339" s="79"/>
      <c r="M339" s="79"/>
      <c r="N339" s="79"/>
      <c r="O339" s="79"/>
      <c r="P339" s="79"/>
    </row>
    <row r="340" spans="3:16" hidden="1" x14ac:dyDescent="0.2">
      <c r="C340" s="79"/>
      <c r="E340" s="78"/>
      <c r="F340" s="79"/>
      <c r="G340" s="79"/>
      <c r="H340" s="505"/>
      <c r="J340" s="79"/>
      <c r="K340" s="79"/>
      <c r="L340" s="79"/>
      <c r="M340" s="79"/>
      <c r="N340" s="79"/>
      <c r="O340" s="79"/>
      <c r="P340" s="79"/>
    </row>
    <row r="341" spans="3:16" hidden="1" x14ac:dyDescent="0.2">
      <c r="C341" s="79"/>
      <c r="E341" s="78"/>
      <c r="F341" s="79"/>
      <c r="G341" s="79"/>
      <c r="H341" s="505"/>
      <c r="J341" s="79"/>
      <c r="K341" s="79"/>
      <c r="L341" s="79"/>
      <c r="M341" s="79"/>
      <c r="N341" s="79"/>
      <c r="O341" s="79"/>
      <c r="P341" s="79"/>
    </row>
    <row r="342" spans="3:16" hidden="1" x14ac:dyDescent="0.2">
      <c r="C342" s="79"/>
      <c r="E342" s="78"/>
      <c r="F342" s="79"/>
      <c r="G342" s="79"/>
      <c r="H342" s="505"/>
      <c r="J342" s="79"/>
      <c r="K342" s="79"/>
      <c r="L342" s="79"/>
      <c r="M342" s="79"/>
      <c r="N342" s="79"/>
      <c r="O342" s="79"/>
      <c r="P342" s="79"/>
    </row>
    <row r="343" spans="3:16" hidden="1" x14ac:dyDescent="0.2">
      <c r="C343" s="79"/>
      <c r="E343" s="78"/>
      <c r="F343" s="79"/>
      <c r="G343" s="79"/>
      <c r="H343" s="505"/>
      <c r="J343" s="79"/>
      <c r="K343" s="79"/>
      <c r="L343" s="79"/>
      <c r="M343" s="79"/>
      <c r="N343" s="79"/>
      <c r="O343" s="79"/>
      <c r="P343" s="79"/>
    </row>
    <row r="344" spans="3:16" hidden="1" x14ac:dyDescent="0.2">
      <c r="C344" s="79"/>
      <c r="E344" s="78"/>
      <c r="F344" s="79"/>
      <c r="G344" s="79"/>
      <c r="H344" s="505"/>
      <c r="J344" s="79"/>
      <c r="K344" s="79"/>
      <c r="L344" s="79"/>
      <c r="M344" s="79"/>
      <c r="N344" s="79"/>
      <c r="O344" s="79"/>
      <c r="P344" s="79"/>
    </row>
    <row r="345" spans="3:16" hidden="1" x14ac:dyDescent="0.2">
      <c r="C345" s="79"/>
      <c r="E345" s="78"/>
      <c r="F345" s="79"/>
      <c r="G345" s="79"/>
      <c r="H345" s="505"/>
      <c r="J345" s="79"/>
      <c r="K345" s="79"/>
      <c r="L345" s="79"/>
      <c r="M345" s="79"/>
      <c r="N345" s="79"/>
      <c r="O345" s="79"/>
      <c r="P345" s="79"/>
    </row>
    <row r="346" spans="3:16" hidden="1" x14ac:dyDescent="0.2">
      <c r="C346" s="79"/>
      <c r="E346" s="78"/>
      <c r="F346" s="79"/>
      <c r="G346" s="79"/>
      <c r="H346" s="505"/>
      <c r="J346" s="79"/>
      <c r="K346" s="79"/>
      <c r="L346" s="79"/>
      <c r="M346" s="79"/>
      <c r="N346" s="79"/>
      <c r="O346" s="79"/>
      <c r="P346" s="79"/>
    </row>
    <row r="347" spans="3:16" hidden="1" x14ac:dyDescent="0.2">
      <c r="C347" s="79"/>
      <c r="E347" s="78"/>
      <c r="F347" s="79"/>
      <c r="G347" s="79"/>
      <c r="H347" s="505"/>
      <c r="J347" s="79"/>
      <c r="K347" s="79"/>
      <c r="L347" s="79"/>
      <c r="M347" s="79"/>
      <c r="N347" s="79"/>
      <c r="O347" s="79"/>
      <c r="P347" s="79"/>
    </row>
    <row r="348" spans="3:16" hidden="1" x14ac:dyDescent="0.2">
      <c r="C348" s="79"/>
      <c r="E348" s="78"/>
      <c r="F348" s="79"/>
      <c r="G348" s="79"/>
      <c r="H348" s="505"/>
      <c r="J348" s="79"/>
      <c r="K348" s="79"/>
      <c r="L348" s="79"/>
      <c r="M348" s="79"/>
      <c r="N348" s="79"/>
      <c r="O348" s="79"/>
      <c r="P348" s="79"/>
    </row>
    <row r="349" spans="3:16" hidden="1" x14ac:dyDescent="0.2">
      <c r="C349" s="79"/>
      <c r="E349" s="78"/>
      <c r="F349" s="79"/>
      <c r="G349" s="79"/>
      <c r="H349" s="505"/>
      <c r="J349" s="79"/>
      <c r="K349" s="79"/>
      <c r="L349" s="79"/>
      <c r="M349" s="79"/>
      <c r="N349" s="79"/>
      <c r="O349" s="79"/>
      <c r="P349" s="79"/>
    </row>
    <row r="350" spans="3:16" hidden="1" x14ac:dyDescent="0.2">
      <c r="C350" s="79"/>
      <c r="E350" s="78"/>
      <c r="F350" s="79"/>
      <c r="G350" s="79"/>
      <c r="H350" s="505"/>
      <c r="J350" s="79"/>
      <c r="K350" s="79"/>
      <c r="L350" s="79"/>
      <c r="M350" s="79"/>
      <c r="N350" s="79"/>
      <c r="O350" s="79"/>
      <c r="P350" s="79"/>
    </row>
    <row r="351" spans="3:16" hidden="1" x14ac:dyDescent="0.2">
      <c r="C351" s="79"/>
      <c r="E351" s="78"/>
      <c r="F351" s="79"/>
      <c r="G351" s="79"/>
      <c r="H351" s="505"/>
      <c r="J351" s="79"/>
      <c r="K351" s="79"/>
      <c r="L351" s="79"/>
      <c r="M351" s="79"/>
      <c r="N351" s="79"/>
      <c r="O351" s="79"/>
      <c r="P351" s="79"/>
    </row>
    <row r="352" spans="3:16" hidden="1" x14ac:dyDescent="0.2">
      <c r="C352" s="79"/>
      <c r="E352" s="78"/>
      <c r="F352" s="79"/>
      <c r="G352" s="79"/>
      <c r="H352" s="505"/>
      <c r="J352" s="79"/>
      <c r="K352" s="79"/>
      <c r="L352" s="79"/>
      <c r="M352" s="79"/>
      <c r="N352" s="79"/>
      <c r="O352" s="79"/>
      <c r="P352" s="79"/>
    </row>
    <row r="353" spans="3:16" hidden="1" x14ac:dyDescent="0.2">
      <c r="C353" s="79"/>
      <c r="E353" s="78"/>
      <c r="F353" s="79"/>
      <c r="G353" s="79"/>
      <c r="H353" s="505"/>
      <c r="J353" s="79"/>
      <c r="K353" s="79"/>
      <c r="L353" s="79"/>
      <c r="M353" s="79"/>
      <c r="N353" s="79"/>
      <c r="O353" s="79"/>
      <c r="P353" s="79"/>
    </row>
    <row r="354" spans="3:16" hidden="1" x14ac:dyDescent="0.2">
      <c r="C354" s="79"/>
      <c r="E354" s="78"/>
      <c r="F354" s="79"/>
      <c r="G354" s="79"/>
      <c r="H354" s="505"/>
      <c r="J354" s="79"/>
      <c r="K354" s="79"/>
      <c r="L354" s="79"/>
      <c r="M354" s="79"/>
      <c r="N354" s="79"/>
      <c r="O354" s="79"/>
      <c r="P354" s="79"/>
    </row>
    <row r="355" spans="3:16" hidden="1" x14ac:dyDescent="0.2">
      <c r="C355" s="79"/>
      <c r="E355" s="78"/>
      <c r="F355" s="79"/>
      <c r="G355" s="79"/>
      <c r="H355" s="505"/>
      <c r="J355" s="79"/>
      <c r="K355" s="79"/>
      <c r="L355" s="79"/>
      <c r="M355" s="79"/>
      <c r="N355" s="79"/>
      <c r="O355" s="79"/>
      <c r="P355" s="79"/>
    </row>
    <row r="356" spans="3:16" hidden="1" x14ac:dyDescent="0.2">
      <c r="C356" s="79"/>
      <c r="E356" s="78"/>
      <c r="F356" s="79"/>
      <c r="G356" s="79"/>
      <c r="H356" s="505"/>
      <c r="J356" s="79"/>
      <c r="K356" s="79"/>
      <c r="L356" s="79"/>
      <c r="M356" s="79"/>
      <c r="N356" s="79"/>
      <c r="O356" s="79"/>
      <c r="P356" s="79"/>
    </row>
    <row r="357" spans="3:16" hidden="1" x14ac:dyDescent="0.2">
      <c r="C357" s="79"/>
      <c r="E357" s="78"/>
      <c r="F357" s="79"/>
      <c r="G357" s="79"/>
      <c r="H357" s="505"/>
      <c r="J357" s="79"/>
      <c r="K357" s="79"/>
      <c r="L357" s="79"/>
      <c r="M357" s="79"/>
      <c r="N357" s="79"/>
      <c r="O357" s="79"/>
      <c r="P357" s="79"/>
    </row>
    <row r="358" spans="3:16" hidden="1" x14ac:dyDescent="0.2">
      <c r="C358" s="79"/>
      <c r="E358" s="78"/>
      <c r="F358" s="79"/>
      <c r="G358" s="79"/>
      <c r="H358" s="505"/>
      <c r="J358" s="79"/>
      <c r="K358" s="79"/>
      <c r="L358" s="79"/>
      <c r="M358" s="79"/>
      <c r="N358" s="79"/>
      <c r="O358" s="79"/>
      <c r="P358" s="79"/>
    </row>
    <row r="359" spans="3:16" hidden="1" x14ac:dyDescent="0.2">
      <c r="C359" s="79"/>
      <c r="E359" s="78"/>
      <c r="F359" s="79"/>
      <c r="G359" s="79"/>
      <c r="H359" s="505"/>
      <c r="J359" s="79"/>
      <c r="K359" s="79"/>
      <c r="L359" s="79"/>
      <c r="M359" s="79"/>
      <c r="N359" s="79"/>
      <c r="O359" s="79"/>
      <c r="P359" s="79"/>
    </row>
    <row r="360" spans="3:16" hidden="1" x14ac:dyDescent="0.2">
      <c r="C360" s="79"/>
      <c r="E360" s="78"/>
      <c r="F360" s="79"/>
      <c r="G360" s="79"/>
      <c r="H360" s="505"/>
      <c r="J360" s="79"/>
      <c r="K360" s="79"/>
      <c r="L360" s="79"/>
      <c r="M360" s="79"/>
      <c r="N360" s="79"/>
      <c r="O360" s="79"/>
      <c r="P360" s="79"/>
    </row>
    <row r="361" spans="3:16" hidden="1" x14ac:dyDescent="0.2">
      <c r="C361" s="79"/>
      <c r="E361" s="78"/>
      <c r="F361" s="79"/>
      <c r="G361" s="79"/>
      <c r="H361" s="505"/>
      <c r="J361" s="79"/>
      <c r="K361" s="79"/>
      <c r="L361" s="79"/>
      <c r="M361" s="79"/>
      <c r="N361" s="79"/>
      <c r="O361" s="79"/>
      <c r="P361" s="79"/>
    </row>
    <row r="362" spans="3:16" hidden="1" x14ac:dyDescent="0.2">
      <c r="C362" s="79"/>
      <c r="E362" s="78"/>
      <c r="F362" s="79"/>
      <c r="G362" s="79"/>
      <c r="H362" s="505"/>
      <c r="J362" s="79"/>
      <c r="K362" s="79"/>
      <c r="L362" s="79"/>
      <c r="M362" s="79"/>
      <c r="N362" s="79"/>
      <c r="O362" s="79"/>
      <c r="P362" s="79"/>
    </row>
    <row r="363" spans="3:16" hidden="1" x14ac:dyDescent="0.2">
      <c r="C363" s="79"/>
      <c r="E363" s="78"/>
      <c r="F363" s="79"/>
      <c r="G363" s="79"/>
      <c r="H363" s="505"/>
      <c r="J363" s="79"/>
      <c r="K363" s="79"/>
      <c r="L363" s="79"/>
      <c r="M363" s="79"/>
      <c r="N363" s="79"/>
      <c r="O363" s="79"/>
      <c r="P363" s="79"/>
    </row>
    <row r="364" spans="3:16" hidden="1" x14ac:dyDescent="0.2">
      <c r="C364" s="79"/>
      <c r="E364" s="78"/>
      <c r="F364" s="79"/>
      <c r="G364" s="79"/>
      <c r="H364" s="505"/>
      <c r="J364" s="79"/>
      <c r="K364" s="79"/>
      <c r="L364" s="79"/>
      <c r="M364" s="79"/>
      <c r="N364" s="79"/>
      <c r="O364" s="79"/>
      <c r="P364" s="79"/>
    </row>
    <row r="365" spans="3:16" hidden="1" x14ac:dyDescent="0.2">
      <c r="C365" s="79"/>
      <c r="E365" s="78"/>
      <c r="F365" s="79"/>
      <c r="G365" s="79"/>
      <c r="H365" s="505"/>
      <c r="J365" s="79"/>
      <c r="K365" s="79"/>
      <c r="L365" s="79"/>
      <c r="M365" s="79"/>
      <c r="N365" s="79"/>
      <c r="O365" s="79"/>
      <c r="P365" s="79"/>
    </row>
    <row r="366" spans="3:16" hidden="1" x14ac:dyDescent="0.2">
      <c r="C366" s="79"/>
      <c r="E366" s="78"/>
      <c r="F366" s="79"/>
      <c r="G366" s="79"/>
      <c r="H366" s="505"/>
      <c r="J366" s="79"/>
      <c r="K366" s="79"/>
      <c r="L366" s="79"/>
      <c r="M366" s="79"/>
      <c r="N366" s="79"/>
      <c r="O366" s="79"/>
      <c r="P366" s="79"/>
    </row>
    <row r="367" spans="3:16" hidden="1" x14ac:dyDescent="0.2">
      <c r="C367" s="79"/>
      <c r="E367" s="78"/>
      <c r="F367" s="79"/>
      <c r="G367" s="79"/>
      <c r="H367" s="505"/>
      <c r="J367" s="79"/>
      <c r="K367" s="79"/>
      <c r="L367" s="79"/>
      <c r="M367" s="79"/>
      <c r="N367" s="79"/>
      <c r="O367" s="79"/>
      <c r="P367" s="79"/>
    </row>
    <row r="368" spans="3:16" hidden="1" x14ac:dyDescent="0.2">
      <c r="C368" s="79"/>
      <c r="E368" s="78"/>
      <c r="F368" s="79"/>
      <c r="G368" s="79"/>
      <c r="H368" s="505"/>
      <c r="J368" s="79"/>
      <c r="K368" s="79"/>
      <c r="L368" s="79"/>
      <c r="M368" s="79"/>
      <c r="N368" s="79"/>
      <c r="O368" s="79"/>
      <c r="P368" s="79"/>
    </row>
    <row r="369" spans="3:16" hidden="1" x14ac:dyDescent="0.2">
      <c r="C369" s="79"/>
      <c r="E369" s="78"/>
      <c r="F369" s="79"/>
      <c r="G369" s="79"/>
      <c r="H369" s="505"/>
      <c r="J369" s="79"/>
      <c r="K369" s="79"/>
      <c r="L369" s="79"/>
      <c r="M369" s="79"/>
      <c r="N369" s="79"/>
      <c r="O369" s="79"/>
      <c r="P369" s="79"/>
    </row>
    <row r="370" spans="3:16" hidden="1" x14ac:dyDescent="0.2">
      <c r="C370" s="79"/>
      <c r="E370" s="78"/>
      <c r="F370" s="79"/>
      <c r="G370" s="79"/>
      <c r="H370" s="505"/>
      <c r="J370" s="79"/>
      <c r="K370" s="79"/>
      <c r="L370" s="79"/>
      <c r="M370" s="79"/>
      <c r="N370" s="79"/>
      <c r="O370" s="79"/>
      <c r="P370" s="79"/>
    </row>
    <row r="371" spans="3:16" hidden="1" x14ac:dyDescent="0.2">
      <c r="C371" s="79"/>
      <c r="E371" s="78"/>
      <c r="F371" s="79"/>
      <c r="G371" s="79"/>
      <c r="H371" s="505"/>
      <c r="J371" s="79"/>
      <c r="K371" s="79"/>
      <c r="L371" s="79"/>
      <c r="M371" s="79"/>
      <c r="N371" s="79"/>
      <c r="O371" s="79"/>
      <c r="P371" s="79"/>
    </row>
    <row r="372" spans="3:16" hidden="1" x14ac:dyDescent="0.2">
      <c r="C372" s="79"/>
      <c r="E372" s="78"/>
      <c r="F372" s="79"/>
      <c r="G372" s="79"/>
      <c r="H372" s="505"/>
      <c r="J372" s="79"/>
      <c r="K372" s="79"/>
      <c r="L372" s="79"/>
      <c r="M372" s="79"/>
      <c r="N372" s="79"/>
      <c r="O372" s="79"/>
      <c r="P372" s="79"/>
    </row>
    <row r="373" spans="3:16" hidden="1" x14ac:dyDescent="0.2">
      <c r="C373" s="79"/>
      <c r="E373" s="78"/>
      <c r="F373" s="79"/>
      <c r="G373" s="79"/>
      <c r="H373" s="505"/>
      <c r="J373" s="79"/>
      <c r="K373" s="79"/>
      <c r="L373" s="79"/>
      <c r="M373" s="79"/>
      <c r="N373" s="79"/>
      <c r="O373" s="79"/>
      <c r="P373" s="79"/>
    </row>
    <row r="374" spans="3:16" hidden="1" x14ac:dyDescent="0.2">
      <c r="C374" s="79"/>
      <c r="E374" s="78"/>
      <c r="F374" s="79"/>
      <c r="G374" s="79"/>
      <c r="H374" s="505"/>
      <c r="J374" s="79"/>
      <c r="K374" s="79"/>
      <c r="L374" s="79"/>
      <c r="M374" s="79"/>
      <c r="N374" s="79"/>
      <c r="O374" s="79"/>
      <c r="P374" s="79"/>
    </row>
    <row r="375" spans="3:16" hidden="1" x14ac:dyDescent="0.2">
      <c r="C375" s="79"/>
      <c r="E375" s="78"/>
      <c r="F375" s="79"/>
      <c r="G375" s="79"/>
      <c r="H375" s="505"/>
      <c r="J375" s="79"/>
      <c r="K375" s="79"/>
      <c r="L375" s="79"/>
      <c r="M375" s="79"/>
      <c r="N375" s="79"/>
      <c r="O375" s="79"/>
      <c r="P375" s="79"/>
    </row>
    <row r="376" spans="3:16" hidden="1" x14ac:dyDescent="0.2">
      <c r="C376" s="79"/>
      <c r="E376" s="78"/>
      <c r="F376" s="79"/>
      <c r="G376" s="79"/>
      <c r="H376" s="505"/>
      <c r="J376" s="79"/>
      <c r="K376" s="79"/>
      <c r="L376" s="79"/>
      <c r="M376" s="79"/>
      <c r="N376" s="79"/>
      <c r="O376" s="79"/>
      <c r="P376" s="79"/>
    </row>
    <row r="377" spans="3:16" hidden="1" x14ac:dyDescent="0.2">
      <c r="C377" s="79"/>
      <c r="E377" s="78"/>
      <c r="F377" s="79"/>
      <c r="G377" s="79"/>
      <c r="H377" s="505"/>
      <c r="J377" s="79"/>
      <c r="K377" s="79"/>
      <c r="L377" s="79"/>
      <c r="M377" s="79"/>
      <c r="N377" s="79"/>
      <c r="O377" s="79"/>
      <c r="P377" s="79"/>
    </row>
    <row r="378" spans="3:16" hidden="1" x14ac:dyDescent="0.2">
      <c r="C378" s="79"/>
      <c r="E378" s="78"/>
      <c r="F378" s="79"/>
      <c r="G378" s="79"/>
      <c r="H378" s="505"/>
      <c r="J378" s="79"/>
      <c r="K378" s="79"/>
      <c r="L378" s="79"/>
      <c r="M378" s="79"/>
      <c r="N378" s="79"/>
      <c r="O378" s="79"/>
      <c r="P378" s="79"/>
    </row>
    <row r="379" spans="3:16" hidden="1" x14ac:dyDescent="0.2">
      <c r="C379" s="79"/>
      <c r="E379" s="78"/>
      <c r="F379" s="79"/>
      <c r="G379" s="79"/>
      <c r="H379" s="505"/>
      <c r="J379" s="79"/>
      <c r="K379" s="79"/>
      <c r="L379" s="79"/>
      <c r="M379" s="79"/>
      <c r="N379" s="79"/>
      <c r="O379" s="79"/>
      <c r="P379" s="79"/>
    </row>
    <row r="380" spans="3:16" hidden="1" x14ac:dyDescent="0.2">
      <c r="C380" s="79"/>
      <c r="E380" s="78"/>
      <c r="F380" s="79"/>
      <c r="G380" s="79"/>
      <c r="H380" s="505"/>
      <c r="J380" s="79"/>
      <c r="K380" s="79"/>
      <c r="L380" s="79"/>
      <c r="M380" s="79"/>
      <c r="N380" s="79"/>
      <c r="O380" s="79"/>
      <c r="P380" s="79"/>
    </row>
    <row r="381" spans="3:16" hidden="1" x14ac:dyDescent="0.2">
      <c r="C381" s="79"/>
      <c r="E381" s="78"/>
      <c r="F381" s="79"/>
      <c r="G381" s="79"/>
      <c r="H381" s="505"/>
      <c r="J381" s="79"/>
      <c r="K381" s="79"/>
      <c r="L381" s="79"/>
      <c r="M381" s="79"/>
      <c r="N381" s="79"/>
      <c r="O381" s="79"/>
      <c r="P381" s="79"/>
    </row>
    <row r="382" spans="3:16" hidden="1" x14ac:dyDescent="0.2">
      <c r="C382" s="79"/>
      <c r="E382" s="78"/>
      <c r="F382" s="79"/>
      <c r="G382" s="79"/>
      <c r="H382" s="505"/>
      <c r="J382" s="79"/>
      <c r="K382" s="79"/>
      <c r="L382" s="79"/>
      <c r="M382" s="79"/>
      <c r="N382" s="79"/>
      <c r="O382" s="79"/>
      <c r="P382" s="79"/>
    </row>
    <row r="383" spans="3:16" hidden="1" x14ac:dyDescent="0.2">
      <c r="C383" s="79"/>
      <c r="E383" s="78"/>
      <c r="F383" s="79"/>
      <c r="G383" s="79"/>
      <c r="H383" s="505"/>
      <c r="J383" s="79"/>
      <c r="K383" s="79"/>
      <c r="L383" s="79"/>
      <c r="M383" s="79"/>
      <c r="N383" s="79"/>
      <c r="O383" s="79"/>
      <c r="P383" s="79"/>
    </row>
    <row r="384" spans="3:16" hidden="1" x14ac:dyDescent="0.2">
      <c r="C384" s="79"/>
      <c r="E384" s="78"/>
      <c r="F384" s="79"/>
      <c r="G384" s="79"/>
      <c r="H384" s="505"/>
      <c r="J384" s="79"/>
      <c r="K384" s="79"/>
      <c r="L384" s="79"/>
      <c r="M384" s="79"/>
      <c r="N384" s="79"/>
      <c r="O384" s="79"/>
      <c r="P384" s="79"/>
    </row>
    <row r="385" spans="3:16" hidden="1" x14ac:dyDescent="0.2">
      <c r="C385" s="79"/>
      <c r="E385" s="78"/>
      <c r="F385" s="79"/>
      <c r="G385" s="79"/>
      <c r="H385" s="505"/>
      <c r="J385" s="79"/>
      <c r="K385" s="79"/>
      <c r="L385" s="79"/>
      <c r="M385" s="79"/>
      <c r="N385" s="79"/>
      <c r="O385" s="79"/>
      <c r="P385" s="79"/>
    </row>
    <row r="386" spans="3:16" hidden="1" x14ac:dyDescent="0.2">
      <c r="C386" s="79"/>
      <c r="E386" s="78"/>
      <c r="F386" s="79"/>
      <c r="G386" s="79"/>
      <c r="H386" s="505"/>
      <c r="J386" s="79"/>
      <c r="K386" s="79"/>
      <c r="L386" s="79"/>
      <c r="M386" s="79"/>
      <c r="N386" s="79"/>
      <c r="O386" s="79"/>
      <c r="P386" s="79"/>
    </row>
    <row r="387" spans="3:16" hidden="1" x14ac:dyDescent="0.2">
      <c r="C387" s="79"/>
      <c r="E387" s="78"/>
      <c r="F387" s="79"/>
      <c r="G387" s="79"/>
      <c r="H387" s="505"/>
      <c r="J387" s="79"/>
      <c r="K387" s="79"/>
      <c r="L387" s="79"/>
      <c r="M387" s="79"/>
      <c r="N387" s="79"/>
      <c r="O387" s="79"/>
      <c r="P387" s="79"/>
    </row>
    <row r="388" spans="3:16" hidden="1" x14ac:dyDescent="0.2">
      <c r="C388" s="79"/>
      <c r="E388" s="78"/>
      <c r="F388" s="79"/>
      <c r="G388" s="79"/>
      <c r="H388" s="505"/>
      <c r="J388" s="79"/>
      <c r="K388" s="79"/>
      <c r="L388" s="79"/>
      <c r="M388" s="79"/>
      <c r="N388" s="79"/>
      <c r="O388" s="79"/>
      <c r="P388" s="79"/>
    </row>
    <row r="389" spans="3:16" hidden="1" x14ac:dyDescent="0.2">
      <c r="C389" s="79"/>
      <c r="E389" s="78"/>
      <c r="F389" s="79"/>
      <c r="G389" s="79"/>
      <c r="H389" s="505"/>
      <c r="J389" s="79"/>
      <c r="K389" s="79"/>
      <c r="L389" s="79"/>
      <c r="M389" s="79"/>
      <c r="N389" s="79"/>
      <c r="O389" s="79"/>
      <c r="P389" s="79"/>
    </row>
    <row r="390" spans="3:16" hidden="1" x14ac:dyDescent="0.2">
      <c r="C390" s="79"/>
      <c r="E390" s="78"/>
      <c r="F390" s="79"/>
      <c r="G390" s="79"/>
      <c r="H390" s="505"/>
      <c r="J390" s="79"/>
      <c r="K390" s="79"/>
      <c r="L390" s="79"/>
      <c r="M390" s="79"/>
      <c r="N390" s="79"/>
      <c r="O390" s="79"/>
      <c r="P390" s="79"/>
    </row>
    <row r="391" spans="3:16" hidden="1" x14ac:dyDescent="0.2">
      <c r="C391" s="79"/>
      <c r="E391" s="78"/>
      <c r="F391" s="79"/>
      <c r="G391" s="79"/>
      <c r="H391" s="505"/>
      <c r="J391" s="79"/>
      <c r="K391" s="79"/>
      <c r="L391" s="79"/>
      <c r="M391" s="79"/>
      <c r="N391" s="79"/>
      <c r="O391" s="79"/>
      <c r="P391" s="79"/>
    </row>
    <row r="392" spans="3:16" hidden="1" x14ac:dyDescent="0.2">
      <c r="C392" s="79"/>
      <c r="E392" s="78"/>
      <c r="F392" s="79"/>
      <c r="G392" s="79"/>
      <c r="H392" s="505"/>
      <c r="J392" s="79"/>
      <c r="K392" s="79"/>
      <c r="L392" s="79"/>
      <c r="M392" s="79"/>
      <c r="N392" s="79"/>
      <c r="O392" s="79"/>
      <c r="P392" s="79"/>
    </row>
    <row r="393" spans="3:16" hidden="1" x14ac:dyDescent="0.2">
      <c r="C393" s="79"/>
      <c r="E393" s="78"/>
      <c r="F393" s="79"/>
      <c r="G393" s="79"/>
      <c r="H393" s="505"/>
      <c r="J393" s="79"/>
      <c r="K393" s="79"/>
      <c r="L393" s="79"/>
      <c r="M393" s="79"/>
      <c r="N393" s="79"/>
      <c r="O393" s="79"/>
      <c r="P393" s="79"/>
    </row>
    <row r="394" spans="3:16" hidden="1" x14ac:dyDescent="0.2">
      <c r="C394" s="79"/>
      <c r="E394" s="78"/>
      <c r="F394" s="79"/>
      <c r="G394" s="79"/>
      <c r="H394" s="505"/>
      <c r="J394" s="79"/>
      <c r="K394" s="79"/>
      <c r="L394" s="79"/>
      <c r="M394" s="79"/>
      <c r="N394" s="79"/>
      <c r="O394" s="79"/>
      <c r="P394" s="79"/>
    </row>
    <row r="395" spans="3:16" hidden="1" x14ac:dyDescent="0.2">
      <c r="C395" s="79"/>
      <c r="E395" s="78"/>
      <c r="F395" s="79"/>
      <c r="G395" s="79"/>
      <c r="H395" s="505"/>
      <c r="J395" s="79"/>
      <c r="K395" s="79"/>
      <c r="L395" s="79"/>
      <c r="M395" s="79"/>
      <c r="N395" s="79"/>
      <c r="O395" s="79"/>
      <c r="P395" s="79"/>
    </row>
    <row r="396" spans="3:16" hidden="1" x14ac:dyDescent="0.2">
      <c r="C396" s="79"/>
      <c r="E396" s="78"/>
      <c r="F396" s="79"/>
      <c r="G396" s="79"/>
      <c r="H396" s="505"/>
      <c r="J396" s="79"/>
      <c r="K396" s="79"/>
      <c r="L396" s="79"/>
      <c r="M396" s="79"/>
      <c r="N396" s="79"/>
      <c r="O396" s="79"/>
      <c r="P396" s="79"/>
    </row>
    <row r="397" spans="3:16" hidden="1" x14ac:dyDescent="0.2">
      <c r="C397" s="79"/>
      <c r="E397" s="78"/>
      <c r="F397" s="79"/>
      <c r="G397" s="79"/>
      <c r="H397" s="505"/>
      <c r="J397" s="79"/>
      <c r="K397" s="79"/>
      <c r="L397" s="79"/>
      <c r="M397" s="79"/>
      <c r="N397" s="79"/>
      <c r="O397" s="79"/>
      <c r="P397" s="79"/>
    </row>
    <row r="398" spans="3:16" hidden="1" x14ac:dyDescent="0.2">
      <c r="C398" s="79"/>
      <c r="E398" s="78"/>
      <c r="F398" s="79"/>
      <c r="G398" s="79"/>
      <c r="H398" s="505"/>
      <c r="J398" s="79"/>
      <c r="K398" s="79"/>
      <c r="L398" s="79"/>
      <c r="M398" s="79"/>
      <c r="N398" s="79"/>
      <c r="O398" s="79"/>
      <c r="P398" s="79"/>
    </row>
    <row r="399" spans="3:16" hidden="1" x14ac:dyDescent="0.2">
      <c r="C399" s="79"/>
      <c r="E399" s="78"/>
      <c r="F399" s="79"/>
      <c r="G399" s="79"/>
      <c r="H399" s="505"/>
      <c r="J399" s="79"/>
      <c r="K399" s="79"/>
      <c r="L399" s="79"/>
      <c r="M399" s="79"/>
      <c r="N399" s="79"/>
      <c r="O399" s="79"/>
      <c r="P399" s="79"/>
    </row>
    <row r="400" spans="3:16" hidden="1" x14ac:dyDescent="0.2">
      <c r="C400" s="79"/>
      <c r="E400" s="78"/>
      <c r="F400" s="79"/>
      <c r="G400" s="79"/>
      <c r="H400" s="505"/>
      <c r="J400" s="79"/>
      <c r="K400" s="79"/>
      <c r="L400" s="79"/>
      <c r="M400" s="79"/>
      <c r="N400" s="79"/>
      <c r="O400" s="79"/>
      <c r="P400" s="79"/>
    </row>
    <row r="401" spans="3:16" hidden="1" x14ac:dyDescent="0.2">
      <c r="C401" s="79"/>
      <c r="E401" s="78"/>
      <c r="F401" s="79"/>
      <c r="G401" s="79"/>
      <c r="H401" s="505"/>
      <c r="J401" s="79"/>
      <c r="K401" s="79"/>
      <c r="L401" s="79"/>
      <c r="M401" s="79"/>
      <c r="N401" s="79"/>
      <c r="O401" s="79"/>
      <c r="P401" s="79"/>
    </row>
    <row r="402" spans="3:16" hidden="1" x14ac:dyDescent="0.2">
      <c r="C402" s="79"/>
      <c r="E402" s="78"/>
      <c r="F402" s="79"/>
      <c r="G402" s="79"/>
      <c r="H402" s="505"/>
      <c r="J402" s="79"/>
      <c r="K402" s="79"/>
      <c r="L402" s="79"/>
      <c r="M402" s="79"/>
      <c r="N402" s="79"/>
      <c r="O402" s="79"/>
      <c r="P402" s="79"/>
    </row>
    <row r="403" spans="3:16" hidden="1" x14ac:dyDescent="0.2">
      <c r="C403" s="79"/>
      <c r="E403" s="78"/>
      <c r="F403" s="79"/>
      <c r="G403" s="79"/>
      <c r="H403" s="505"/>
      <c r="J403" s="79"/>
      <c r="K403" s="79"/>
      <c r="L403" s="79"/>
      <c r="M403" s="79"/>
      <c r="N403" s="79"/>
      <c r="O403" s="79"/>
      <c r="P403" s="79"/>
    </row>
    <row r="404" spans="3:16" hidden="1" x14ac:dyDescent="0.2">
      <c r="C404" s="79"/>
      <c r="E404" s="78"/>
      <c r="F404" s="79"/>
      <c r="G404" s="79"/>
      <c r="H404" s="505"/>
      <c r="J404" s="79"/>
      <c r="K404" s="79"/>
      <c r="L404" s="79"/>
      <c r="M404" s="79"/>
      <c r="N404" s="79"/>
      <c r="O404" s="79"/>
      <c r="P404" s="79"/>
    </row>
    <row r="405" spans="3:16" hidden="1" x14ac:dyDescent="0.2">
      <c r="C405" s="79"/>
      <c r="E405" s="78"/>
      <c r="F405" s="79"/>
      <c r="G405" s="79"/>
      <c r="H405" s="505"/>
      <c r="J405" s="79"/>
      <c r="K405" s="79"/>
      <c r="L405" s="79"/>
      <c r="M405" s="79"/>
      <c r="N405" s="79"/>
      <c r="O405" s="79"/>
      <c r="P405" s="79"/>
    </row>
    <row r="406" spans="3:16" hidden="1" x14ac:dyDescent="0.2">
      <c r="C406" s="79"/>
      <c r="E406" s="78"/>
      <c r="F406" s="79"/>
      <c r="G406" s="79"/>
      <c r="H406" s="505"/>
      <c r="J406" s="79"/>
      <c r="K406" s="79"/>
      <c r="L406" s="79"/>
      <c r="M406" s="79"/>
      <c r="N406" s="79"/>
      <c r="O406" s="79"/>
      <c r="P406" s="79"/>
    </row>
    <row r="407" spans="3:16" hidden="1" x14ac:dyDescent="0.2">
      <c r="C407" s="79"/>
      <c r="E407" s="78"/>
      <c r="F407" s="79"/>
      <c r="G407" s="79"/>
      <c r="H407" s="505"/>
      <c r="J407" s="79"/>
      <c r="K407" s="79"/>
      <c r="L407" s="79"/>
      <c r="M407" s="79"/>
      <c r="N407" s="79"/>
      <c r="O407" s="79"/>
      <c r="P407" s="79"/>
    </row>
    <row r="408" spans="3:16" hidden="1" x14ac:dyDescent="0.2">
      <c r="C408" s="79"/>
      <c r="E408" s="78"/>
      <c r="F408" s="79"/>
      <c r="G408" s="79"/>
      <c r="H408" s="505"/>
      <c r="J408" s="79"/>
      <c r="K408" s="79"/>
      <c r="L408" s="79"/>
      <c r="M408" s="79"/>
      <c r="N408" s="79"/>
      <c r="O408" s="79"/>
      <c r="P408" s="79"/>
    </row>
    <row r="409" spans="3:16" hidden="1" x14ac:dyDescent="0.2">
      <c r="C409" s="79"/>
      <c r="E409" s="78"/>
      <c r="F409" s="79"/>
      <c r="G409" s="79"/>
      <c r="H409" s="505"/>
      <c r="J409" s="79"/>
      <c r="K409" s="79"/>
      <c r="L409" s="79"/>
      <c r="M409" s="79"/>
      <c r="N409" s="79"/>
      <c r="O409" s="79"/>
      <c r="P409" s="79"/>
    </row>
    <row r="410" spans="3:16" hidden="1" x14ac:dyDescent="0.2">
      <c r="C410" s="79"/>
      <c r="E410" s="78"/>
      <c r="F410" s="79"/>
      <c r="G410" s="79"/>
      <c r="H410" s="505"/>
      <c r="J410" s="79"/>
      <c r="K410" s="79"/>
      <c r="L410" s="79"/>
      <c r="M410" s="79"/>
      <c r="N410" s="79"/>
      <c r="O410" s="79"/>
      <c r="P410" s="79"/>
    </row>
    <row r="411" spans="3:16" hidden="1" x14ac:dyDescent="0.2">
      <c r="C411" s="79"/>
      <c r="E411" s="78"/>
      <c r="F411" s="79"/>
      <c r="G411" s="79"/>
      <c r="H411" s="505"/>
      <c r="J411" s="79"/>
      <c r="K411" s="79"/>
      <c r="L411" s="79"/>
      <c r="M411" s="79"/>
      <c r="N411" s="79"/>
      <c r="O411" s="79"/>
      <c r="P411" s="79"/>
    </row>
    <row r="412" spans="3:16" hidden="1" x14ac:dyDescent="0.2">
      <c r="C412" s="79"/>
      <c r="E412" s="78"/>
      <c r="F412" s="79"/>
      <c r="G412" s="79"/>
      <c r="H412" s="505"/>
      <c r="J412" s="79"/>
      <c r="K412" s="79"/>
      <c r="L412" s="79"/>
      <c r="M412" s="79"/>
      <c r="N412" s="79"/>
      <c r="O412" s="79"/>
      <c r="P412" s="79"/>
    </row>
    <row r="413" spans="3:16" hidden="1" x14ac:dyDescent="0.2">
      <c r="C413" s="79"/>
      <c r="E413" s="78"/>
      <c r="F413" s="79"/>
      <c r="G413" s="79"/>
      <c r="H413" s="505"/>
      <c r="J413" s="79"/>
      <c r="K413" s="79"/>
      <c r="L413" s="79"/>
      <c r="M413" s="79"/>
      <c r="N413" s="79"/>
      <c r="O413" s="79"/>
      <c r="P413" s="79"/>
    </row>
    <row r="414" spans="3:16" hidden="1" x14ac:dyDescent="0.2">
      <c r="C414" s="79"/>
      <c r="E414" s="78"/>
      <c r="F414" s="79"/>
      <c r="G414" s="79"/>
      <c r="H414" s="505"/>
      <c r="J414" s="79"/>
      <c r="K414" s="79"/>
      <c r="L414" s="79"/>
      <c r="M414" s="79"/>
      <c r="N414" s="79"/>
      <c r="O414" s="79"/>
      <c r="P414" s="79"/>
    </row>
    <row r="415" spans="3:16" hidden="1" x14ac:dyDescent="0.2">
      <c r="C415" s="79"/>
      <c r="E415" s="78"/>
      <c r="F415" s="79"/>
      <c r="G415" s="79"/>
      <c r="H415" s="505"/>
      <c r="J415" s="79"/>
      <c r="K415" s="79"/>
      <c r="L415" s="79"/>
      <c r="M415" s="79"/>
      <c r="N415" s="79"/>
      <c r="O415" s="79"/>
      <c r="P415" s="79"/>
    </row>
    <row r="416" spans="3:16" hidden="1" x14ac:dyDescent="0.2">
      <c r="C416" s="79"/>
      <c r="E416" s="78"/>
      <c r="F416" s="79"/>
      <c r="G416" s="79"/>
      <c r="H416" s="505"/>
      <c r="J416" s="79"/>
      <c r="K416" s="79"/>
      <c r="L416" s="79"/>
      <c r="M416" s="79"/>
      <c r="N416" s="79"/>
      <c r="O416" s="79"/>
      <c r="P416" s="79"/>
    </row>
    <row r="417" spans="3:16" hidden="1" x14ac:dyDescent="0.2">
      <c r="C417" s="79"/>
      <c r="E417" s="78"/>
      <c r="F417" s="79"/>
      <c r="G417" s="79"/>
      <c r="H417" s="505"/>
      <c r="J417" s="79"/>
      <c r="K417" s="79"/>
      <c r="L417" s="79"/>
      <c r="M417" s="79"/>
      <c r="N417" s="79"/>
      <c r="O417" s="79"/>
      <c r="P417" s="79"/>
    </row>
    <row r="418" spans="3:16" hidden="1" x14ac:dyDescent="0.2">
      <c r="C418" s="79"/>
      <c r="E418" s="78"/>
      <c r="F418" s="79"/>
      <c r="G418" s="79"/>
      <c r="H418" s="505"/>
      <c r="J418" s="79"/>
      <c r="K418" s="79"/>
      <c r="L418" s="79"/>
      <c r="M418" s="79"/>
      <c r="N418" s="79"/>
      <c r="O418" s="79"/>
      <c r="P418" s="79"/>
    </row>
    <row r="419" spans="3:16" hidden="1" x14ac:dyDescent="0.2">
      <c r="C419" s="79"/>
      <c r="E419" s="78"/>
      <c r="F419" s="79"/>
      <c r="G419" s="79"/>
      <c r="H419" s="505"/>
      <c r="J419" s="79"/>
      <c r="K419" s="79"/>
      <c r="L419" s="79"/>
      <c r="M419" s="79"/>
      <c r="N419" s="79"/>
      <c r="O419" s="79"/>
      <c r="P419" s="79"/>
    </row>
    <row r="420" spans="3:16" hidden="1" x14ac:dyDescent="0.2">
      <c r="C420" s="79"/>
      <c r="E420" s="78"/>
      <c r="F420" s="79"/>
      <c r="G420" s="79"/>
      <c r="H420" s="505"/>
      <c r="J420" s="79"/>
      <c r="K420" s="79"/>
      <c r="L420" s="79"/>
      <c r="M420" s="79"/>
      <c r="N420" s="79"/>
      <c r="O420" s="79"/>
      <c r="P420" s="79"/>
    </row>
    <row r="421" spans="3:16" hidden="1" x14ac:dyDescent="0.2">
      <c r="C421" s="79"/>
      <c r="E421" s="78"/>
      <c r="F421" s="79"/>
      <c r="G421" s="79"/>
      <c r="H421" s="505"/>
      <c r="J421" s="79"/>
      <c r="K421" s="79"/>
      <c r="L421" s="79"/>
      <c r="M421" s="79"/>
      <c r="N421" s="79"/>
      <c r="O421" s="79"/>
      <c r="P421" s="79"/>
    </row>
    <row r="422" spans="3:16" hidden="1" x14ac:dyDescent="0.2">
      <c r="C422" s="79"/>
      <c r="E422" s="78"/>
      <c r="F422" s="79"/>
      <c r="G422" s="79"/>
      <c r="H422" s="505"/>
      <c r="J422" s="79"/>
      <c r="K422" s="79"/>
      <c r="L422" s="79"/>
      <c r="M422" s="79"/>
      <c r="N422" s="79"/>
      <c r="O422" s="79"/>
      <c r="P422" s="79"/>
    </row>
    <row r="423" spans="3:16" hidden="1" x14ac:dyDescent="0.2">
      <c r="C423" s="79"/>
      <c r="E423" s="78"/>
      <c r="F423" s="79"/>
      <c r="G423" s="79"/>
      <c r="H423" s="505"/>
      <c r="J423" s="79"/>
      <c r="K423" s="79"/>
      <c r="L423" s="79"/>
      <c r="M423" s="79"/>
      <c r="N423" s="79"/>
      <c r="O423" s="79"/>
      <c r="P423" s="79"/>
    </row>
    <row r="424" spans="3:16" hidden="1" x14ac:dyDescent="0.2">
      <c r="C424" s="79"/>
      <c r="E424" s="78"/>
      <c r="F424" s="79"/>
      <c r="G424" s="79"/>
      <c r="H424" s="505"/>
      <c r="J424" s="79"/>
      <c r="K424" s="79"/>
      <c r="L424" s="79"/>
      <c r="M424" s="79"/>
      <c r="N424" s="79"/>
      <c r="O424" s="79"/>
      <c r="P424" s="79"/>
    </row>
    <row r="425" spans="3:16" hidden="1" x14ac:dyDescent="0.2">
      <c r="C425" s="79"/>
      <c r="E425" s="78"/>
      <c r="F425" s="79"/>
      <c r="G425" s="79"/>
      <c r="H425" s="505"/>
      <c r="J425" s="79"/>
      <c r="K425" s="79"/>
      <c r="L425" s="79"/>
      <c r="M425" s="79"/>
      <c r="N425" s="79"/>
      <c r="O425" s="79"/>
      <c r="P425" s="79"/>
    </row>
    <row r="426" spans="3:16" hidden="1" x14ac:dyDescent="0.2">
      <c r="C426" s="79"/>
      <c r="E426" s="78"/>
      <c r="F426" s="79"/>
      <c r="G426" s="79"/>
      <c r="H426" s="505"/>
      <c r="J426" s="79"/>
      <c r="K426" s="79"/>
      <c r="L426" s="79"/>
      <c r="M426" s="79"/>
      <c r="N426" s="79"/>
      <c r="O426" s="79"/>
      <c r="P426" s="79"/>
    </row>
    <row r="427" spans="3:16" hidden="1" x14ac:dyDescent="0.2">
      <c r="C427" s="79"/>
      <c r="E427" s="78"/>
      <c r="F427" s="79"/>
      <c r="G427" s="79"/>
      <c r="H427" s="505"/>
      <c r="J427" s="79"/>
      <c r="K427" s="79"/>
      <c r="L427" s="79"/>
      <c r="M427" s="79"/>
      <c r="N427" s="79"/>
      <c r="O427" s="79"/>
      <c r="P427" s="79"/>
    </row>
    <row r="428" spans="3:16" hidden="1" x14ac:dyDescent="0.2">
      <c r="C428" s="79"/>
      <c r="E428" s="78"/>
      <c r="F428" s="79"/>
      <c r="G428" s="79"/>
      <c r="H428" s="505"/>
      <c r="J428" s="79"/>
      <c r="K428" s="79"/>
      <c r="L428" s="79"/>
      <c r="M428" s="79"/>
      <c r="N428" s="79"/>
      <c r="O428" s="79"/>
      <c r="P428" s="79"/>
    </row>
    <row r="429" spans="3:16" hidden="1" x14ac:dyDescent="0.2">
      <c r="C429" s="79"/>
      <c r="E429" s="78"/>
      <c r="F429" s="79"/>
      <c r="G429" s="79"/>
      <c r="H429" s="505"/>
      <c r="J429" s="79"/>
      <c r="K429" s="79"/>
      <c r="L429" s="79"/>
      <c r="M429" s="79"/>
      <c r="N429" s="79"/>
      <c r="O429" s="79"/>
      <c r="P429" s="79"/>
    </row>
    <row r="430" spans="3:16" hidden="1" x14ac:dyDescent="0.2">
      <c r="C430" s="79"/>
      <c r="E430" s="78"/>
      <c r="F430" s="79"/>
      <c r="G430" s="79"/>
      <c r="H430" s="505"/>
      <c r="J430" s="79"/>
      <c r="K430" s="79"/>
      <c r="L430" s="79"/>
      <c r="M430" s="79"/>
      <c r="N430" s="79"/>
      <c r="O430" s="79"/>
      <c r="P430" s="79"/>
    </row>
    <row r="431" spans="3:16" hidden="1" x14ac:dyDescent="0.2">
      <c r="C431" s="79"/>
      <c r="E431" s="78"/>
      <c r="F431" s="79"/>
      <c r="G431" s="79"/>
      <c r="H431" s="505"/>
      <c r="J431" s="79"/>
      <c r="K431" s="79"/>
      <c r="L431" s="79"/>
      <c r="M431" s="79"/>
      <c r="N431" s="79"/>
      <c r="O431" s="79"/>
      <c r="P431" s="79"/>
    </row>
    <row r="432" spans="3:16" hidden="1" x14ac:dyDescent="0.2">
      <c r="C432" s="79"/>
      <c r="E432" s="78"/>
      <c r="F432" s="79"/>
      <c r="G432" s="79"/>
      <c r="H432" s="505"/>
      <c r="J432" s="79"/>
      <c r="K432" s="79"/>
      <c r="L432" s="79"/>
      <c r="M432" s="79"/>
      <c r="N432" s="79"/>
      <c r="O432" s="79"/>
      <c r="P432" s="79"/>
    </row>
    <row r="433" spans="3:16" hidden="1" x14ac:dyDescent="0.2">
      <c r="C433" s="79"/>
      <c r="E433" s="78"/>
      <c r="F433" s="79"/>
      <c r="G433" s="79"/>
      <c r="H433" s="505"/>
      <c r="J433" s="79"/>
      <c r="K433" s="79"/>
      <c r="L433" s="79"/>
      <c r="M433" s="79"/>
      <c r="N433" s="79"/>
      <c r="O433" s="79"/>
      <c r="P433" s="79"/>
    </row>
    <row r="434" spans="3:16" hidden="1" x14ac:dyDescent="0.2">
      <c r="C434" s="79"/>
      <c r="E434" s="78"/>
      <c r="F434" s="79"/>
      <c r="G434" s="79"/>
      <c r="H434" s="505"/>
      <c r="J434" s="79"/>
      <c r="K434" s="79"/>
      <c r="L434" s="79"/>
      <c r="M434" s="79"/>
      <c r="N434" s="79"/>
      <c r="O434" s="79"/>
      <c r="P434" s="79"/>
    </row>
    <row r="435" spans="3:16" hidden="1" x14ac:dyDescent="0.2">
      <c r="C435" s="79"/>
      <c r="E435" s="78"/>
      <c r="F435" s="79"/>
      <c r="G435" s="79"/>
      <c r="H435" s="505"/>
      <c r="J435" s="79"/>
      <c r="K435" s="79"/>
      <c r="L435" s="79"/>
      <c r="M435" s="79"/>
      <c r="N435" s="79"/>
      <c r="O435" s="79"/>
      <c r="P435" s="79"/>
    </row>
    <row r="436" spans="3:16" hidden="1" x14ac:dyDescent="0.2">
      <c r="C436" s="79"/>
      <c r="E436" s="78"/>
      <c r="F436" s="79"/>
      <c r="G436" s="79"/>
      <c r="H436" s="505"/>
      <c r="J436" s="79"/>
      <c r="K436" s="79"/>
      <c r="L436" s="79"/>
      <c r="M436" s="79"/>
      <c r="N436" s="79"/>
      <c r="O436" s="79"/>
      <c r="P436" s="79"/>
    </row>
    <row r="437" spans="3:16" hidden="1" x14ac:dyDescent="0.2">
      <c r="C437" s="79"/>
      <c r="E437" s="78"/>
      <c r="F437" s="79"/>
      <c r="G437" s="79"/>
      <c r="H437" s="505"/>
      <c r="J437" s="79"/>
      <c r="K437" s="79"/>
      <c r="L437" s="79"/>
      <c r="M437" s="79"/>
      <c r="N437" s="79"/>
      <c r="O437" s="79"/>
      <c r="P437" s="79"/>
    </row>
    <row r="438" spans="3:16" hidden="1" x14ac:dyDescent="0.2">
      <c r="C438" s="79"/>
      <c r="E438" s="78"/>
      <c r="F438" s="79"/>
      <c r="G438" s="79"/>
      <c r="H438" s="505"/>
      <c r="J438" s="79"/>
      <c r="K438" s="79"/>
      <c r="L438" s="79"/>
      <c r="M438" s="79"/>
      <c r="N438" s="79"/>
      <c r="O438" s="79"/>
      <c r="P438" s="79"/>
    </row>
    <row r="439" spans="3:16" hidden="1" x14ac:dyDescent="0.2">
      <c r="C439" s="79"/>
      <c r="E439" s="78"/>
      <c r="F439" s="79"/>
      <c r="G439" s="79"/>
      <c r="H439" s="505"/>
      <c r="J439" s="79"/>
      <c r="K439" s="79"/>
      <c r="L439" s="79"/>
      <c r="M439" s="79"/>
      <c r="N439" s="79"/>
      <c r="O439" s="79"/>
      <c r="P439" s="79"/>
    </row>
    <row r="440" spans="3:16" hidden="1" x14ac:dyDescent="0.2">
      <c r="C440" s="79"/>
      <c r="E440" s="78"/>
      <c r="F440" s="79"/>
      <c r="G440" s="79"/>
      <c r="H440" s="505"/>
      <c r="J440" s="79"/>
      <c r="K440" s="79"/>
      <c r="L440" s="79"/>
      <c r="M440" s="79"/>
      <c r="N440" s="79"/>
      <c r="O440" s="79"/>
      <c r="P440" s="79"/>
    </row>
    <row r="441" spans="3:16" hidden="1" x14ac:dyDescent="0.2">
      <c r="C441" s="79"/>
      <c r="E441" s="78"/>
      <c r="F441" s="79"/>
      <c r="G441" s="79"/>
      <c r="H441" s="505"/>
      <c r="J441" s="79"/>
      <c r="K441" s="79"/>
      <c r="L441" s="79"/>
      <c r="M441" s="79"/>
      <c r="N441" s="79"/>
      <c r="O441" s="79"/>
      <c r="P441" s="79"/>
    </row>
    <row r="442" spans="3:16" hidden="1" x14ac:dyDescent="0.2">
      <c r="C442" s="79"/>
      <c r="E442" s="78"/>
      <c r="F442" s="79"/>
      <c r="G442" s="79"/>
      <c r="H442" s="505"/>
      <c r="J442" s="79"/>
      <c r="K442" s="79"/>
      <c r="L442" s="79"/>
      <c r="M442" s="79"/>
      <c r="N442" s="79"/>
      <c r="O442" s="79"/>
      <c r="P442" s="79"/>
    </row>
    <row r="443" spans="3:16" hidden="1" x14ac:dyDescent="0.2">
      <c r="C443" s="79"/>
      <c r="E443" s="78"/>
      <c r="F443" s="79"/>
      <c r="G443" s="79"/>
      <c r="H443" s="505"/>
      <c r="J443" s="79"/>
      <c r="K443" s="79"/>
      <c r="L443" s="79"/>
      <c r="M443" s="79"/>
      <c r="N443" s="79"/>
      <c r="O443" s="79"/>
      <c r="P443" s="79"/>
    </row>
    <row r="444" spans="3:16" hidden="1" x14ac:dyDescent="0.2">
      <c r="C444" s="79"/>
      <c r="E444" s="78"/>
      <c r="F444" s="79"/>
      <c r="G444" s="79"/>
      <c r="H444" s="505"/>
      <c r="J444" s="79"/>
      <c r="K444" s="79"/>
      <c r="L444" s="79"/>
      <c r="M444" s="79"/>
      <c r="N444" s="79"/>
      <c r="O444" s="79"/>
      <c r="P444" s="79"/>
    </row>
    <row r="445" spans="3:16" hidden="1" x14ac:dyDescent="0.2">
      <c r="C445" s="79"/>
      <c r="E445" s="78"/>
      <c r="F445" s="79"/>
      <c r="G445" s="79"/>
      <c r="H445" s="505"/>
      <c r="J445" s="79"/>
      <c r="K445" s="79"/>
      <c r="L445" s="79"/>
      <c r="M445" s="79"/>
      <c r="N445" s="79"/>
      <c r="O445" s="79"/>
      <c r="P445" s="79"/>
    </row>
    <row r="446" spans="3:16" hidden="1" x14ac:dyDescent="0.2">
      <c r="C446" s="79"/>
      <c r="E446" s="78"/>
      <c r="F446" s="79"/>
      <c r="G446" s="79"/>
      <c r="H446" s="505"/>
      <c r="J446" s="79"/>
      <c r="K446" s="79"/>
      <c r="L446" s="79"/>
      <c r="M446" s="79"/>
      <c r="N446" s="79"/>
      <c r="O446" s="79"/>
      <c r="P446" s="79"/>
    </row>
    <row r="447" spans="3:16" hidden="1" x14ac:dyDescent="0.2">
      <c r="C447" s="79"/>
      <c r="E447" s="78"/>
      <c r="F447" s="79"/>
      <c r="G447" s="79"/>
      <c r="H447" s="505"/>
      <c r="J447" s="79"/>
      <c r="K447" s="79"/>
      <c r="L447" s="79"/>
      <c r="M447" s="79"/>
      <c r="N447" s="79"/>
      <c r="O447" s="79"/>
      <c r="P447" s="79"/>
    </row>
    <row r="448" spans="3:16" hidden="1" x14ac:dyDescent="0.2">
      <c r="C448" s="79"/>
      <c r="E448" s="78"/>
      <c r="F448" s="79"/>
      <c r="G448" s="79"/>
      <c r="H448" s="505"/>
      <c r="J448" s="79"/>
      <c r="K448" s="79"/>
      <c r="L448" s="79"/>
      <c r="M448" s="79"/>
      <c r="N448" s="79"/>
      <c r="O448" s="79"/>
      <c r="P448" s="79"/>
    </row>
    <row r="449" spans="3:16" hidden="1" x14ac:dyDescent="0.2">
      <c r="C449" s="79"/>
      <c r="E449" s="78"/>
      <c r="F449" s="79"/>
      <c r="G449" s="79"/>
      <c r="H449" s="505"/>
      <c r="J449" s="79"/>
      <c r="K449" s="79"/>
      <c r="L449" s="79"/>
      <c r="M449" s="79"/>
      <c r="N449" s="79"/>
      <c r="O449" s="79"/>
      <c r="P449" s="79"/>
    </row>
    <row r="450" spans="3:16" hidden="1" x14ac:dyDescent="0.2">
      <c r="C450" s="79"/>
      <c r="E450" s="78"/>
      <c r="F450" s="79"/>
      <c r="G450" s="79"/>
      <c r="H450" s="505"/>
      <c r="J450" s="79"/>
      <c r="K450" s="79"/>
      <c r="L450" s="79"/>
      <c r="M450" s="79"/>
      <c r="N450" s="79"/>
      <c r="O450" s="79"/>
      <c r="P450" s="79"/>
    </row>
    <row r="451" spans="3:16" hidden="1" x14ac:dyDescent="0.2">
      <c r="C451" s="79"/>
      <c r="E451" s="78"/>
      <c r="F451" s="79"/>
      <c r="G451" s="79"/>
      <c r="H451" s="505"/>
      <c r="J451" s="79"/>
      <c r="K451" s="79"/>
      <c r="L451" s="79"/>
      <c r="M451" s="79"/>
      <c r="N451" s="79"/>
      <c r="O451" s="79"/>
      <c r="P451" s="79"/>
    </row>
    <row r="452" spans="3:16" hidden="1" x14ac:dyDescent="0.2">
      <c r="C452" s="79"/>
      <c r="E452" s="78"/>
      <c r="F452" s="79"/>
      <c r="G452" s="79"/>
      <c r="H452" s="505"/>
      <c r="J452" s="79"/>
      <c r="K452" s="79"/>
      <c r="L452" s="79"/>
      <c r="M452" s="79"/>
      <c r="N452" s="79"/>
      <c r="O452" s="79"/>
      <c r="P452" s="79"/>
    </row>
    <row r="453" spans="3:16" hidden="1" x14ac:dyDescent="0.2">
      <c r="C453" s="79"/>
      <c r="E453" s="78"/>
      <c r="F453" s="79"/>
      <c r="G453" s="79"/>
      <c r="H453" s="505"/>
      <c r="J453" s="79"/>
      <c r="K453" s="79"/>
      <c r="L453" s="79"/>
      <c r="M453" s="79"/>
      <c r="N453" s="79"/>
      <c r="O453" s="79"/>
      <c r="P453" s="79"/>
    </row>
    <row r="454" spans="3:16" hidden="1" x14ac:dyDescent="0.2">
      <c r="C454" s="79"/>
      <c r="E454" s="78"/>
      <c r="F454" s="79"/>
      <c r="G454" s="79"/>
      <c r="H454" s="505"/>
      <c r="J454" s="79"/>
      <c r="K454" s="79"/>
      <c r="L454" s="79"/>
      <c r="M454" s="79"/>
      <c r="N454" s="79"/>
      <c r="O454" s="79"/>
      <c r="P454" s="79"/>
    </row>
    <row r="455" spans="3:16" hidden="1" x14ac:dyDescent="0.2">
      <c r="C455" s="79"/>
      <c r="E455" s="78"/>
      <c r="F455" s="79"/>
      <c r="G455" s="79"/>
      <c r="H455" s="505"/>
      <c r="J455" s="79"/>
      <c r="K455" s="79"/>
      <c r="L455" s="79"/>
      <c r="M455" s="79"/>
      <c r="N455" s="79"/>
      <c r="O455" s="79"/>
      <c r="P455" s="79"/>
    </row>
    <row r="456" spans="3:16" hidden="1" x14ac:dyDescent="0.2">
      <c r="C456" s="79"/>
      <c r="E456" s="78"/>
      <c r="F456" s="79"/>
      <c r="G456" s="79"/>
      <c r="H456" s="505"/>
      <c r="J456" s="79"/>
      <c r="K456" s="79"/>
      <c r="L456" s="79"/>
      <c r="M456" s="79"/>
      <c r="N456" s="79"/>
      <c r="O456" s="79"/>
      <c r="P456" s="79"/>
    </row>
    <row r="457" spans="3:16" hidden="1" x14ac:dyDescent="0.2">
      <c r="C457" s="79"/>
      <c r="E457" s="78"/>
      <c r="F457" s="79"/>
      <c r="G457" s="79"/>
      <c r="H457" s="505"/>
      <c r="J457" s="79"/>
      <c r="K457" s="79"/>
      <c r="L457" s="79"/>
      <c r="M457" s="79"/>
      <c r="N457" s="79"/>
      <c r="O457" s="79"/>
      <c r="P457" s="79"/>
    </row>
    <row r="458" spans="3:16" hidden="1" x14ac:dyDescent="0.2">
      <c r="C458" s="79"/>
      <c r="E458" s="78"/>
      <c r="F458" s="79"/>
      <c r="G458" s="79"/>
      <c r="H458" s="505"/>
      <c r="J458" s="79"/>
      <c r="K458" s="79"/>
      <c r="L458" s="79"/>
      <c r="M458" s="79"/>
      <c r="N458" s="79"/>
      <c r="O458" s="79"/>
      <c r="P458" s="79"/>
    </row>
    <row r="459" spans="3:16" hidden="1" x14ac:dyDescent="0.2">
      <c r="C459" s="79"/>
      <c r="E459" s="78"/>
      <c r="F459" s="79"/>
      <c r="G459" s="79"/>
      <c r="H459" s="505"/>
      <c r="J459" s="79"/>
      <c r="K459" s="79"/>
      <c r="L459" s="79"/>
      <c r="M459" s="79"/>
      <c r="N459" s="79"/>
      <c r="O459" s="79"/>
      <c r="P459" s="79"/>
    </row>
    <row r="460" spans="3:16" hidden="1" x14ac:dyDescent="0.2">
      <c r="C460" s="79"/>
      <c r="E460" s="78"/>
      <c r="F460" s="79"/>
      <c r="G460" s="79"/>
      <c r="H460" s="505"/>
      <c r="J460" s="79"/>
      <c r="K460" s="79"/>
      <c r="L460" s="79"/>
      <c r="M460" s="79"/>
      <c r="N460" s="79"/>
      <c r="O460" s="79"/>
      <c r="P460" s="79"/>
    </row>
    <row r="461" spans="3:16" hidden="1" x14ac:dyDescent="0.2">
      <c r="C461" s="79"/>
      <c r="E461" s="78"/>
      <c r="F461" s="79"/>
      <c r="G461" s="79"/>
      <c r="H461" s="505"/>
      <c r="J461" s="79"/>
      <c r="K461" s="79"/>
      <c r="L461" s="79"/>
      <c r="M461" s="79"/>
      <c r="N461" s="79"/>
      <c r="O461" s="79"/>
      <c r="P461" s="79"/>
    </row>
    <row r="462" spans="3:16" hidden="1" x14ac:dyDescent="0.2">
      <c r="C462" s="79"/>
      <c r="E462" s="78"/>
      <c r="F462" s="79"/>
      <c r="G462" s="79"/>
      <c r="H462" s="505"/>
      <c r="J462" s="79"/>
      <c r="K462" s="79"/>
      <c r="L462" s="79"/>
      <c r="M462" s="79"/>
      <c r="N462" s="79"/>
      <c r="O462" s="79"/>
      <c r="P462" s="79"/>
    </row>
    <row r="463" spans="3:16" hidden="1" x14ac:dyDescent="0.2">
      <c r="C463" s="79"/>
      <c r="E463" s="78"/>
      <c r="F463" s="79"/>
      <c r="G463" s="79"/>
      <c r="H463" s="505"/>
      <c r="J463" s="79"/>
      <c r="K463" s="79"/>
      <c r="L463" s="79"/>
      <c r="M463" s="79"/>
      <c r="N463" s="79"/>
      <c r="O463" s="79"/>
      <c r="P463" s="79"/>
    </row>
    <row r="464" spans="3:16" hidden="1" x14ac:dyDescent="0.2">
      <c r="C464" s="79"/>
      <c r="E464" s="78"/>
      <c r="F464" s="79"/>
      <c r="G464" s="79"/>
      <c r="H464" s="505"/>
      <c r="J464" s="79"/>
      <c r="K464" s="79"/>
      <c r="L464" s="79"/>
      <c r="M464" s="79"/>
      <c r="N464" s="79"/>
      <c r="O464" s="79"/>
      <c r="P464" s="79"/>
    </row>
    <row r="465" spans="3:16" hidden="1" x14ac:dyDescent="0.2">
      <c r="C465" s="79"/>
      <c r="E465" s="78"/>
      <c r="F465" s="79"/>
      <c r="G465" s="79"/>
      <c r="H465" s="505"/>
      <c r="J465" s="79"/>
      <c r="K465" s="79"/>
      <c r="L465" s="79"/>
      <c r="M465" s="79"/>
      <c r="N465" s="79"/>
      <c r="O465" s="79"/>
      <c r="P465" s="79"/>
    </row>
    <row r="466" spans="3:16" hidden="1" x14ac:dyDescent="0.2">
      <c r="C466" s="79"/>
      <c r="E466" s="78"/>
      <c r="F466" s="79"/>
      <c r="G466" s="79"/>
      <c r="H466" s="505"/>
      <c r="J466" s="79"/>
      <c r="K466" s="79"/>
      <c r="L466" s="79"/>
      <c r="M466" s="79"/>
      <c r="N466" s="79"/>
      <c r="O466" s="79"/>
      <c r="P466" s="79"/>
    </row>
    <row r="467" spans="3:16" hidden="1" x14ac:dyDescent="0.2">
      <c r="C467" s="79"/>
      <c r="E467" s="78"/>
      <c r="F467" s="79"/>
      <c r="G467" s="79"/>
      <c r="H467" s="505"/>
      <c r="J467" s="79"/>
      <c r="K467" s="79"/>
      <c r="L467" s="79"/>
      <c r="M467" s="79"/>
      <c r="N467" s="79"/>
      <c r="O467" s="79"/>
      <c r="P467" s="79"/>
    </row>
    <row r="468" spans="3:16" hidden="1" x14ac:dyDescent="0.2">
      <c r="C468" s="79"/>
      <c r="E468" s="78"/>
      <c r="F468" s="79"/>
      <c r="G468" s="79"/>
      <c r="H468" s="505"/>
      <c r="J468" s="79"/>
      <c r="K468" s="79"/>
      <c r="L468" s="79"/>
      <c r="M468" s="79"/>
      <c r="N468" s="79"/>
      <c r="O468" s="79"/>
      <c r="P468" s="79"/>
    </row>
    <row r="469" spans="3:16" hidden="1" x14ac:dyDescent="0.2">
      <c r="C469" s="79"/>
      <c r="E469" s="78"/>
      <c r="F469" s="79"/>
      <c r="G469" s="79"/>
      <c r="H469" s="505"/>
      <c r="J469" s="79"/>
      <c r="K469" s="79"/>
      <c r="L469" s="79"/>
      <c r="M469" s="79"/>
      <c r="N469" s="79"/>
      <c r="O469" s="79"/>
      <c r="P469" s="79"/>
    </row>
    <row r="470" spans="3:16" hidden="1" x14ac:dyDescent="0.2">
      <c r="C470" s="79"/>
      <c r="E470" s="78"/>
      <c r="F470" s="79"/>
      <c r="G470" s="79"/>
      <c r="H470" s="505"/>
      <c r="J470" s="79"/>
      <c r="K470" s="79"/>
      <c r="L470" s="79"/>
      <c r="M470" s="79"/>
      <c r="N470" s="79"/>
      <c r="O470" s="79"/>
      <c r="P470" s="79"/>
    </row>
    <row r="471" spans="3:16" hidden="1" x14ac:dyDescent="0.2">
      <c r="C471" s="79"/>
      <c r="E471" s="78"/>
      <c r="F471" s="79"/>
      <c r="G471" s="79"/>
      <c r="H471" s="505"/>
      <c r="J471" s="79"/>
      <c r="K471" s="79"/>
      <c r="L471" s="79"/>
      <c r="M471" s="79"/>
      <c r="N471" s="79"/>
      <c r="O471" s="79"/>
      <c r="P471" s="79"/>
    </row>
    <row r="472" spans="3:16" hidden="1" x14ac:dyDescent="0.2">
      <c r="C472" s="79"/>
      <c r="E472" s="78"/>
      <c r="F472" s="79"/>
      <c r="G472" s="79"/>
      <c r="H472" s="505"/>
      <c r="J472" s="79"/>
      <c r="K472" s="79"/>
      <c r="L472" s="79"/>
      <c r="M472" s="79"/>
      <c r="N472" s="79"/>
      <c r="O472" s="79"/>
      <c r="P472" s="79"/>
    </row>
    <row r="473" spans="3:16" hidden="1" x14ac:dyDescent="0.2">
      <c r="C473" s="79"/>
      <c r="E473" s="78"/>
      <c r="F473" s="79"/>
      <c r="G473" s="79"/>
      <c r="H473" s="505"/>
      <c r="J473" s="79"/>
      <c r="K473" s="79"/>
      <c r="L473" s="79"/>
      <c r="M473" s="79"/>
      <c r="N473" s="79"/>
      <c r="O473" s="79"/>
      <c r="P473" s="79"/>
    </row>
    <row r="474" spans="3:16" hidden="1" x14ac:dyDescent="0.2">
      <c r="C474" s="79"/>
      <c r="E474" s="78"/>
      <c r="F474" s="79"/>
      <c r="G474" s="79"/>
      <c r="H474" s="505"/>
      <c r="J474" s="79"/>
      <c r="K474" s="79"/>
      <c r="L474" s="79"/>
      <c r="M474" s="79"/>
      <c r="N474" s="79"/>
      <c r="O474" s="79"/>
      <c r="P474" s="79"/>
    </row>
    <row r="475" spans="3:16" hidden="1" x14ac:dyDescent="0.2">
      <c r="C475" s="79"/>
      <c r="E475" s="78"/>
      <c r="F475" s="79"/>
      <c r="G475" s="79"/>
      <c r="H475" s="505"/>
      <c r="J475" s="79"/>
      <c r="K475" s="79"/>
      <c r="L475" s="79"/>
      <c r="M475" s="79"/>
      <c r="N475" s="79"/>
      <c r="O475" s="79"/>
      <c r="P475" s="79"/>
    </row>
    <row r="476" spans="3:16" hidden="1" x14ac:dyDescent="0.2">
      <c r="C476" s="79"/>
      <c r="E476" s="78"/>
      <c r="F476" s="79"/>
      <c r="G476" s="79"/>
      <c r="H476" s="505"/>
      <c r="J476" s="79"/>
      <c r="K476" s="79"/>
      <c r="L476" s="79"/>
      <c r="M476" s="79"/>
      <c r="N476" s="79"/>
      <c r="O476" s="79"/>
      <c r="P476" s="79"/>
    </row>
    <row r="477" spans="3:16" hidden="1" x14ac:dyDescent="0.2">
      <c r="C477" s="79"/>
      <c r="E477" s="78"/>
      <c r="F477" s="79"/>
      <c r="G477" s="79"/>
      <c r="H477" s="505"/>
      <c r="J477" s="79"/>
      <c r="K477" s="79"/>
      <c r="L477" s="79"/>
      <c r="M477" s="79"/>
      <c r="N477" s="79"/>
      <c r="O477" s="79"/>
      <c r="P477" s="79"/>
    </row>
    <row r="478" spans="3:16" hidden="1" x14ac:dyDescent="0.2">
      <c r="C478" s="79"/>
      <c r="E478" s="78"/>
      <c r="F478" s="79"/>
      <c r="G478" s="79"/>
      <c r="H478" s="505"/>
      <c r="J478" s="79"/>
      <c r="K478" s="79"/>
      <c r="L478" s="79"/>
      <c r="M478" s="79"/>
      <c r="N478" s="79"/>
      <c r="O478" s="79"/>
      <c r="P478" s="79"/>
    </row>
    <row r="479" spans="3:16" hidden="1" x14ac:dyDescent="0.2">
      <c r="C479" s="79"/>
      <c r="E479" s="78"/>
      <c r="F479" s="79"/>
      <c r="G479" s="79"/>
      <c r="H479" s="505"/>
      <c r="J479" s="79"/>
      <c r="K479" s="79"/>
      <c r="L479" s="79"/>
      <c r="M479" s="79"/>
      <c r="N479" s="79"/>
      <c r="O479" s="79"/>
      <c r="P479" s="79"/>
    </row>
    <row r="480" spans="3:16" hidden="1" x14ac:dyDescent="0.2">
      <c r="C480" s="79"/>
      <c r="E480" s="78"/>
      <c r="F480" s="79"/>
      <c r="G480" s="79"/>
      <c r="H480" s="505"/>
      <c r="J480" s="79"/>
      <c r="K480" s="79"/>
      <c r="L480" s="79"/>
      <c r="M480" s="79"/>
      <c r="N480" s="79"/>
      <c r="O480" s="79"/>
      <c r="P480" s="79"/>
    </row>
    <row r="481" spans="3:16" hidden="1" x14ac:dyDescent="0.2">
      <c r="C481" s="79"/>
      <c r="E481" s="78"/>
      <c r="F481" s="79"/>
      <c r="G481" s="79"/>
      <c r="H481" s="505"/>
      <c r="J481" s="79"/>
      <c r="K481" s="79"/>
      <c r="L481" s="79"/>
      <c r="M481" s="79"/>
      <c r="N481" s="79"/>
      <c r="O481" s="79"/>
      <c r="P481" s="79"/>
    </row>
    <row r="482" spans="3:16" hidden="1" x14ac:dyDescent="0.2">
      <c r="C482" s="79"/>
      <c r="E482" s="78"/>
      <c r="F482" s="79"/>
      <c r="G482" s="79"/>
      <c r="H482" s="505"/>
      <c r="J482" s="79"/>
      <c r="K482" s="79"/>
      <c r="L482" s="79"/>
      <c r="M482" s="79"/>
      <c r="N482" s="79"/>
      <c r="O482" s="79"/>
      <c r="P482" s="79"/>
    </row>
    <row r="483" spans="3:16" hidden="1" x14ac:dyDescent="0.2">
      <c r="C483" s="79"/>
      <c r="E483" s="78"/>
      <c r="F483" s="79"/>
      <c r="G483" s="79"/>
      <c r="H483" s="505"/>
      <c r="J483" s="79"/>
      <c r="K483" s="79"/>
      <c r="L483" s="79"/>
      <c r="M483" s="79"/>
      <c r="N483" s="79"/>
      <c r="O483" s="79"/>
      <c r="P483" s="79"/>
    </row>
    <row r="484" spans="3:16" hidden="1" x14ac:dyDescent="0.2">
      <c r="C484" s="79"/>
      <c r="E484" s="78"/>
      <c r="F484" s="79"/>
      <c r="G484" s="79"/>
      <c r="H484" s="505"/>
      <c r="J484" s="79"/>
      <c r="K484" s="79"/>
      <c r="L484" s="79"/>
      <c r="M484" s="79"/>
      <c r="N484" s="79"/>
      <c r="O484" s="79"/>
      <c r="P484" s="79"/>
    </row>
    <row r="485" spans="3:16" hidden="1" x14ac:dyDescent="0.2">
      <c r="C485" s="79"/>
      <c r="E485" s="78"/>
      <c r="F485" s="79"/>
      <c r="G485" s="79"/>
      <c r="H485" s="505"/>
      <c r="J485" s="79"/>
      <c r="K485" s="79"/>
      <c r="L485" s="79"/>
      <c r="M485" s="79"/>
      <c r="N485" s="79"/>
      <c r="O485" s="79"/>
      <c r="P485" s="79"/>
    </row>
    <row r="486" spans="3:16" hidden="1" x14ac:dyDescent="0.2">
      <c r="C486" s="79"/>
      <c r="E486" s="78"/>
      <c r="F486" s="79"/>
      <c r="G486" s="79"/>
      <c r="H486" s="505"/>
      <c r="J486" s="79"/>
      <c r="K486" s="79"/>
      <c r="L486" s="79"/>
      <c r="M486" s="79"/>
      <c r="N486" s="79"/>
      <c r="O486" s="79"/>
      <c r="P486" s="79"/>
    </row>
    <row r="487" spans="3:16" hidden="1" x14ac:dyDescent="0.2">
      <c r="C487" s="79"/>
      <c r="E487" s="78"/>
      <c r="F487" s="79"/>
      <c r="G487" s="79"/>
      <c r="H487" s="505"/>
      <c r="J487" s="79"/>
      <c r="K487" s="79"/>
      <c r="L487" s="79"/>
      <c r="M487" s="79"/>
      <c r="N487" s="79"/>
      <c r="O487" s="79"/>
      <c r="P487" s="79"/>
    </row>
    <row r="488" spans="3:16" hidden="1" x14ac:dyDescent="0.2">
      <c r="C488" s="79"/>
      <c r="E488" s="78"/>
      <c r="F488" s="79"/>
      <c r="G488" s="79"/>
      <c r="H488" s="505"/>
      <c r="J488" s="79"/>
      <c r="K488" s="79"/>
      <c r="L488" s="79"/>
      <c r="M488" s="79"/>
      <c r="N488" s="79"/>
      <c r="O488" s="79"/>
      <c r="P488" s="79"/>
    </row>
    <row r="489" spans="3:16" hidden="1" x14ac:dyDescent="0.2">
      <c r="C489" s="79"/>
      <c r="E489" s="78"/>
      <c r="F489" s="79"/>
      <c r="G489" s="79"/>
      <c r="H489" s="505"/>
      <c r="J489" s="79"/>
      <c r="K489" s="79"/>
      <c r="L489" s="79"/>
      <c r="M489" s="79"/>
      <c r="N489" s="79"/>
      <c r="O489" s="79"/>
      <c r="P489" s="79"/>
    </row>
    <row r="490" spans="3:16" hidden="1" x14ac:dyDescent="0.2">
      <c r="C490" s="79"/>
      <c r="E490" s="78"/>
      <c r="F490" s="79"/>
      <c r="G490" s="79"/>
      <c r="H490" s="505"/>
      <c r="J490" s="79"/>
      <c r="K490" s="79"/>
      <c r="L490" s="79"/>
      <c r="M490" s="79"/>
      <c r="N490" s="79"/>
      <c r="O490" s="79"/>
      <c r="P490" s="79"/>
    </row>
    <row r="491" spans="3:16" hidden="1" x14ac:dyDescent="0.2">
      <c r="C491" s="79"/>
      <c r="E491" s="78"/>
      <c r="F491" s="79"/>
      <c r="G491" s="79"/>
      <c r="H491" s="505"/>
      <c r="J491" s="79"/>
      <c r="K491" s="79"/>
      <c r="L491" s="79"/>
      <c r="M491" s="79"/>
      <c r="N491" s="79"/>
      <c r="O491" s="79"/>
      <c r="P491" s="79"/>
    </row>
    <row r="492" spans="3:16" hidden="1" x14ac:dyDescent="0.2">
      <c r="C492" s="79"/>
      <c r="E492" s="78"/>
      <c r="F492" s="79"/>
      <c r="G492" s="79"/>
      <c r="H492" s="505"/>
      <c r="J492" s="79"/>
      <c r="K492" s="79"/>
      <c r="L492" s="79"/>
      <c r="M492" s="79"/>
      <c r="N492" s="79"/>
      <c r="O492" s="79"/>
      <c r="P492" s="79"/>
    </row>
    <row r="493" spans="3:16" hidden="1" x14ac:dyDescent="0.2">
      <c r="C493" s="79"/>
      <c r="E493" s="78"/>
      <c r="F493" s="79"/>
      <c r="G493" s="79"/>
      <c r="H493" s="505"/>
      <c r="J493" s="79"/>
      <c r="K493" s="79"/>
      <c r="L493" s="79"/>
      <c r="M493" s="79"/>
      <c r="N493" s="79"/>
      <c r="O493" s="79"/>
      <c r="P493" s="79"/>
    </row>
    <row r="494" spans="3:16" hidden="1" x14ac:dyDescent="0.2">
      <c r="C494" s="79"/>
      <c r="E494" s="78"/>
      <c r="F494" s="79"/>
      <c r="G494" s="79"/>
      <c r="H494" s="505"/>
      <c r="J494" s="79"/>
      <c r="K494" s="79"/>
      <c r="L494" s="79"/>
      <c r="M494" s="79"/>
      <c r="N494" s="79"/>
      <c r="O494" s="79"/>
      <c r="P494" s="79"/>
    </row>
    <row r="495" spans="3:16" hidden="1" x14ac:dyDescent="0.2">
      <c r="C495" s="79"/>
      <c r="E495" s="78"/>
      <c r="F495" s="79"/>
      <c r="G495" s="79"/>
      <c r="H495" s="505"/>
      <c r="J495" s="79"/>
      <c r="K495" s="79"/>
      <c r="L495" s="79"/>
      <c r="M495" s="79"/>
      <c r="N495" s="79"/>
      <c r="O495" s="79"/>
      <c r="P495" s="79"/>
    </row>
    <row r="496" spans="3:16" hidden="1" x14ac:dyDescent="0.2">
      <c r="C496" s="79"/>
      <c r="E496" s="78"/>
      <c r="F496" s="79"/>
      <c r="G496" s="79"/>
      <c r="H496" s="505"/>
      <c r="J496" s="79"/>
      <c r="K496" s="79"/>
      <c r="L496" s="79"/>
      <c r="M496" s="79"/>
      <c r="N496" s="79"/>
      <c r="O496" s="79"/>
      <c r="P496" s="79"/>
    </row>
    <row r="497" spans="3:16" hidden="1" x14ac:dyDescent="0.2">
      <c r="C497" s="79"/>
      <c r="E497" s="78"/>
      <c r="F497" s="79"/>
      <c r="G497" s="79"/>
      <c r="H497" s="505"/>
      <c r="J497" s="79"/>
      <c r="K497" s="79"/>
      <c r="L497" s="79"/>
      <c r="M497" s="79"/>
      <c r="N497" s="79"/>
      <c r="O497" s="79"/>
      <c r="P497" s="79"/>
    </row>
    <row r="498" spans="3:16" hidden="1" x14ac:dyDescent="0.2">
      <c r="C498" s="79"/>
      <c r="E498" s="78"/>
      <c r="F498" s="79"/>
      <c r="G498" s="79"/>
      <c r="H498" s="505"/>
      <c r="J498" s="79"/>
      <c r="K498" s="79"/>
      <c r="L498" s="79"/>
      <c r="M498" s="79"/>
      <c r="N498" s="79"/>
      <c r="O498" s="79"/>
      <c r="P498" s="79"/>
    </row>
    <row r="499" spans="3:16" hidden="1" x14ac:dyDescent="0.2">
      <c r="C499" s="79"/>
      <c r="E499" s="78"/>
      <c r="F499" s="79"/>
      <c r="G499" s="79"/>
      <c r="H499" s="505"/>
      <c r="J499" s="79"/>
      <c r="K499" s="79"/>
      <c r="L499" s="79"/>
      <c r="M499" s="79"/>
      <c r="N499" s="79"/>
      <c r="O499" s="79"/>
      <c r="P499" s="79"/>
    </row>
    <row r="500" spans="3:16" hidden="1" x14ac:dyDescent="0.2">
      <c r="C500" s="79"/>
      <c r="E500" s="78"/>
      <c r="F500" s="79"/>
      <c r="G500" s="79"/>
      <c r="H500" s="505"/>
      <c r="J500" s="79"/>
      <c r="K500" s="79"/>
      <c r="L500" s="79"/>
      <c r="M500" s="79"/>
      <c r="N500" s="79"/>
      <c r="O500" s="79"/>
      <c r="P500" s="79"/>
    </row>
    <row r="501" spans="3:16" hidden="1" x14ac:dyDescent="0.2">
      <c r="C501" s="79"/>
      <c r="E501" s="78"/>
      <c r="F501" s="79"/>
      <c r="G501" s="79"/>
      <c r="H501" s="505"/>
      <c r="J501" s="79"/>
      <c r="K501" s="79"/>
      <c r="L501" s="79"/>
      <c r="M501" s="79"/>
      <c r="N501" s="79"/>
      <c r="O501" s="79"/>
      <c r="P501" s="79"/>
    </row>
    <row r="502" spans="3:16" hidden="1" x14ac:dyDescent="0.2">
      <c r="C502" s="79"/>
      <c r="E502" s="78"/>
      <c r="F502" s="79"/>
      <c r="G502" s="79"/>
      <c r="H502" s="505"/>
      <c r="J502" s="79"/>
      <c r="K502" s="79"/>
      <c r="L502" s="79"/>
      <c r="M502" s="79"/>
      <c r="N502" s="79"/>
      <c r="O502" s="79"/>
      <c r="P502" s="79"/>
    </row>
    <row r="503" spans="3:16" hidden="1" x14ac:dyDescent="0.2">
      <c r="C503" s="79"/>
      <c r="E503" s="78"/>
      <c r="F503" s="79"/>
      <c r="G503" s="79"/>
      <c r="H503" s="505"/>
      <c r="J503" s="79"/>
      <c r="K503" s="79"/>
      <c r="L503" s="79"/>
      <c r="M503" s="79"/>
      <c r="N503" s="79"/>
      <c r="O503" s="79"/>
      <c r="P503" s="79"/>
    </row>
    <row r="504" spans="3:16" hidden="1" x14ac:dyDescent="0.2">
      <c r="C504" s="79"/>
      <c r="E504" s="78"/>
      <c r="F504" s="79"/>
      <c r="G504" s="79"/>
      <c r="H504" s="505"/>
      <c r="J504" s="79"/>
      <c r="K504" s="79"/>
      <c r="L504" s="79"/>
      <c r="M504" s="79"/>
      <c r="N504" s="79"/>
      <c r="O504" s="79"/>
      <c r="P504" s="79"/>
    </row>
    <row r="505" spans="3:16" hidden="1" x14ac:dyDescent="0.2">
      <c r="C505" s="79"/>
      <c r="E505" s="78"/>
      <c r="F505" s="79"/>
      <c r="G505" s="79"/>
      <c r="H505" s="505"/>
      <c r="J505" s="79"/>
      <c r="K505" s="79"/>
      <c r="L505" s="79"/>
      <c r="M505" s="79"/>
      <c r="N505" s="79"/>
      <c r="O505" s="79"/>
      <c r="P505" s="79"/>
    </row>
    <row r="506" spans="3:16" hidden="1" x14ac:dyDescent="0.2">
      <c r="C506" s="79"/>
      <c r="E506" s="78"/>
      <c r="F506" s="79"/>
      <c r="G506" s="79"/>
      <c r="H506" s="505"/>
      <c r="J506" s="79"/>
      <c r="K506" s="79"/>
      <c r="L506" s="79"/>
      <c r="M506" s="79"/>
      <c r="N506" s="79"/>
      <c r="O506" s="79"/>
      <c r="P506" s="79"/>
    </row>
    <row r="507" spans="3:16" hidden="1" x14ac:dyDescent="0.2">
      <c r="C507" s="79"/>
      <c r="E507" s="78"/>
      <c r="F507" s="79"/>
      <c r="G507" s="79"/>
      <c r="H507" s="505"/>
      <c r="J507" s="79"/>
      <c r="K507" s="79"/>
      <c r="L507" s="79"/>
      <c r="M507" s="79"/>
      <c r="N507" s="79"/>
      <c r="O507" s="79"/>
      <c r="P507" s="79"/>
    </row>
    <row r="508" spans="3:16" hidden="1" x14ac:dyDescent="0.2">
      <c r="C508" s="79"/>
      <c r="E508" s="78"/>
      <c r="F508" s="79"/>
      <c r="G508" s="79"/>
      <c r="H508" s="505"/>
      <c r="J508" s="79"/>
      <c r="K508" s="79"/>
      <c r="L508" s="79"/>
      <c r="M508" s="79"/>
      <c r="N508" s="79"/>
      <c r="O508" s="79"/>
      <c r="P508" s="79"/>
    </row>
    <row r="509" spans="3:16" hidden="1" x14ac:dyDescent="0.2">
      <c r="C509" s="79"/>
      <c r="E509" s="78"/>
      <c r="F509" s="79"/>
      <c r="G509" s="79"/>
      <c r="H509" s="505"/>
      <c r="J509" s="79"/>
      <c r="K509" s="79"/>
      <c r="L509" s="79"/>
      <c r="M509" s="79"/>
      <c r="N509" s="79"/>
      <c r="O509" s="79"/>
      <c r="P509" s="79"/>
    </row>
    <row r="510" spans="3:16" hidden="1" x14ac:dyDescent="0.2">
      <c r="C510" s="79"/>
      <c r="E510" s="78"/>
      <c r="F510" s="79"/>
      <c r="G510" s="79"/>
      <c r="H510" s="505"/>
      <c r="J510" s="79"/>
      <c r="K510" s="79"/>
      <c r="L510" s="79"/>
      <c r="M510" s="79"/>
      <c r="N510" s="79"/>
      <c r="O510" s="79"/>
      <c r="P510" s="79"/>
    </row>
    <row r="511" spans="3:16" hidden="1" x14ac:dyDescent="0.2">
      <c r="C511" s="79"/>
      <c r="E511" s="78"/>
      <c r="F511" s="79"/>
      <c r="G511" s="79"/>
      <c r="H511" s="505"/>
      <c r="J511" s="79"/>
      <c r="K511" s="79"/>
      <c r="L511" s="79"/>
      <c r="M511" s="79"/>
      <c r="N511" s="79"/>
      <c r="O511" s="79"/>
      <c r="P511" s="79"/>
    </row>
    <row r="512" spans="3:16" hidden="1" x14ac:dyDescent="0.2">
      <c r="C512" s="79"/>
      <c r="E512" s="78"/>
      <c r="F512" s="79"/>
      <c r="G512" s="79"/>
      <c r="H512" s="505"/>
      <c r="J512" s="79"/>
      <c r="K512" s="79"/>
      <c r="L512" s="79"/>
      <c r="M512" s="79"/>
      <c r="N512" s="79"/>
      <c r="O512" s="79"/>
      <c r="P512" s="79"/>
    </row>
    <row r="513" spans="3:16" hidden="1" x14ac:dyDescent="0.2">
      <c r="C513" s="79"/>
      <c r="E513" s="78"/>
      <c r="F513" s="79"/>
      <c r="G513" s="79"/>
      <c r="H513" s="505"/>
      <c r="J513" s="79"/>
      <c r="K513" s="79"/>
      <c r="L513" s="79"/>
      <c r="M513" s="79"/>
      <c r="N513" s="79"/>
      <c r="O513" s="79"/>
      <c r="P513" s="79"/>
    </row>
    <row r="514" spans="3:16" hidden="1" x14ac:dyDescent="0.2">
      <c r="C514" s="79"/>
      <c r="E514" s="78"/>
      <c r="F514" s="79"/>
      <c r="G514" s="79"/>
      <c r="H514" s="505"/>
      <c r="J514" s="79"/>
      <c r="K514" s="79"/>
      <c r="L514" s="79"/>
      <c r="M514" s="79"/>
      <c r="N514" s="79"/>
      <c r="O514" s="79"/>
      <c r="P514" s="79"/>
    </row>
    <row r="515" spans="3:16" hidden="1" x14ac:dyDescent="0.2">
      <c r="C515" s="79"/>
      <c r="E515" s="78"/>
      <c r="F515" s="79"/>
      <c r="G515" s="79"/>
      <c r="H515" s="505"/>
      <c r="J515" s="79"/>
      <c r="K515" s="79"/>
      <c r="L515" s="79"/>
      <c r="M515" s="79"/>
      <c r="N515" s="79"/>
      <c r="O515" s="79"/>
      <c r="P515" s="79"/>
    </row>
    <row r="516" spans="3:16" hidden="1" x14ac:dyDescent="0.2">
      <c r="C516" s="79"/>
      <c r="E516" s="78"/>
      <c r="F516" s="79"/>
      <c r="G516" s="79"/>
      <c r="H516" s="505"/>
      <c r="J516" s="79"/>
      <c r="K516" s="79"/>
      <c r="L516" s="79"/>
      <c r="M516" s="79"/>
      <c r="N516" s="79"/>
      <c r="O516" s="79"/>
      <c r="P516" s="79"/>
    </row>
    <row r="517" spans="3:16" hidden="1" x14ac:dyDescent="0.2">
      <c r="C517" s="79"/>
      <c r="E517" s="78"/>
      <c r="F517" s="79"/>
      <c r="G517" s="79"/>
      <c r="H517" s="505"/>
      <c r="J517" s="79"/>
      <c r="K517" s="79"/>
      <c r="L517" s="79"/>
      <c r="M517" s="79"/>
      <c r="N517" s="79"/>
      <c r="O517" s="79"/>
      <c r="P517" s="79"/>
    </row>
    <row r="518" spans="3:16" hidden="1" x14ac:dyDescent="0.2">
      <c r="C518" s="79"/>
      <c r="E518" s="78"/>
      <c r="F518" s="79"/>
      <c r="G518" s="79"/>
      <c r="H518" s="505"/>
      <c r="J518" s="79"/>
      <c r="K518" s="79"/>
      <c r="L518" s="79"/>
      <c r="M518" s="79"/>
      <c r="N518" s="79"/>
      <c r="O518" s="79"/>
      <c r="P518" s="79"/>
    </row>
    <row r="519" spans="3:16" hidden="1" x14ac:dyDescent="0.2">
      <c r="C519" s="79"/>
      <c r="E519" s="78"/>
      <c r="F519" s="79"/>
      <c r="G519" s="79"/>
      <c r="H519" s="505"/>
      <c r="J519" s="79"/>
      <c r="K519" s="79"/>
      <c r="L519" s="79"/>
      <c r="M519" s="79"/>
      <c r="N519" s="79"/>
      <c r="O519" s="79"/>
      <c r="P519" s="79"/>
    </row>
    <row r="520" spans="3:16" hidden="1" x14ac:dyDescent="0.2">
      <c r="C520" s="79"/>
      <c r="E520" s="78"/>
      <c r="F520" s="79"/>
      <c r="G520" s="79"/>
      <c r="H520" s="505"/>
      <c r="J520" s="79"/>
      <c r="K520" s="79"/>
      <c r="L520" s="79"/>
      <c r="M520" s="79"/>
      <c r="N520" s="79"/>
      <c r="O520" s="79"/>
      <c r="P520" s="79"/>
    </row>
    <row r="521" spans="3:16" hidden="1" x14ac:dyDescent="0.2">
      <c r="C521" s="79"/>
      <c r="E521" s="78"/>
      <c r="F521" s="79"/>
      <c r="G521" s="79"/>
      <c r="H521" s="505"/>
      <c r="J521" s="79"/>
      <c r="K521" s="79"/>
      <c r="L521" s="79"/>
      <c r="M521" s="79"/>
      <c r="N521" s="79"/>
      <c r="O521" s="79"/>
      <c r="P521" s="79"/>
    </row>
    <row r="522" spans="3:16" hidden="1" x14ac:dyDescent="0.2">
      <c r="C522" s="79"/>
      <c r="E522" s="78"/>
      <c r="F522" s="79"/>
      <c r="G522" s="79"/>
      <c r="H522" s="505"/>
      <c r="J522" s="79"/>
      <c r="K522" s="79"/>
      <c r="L522" s="79"/>
      <c r="M522" s="79"/>
      <c r="N522" s="79"/>
      <c r="O522" s="79"/>
      <c r="P522" s="79"/>
    </row>
    <row r="523" spans="3:16" hidden="1" x14ac:dyDescent="0.2">
      <c r="C523" s="79"/>
      <c r="E523" s="78"/>
      <c r="F523" s="79"/>
      <c r="G523" s="79"/>
      <c r="H523" s="505"/>
      <c r="J523" s="79"/>
      <c r="K523" s="79"/>
      <c r="L523" s="79"/>
      <c r="M523" s="79"/>
      <c r="N523" s="79"/>
      <c r="O523" s="79"/>
      <c r="P523" s="79"/>
    </row>
    <row r="524" spans="3:16" hidden="1" x14ac:dyDescent="0.2">
      <c r="C524" s="79"/>
      <c r="E524" s="78"/>
      <c r="F524" s="79"/>
      <c r="G524" s="79"/>
      <c r="H524" s="505"/>
      <c r="J524" s="79"/>
      <c r="K524" s="79"/>
      <c r="L524" s="79"/>
      <c r="M524" s="79"/>
      <c r="N524" s="79"/>
      <c r="O524" s="79"/>
      <c r="P524" s="79"/>
    </row>
    <row r="525" spans="3:16" hidden="1" x14ac:dyDescent="0.2">
      <c r="C525" s="79"/>
      <c r="E525" s="78"/>
      <c r="F525" s="79"/>
      <c r="G525" s="79"/>
      <c r="H525" s="505"/>
      <c r="J525" s="79"/>
      <c r="K525" s="79"/>
      <c r="L525" s="79"/>
      <c r="M525" s="79"/>
      <c r="N525" s="79"/>
      <c r="O525" s="79"/>
      <c r="P525" s="79"/>
    </row>
    <row r="526" spans="3:16" hidden="1" x14ac:dyDescent="0.2">
      <c r="C526" s="79"/>
      <c r="E526" s="78"/>
      <c r="F526" s="79"/>
      <c r="G526" s="79"/>
      <c r="H526" s="505"/>
      <c r="J526" s="79"/>
      <c r="K526" s="79"/>
      <c r="L526" s="79"/>
      <c r="M526" s="79"/>
      <c r="N526" s="79"/>
      <c r="O526" s="79"/>
      <c r="P526" s="79"/>
    </row>
    <row r="527" spans="3:16" hidden="1" x14ac:dyDescent="0.2">
      <c r="C527" s="79"/>
      <c r="E527" s="78"/>
      <c r="F527" s="79"/>
      <c r="G527" s="79"/>
      <c r="H527" s="505"/>
      <c r="J527" s="79"/>
      <c r="K527" s="79"/>
      <c r="L527" s="79"/>
      <c r="M527" s="79"/>
      <c r="N527" s="79"/>
      <c r="O527" s="79"/>
      <c r="P527" s="79"/>
    </row>
    <row r="528" spans="3:16" hidden="1" x14ac:dyDescent="0.2">
      <c r="C528" s="79"/>
      <c r="E528" s="78"/>
      <c r="F528" s="79"/>
      <c r="G528" s="79"/>
      <c r="H528" s="505"/>
      <c r="J528" s="79"/>
      <c r="K528" s="79"/>
      <c r="L528" s="79"/>
      <c r="M528" s="79"/>
      <c r="N528" s="79"/>
      <c r="O528" s="79"/>
      <c r="P528" s="79"/>
    </row>
    <row r="529" spans="3:16" hidden="1" x14ac:dyDescent="0.2">
      <c r="C529" s="79"/>
      <c r="E529" s="78"/>
      <c r="F529" s="79"/>
      <c r="G529" s="79"/>
      <c r="H529" s="505"/>
      <c r="J529" s="79"/>
      <c r="K529" s="79"/>
      <c r="L529" s="79"/>
      <c r="M529" s="79"/>
      <c r="N529" s="79"/>
      <c r="O529" s="79"/>
      <c r="P529" s="79"/>
    </row>
    <row r="530" spans="3:16" hidden="1" x14ac:dyDescent="0.2">
      <c r="C530" s="79"/>
      <c r="E530" s="78"/>
      <c r="F530" s="79"/>
      <c r="G530" s="79"/>
      <c r="H530" s="505"/>
      <c r="J530" s="79"/>
      <c r="K530" s="79"/>
      <c r="L530" s="79"/>
      <c r="M530" s="79"/>
      <c r="N530" s="79"/>
      <c r="O530" s="79"/>
      <c r="P530" s="79"/>
    </row>
    <row r="531" spans="3:16" hidden="1" x14ac:dyDescent="0.2">
      <c r="C531" s="79"/>
      <c r="E531" s="78"/>
      <c r="F531" s="79"/>
      <c r="G531" s="79"/>
      <c r="H531" s="505"/>
      <c r="J531" s="79"/>
      <c r="K531" s="79"/>
      <c r="L531" s="79"/>
      <c r="M531" s="79"/>
      <c r="N531" s="79"/>
      <c r="O531" s="79"/>
      <c r="P531" s="79"/>
    </row>
    <row r="532" spans="3:16" hidden="1" x14ac:dyDescent="0.2">
      <c r="C532" s="79"/>
      <c r="E532" s="78"/>
      <c r="F532" s="79"/>
      <c r="G532" s="79"/>
      <c r="H532" s="505"/>
      <c r="J532" s="79"/>
      <c r="K532" s="79"/>
      <c r="L532" s="79"/>
      <c r="M532" s="79"/>
      <c r="N532" s="79"/>
      <c r="O532" s="79"/>
      <c r="P532" s="79"/>
    </row>
    <row r="533" spans="3:16" hidden="1" x14ac:dyDescent="0.2">
      <c r="C533" s="79"/>
      <c r="E533" s="78"/>
      <c r="F533" s="79"/>
      <c r="G533" s="79"/>
      <c r="H533" s="505"/>
      <c r="J533" s="79"/>
      <c r="K533" s="79"/>
      <c r="L533" s="79"/>
      <c r="M533" s="79"/>
      <c r="N533" s="79"/>
      <c r="O533" s="79"/>
      <c r="P533" s="79"/>
    </row>
    <row r="534" spans="3:16" hidden="1" x14ac:dyDescent="0.2">
      <c r="C534" s="79"/>
      <c r="E534" s="78"/>
      <c r="F534" s="79"/>
      <c r="G534" s="79"/>
      <c r="H534" s="505"/>
      <c r="J534" s="79"/>
      <c r="K534" s="79"/>
      <c r="L534" s="79"/>
      <c r="M534" s="79"/>
      <c r="N534" s="79"/>
      <c r="O534" s="79"/>
      <c r="P534" s="79"/>
    </row>
    <row r="535" spans="3:16" hidden="1" x14ac:dyDescent="0.2">
      <c r="C535" s="79"/>
      <c r="E535" s="78"/>
      <c r="F535" s="79"/>
      <c r="G535" s="79"/>
      <c r="H535" s="505"/>
      <c r="J535" s="79"/>
      <c r="K535" s="79"/>
      <c r="L535" s="79"/>
      <c r="M535" s="79"/>
      <c r="N535" s="79"/>
      <c r="O535" s="79"/>
      <c r="P535" s="79"/>
    </row>
    <row r="536" spans="3:16" hidden="1" x14ac:dyDescent="0.2">
      <c r="C536" s="79"/>
      <c r="E536" s="78"/>
      <c r="F536" s="79"/>
      <c r="G536" s="79"/>
      <c r="H536" s="505"/>
      <c r="J536" s="79"/>
      <c r="K536" s="79"/>
      <c r="L536" s="79"/>
      <c r="M536" s="79"/>
      <c r="N536" s="79"/>
      <c r="O536" s="79"/>
      <c r="P536" s="79"/>
    </row>
    <row r="537" spans="3:16" hidden="1" x14ac:dyDescent="0.2">
      <c r="C537" s="79"/>
      <c r="E537" s="78"/>
      <c r="F537" s="79"/>
      <c r="G537" s="79"/>
      <c r="H537" s="505"/>
      <c r="J537" s="79"/>
      <c r="K537" s="79"/>
      <c r="L537" s="79"/>
      <c r="M537" s="79"/>
      <c r="N537" s="79"/>
      <c r="O537" s="79"/>
      <c r="P537" s="79"/>
    </row>
    <row r="538" spans="3:16" hidden="1" x14ac:dyDescent="0.2">
      <c r="C538" s="79"/>
      <c r="E538" s="78"/>
      <c r="F538" s="79"/>
      <c r="G538" s="79"/>
      <c r="H538" s="505"/>
      <c r="J538" s="79"/>
      <c r="K538" s="79"/>
      <c r="L538" s="79"/>
      <c r="M538" s="79"/>
      <c r="N538" s="79"/>
      <c r="O538" s="79"/>
      <c r="P538" s="79"/>
    </row>
    <row r="539" spans="3:16" hidden="1" x14ac:dyDescent="0.2">
      <c r="C539" s="79"/>
      <c r="E539" s="78"/>
      <c r="F539" s="79"/>
      <c r="G539" s="79"/>
      <c r="H539" s="505"/>
      <c r="J539" s="79"/>
      <c r="K539" s="79"/>
      <c r="L539" s="79"/>
      <c r="M539" s="79"/>
      <c r="N539" s="79"/>
      <c r="O539" s="79"/>
      <c r="P539" s="79"/>
    </row>
    <row r="540" spans="3:16" hidden="1" x14ac:dyDescent="0.2">
      <c r="C540" s="79"/>
      <c r="E540" s="78"/>
      <c r="F540" s="79"/>
      <c r="G540" s="79"/>
      <c r="H540" s="505"/>
      <c r="J540" s="79"/>
      <c r="K540" s="79"/>
      <c r="L540" s="79"/>
      <c r="M540" s="79"/>
      <c r="N540" s="79"/>
      <c r="O540" s="79"/>
      <c r="P540" s="79"/>
    </row>
    <row r="541" spans="3:16" hidden="1" x14ac:dyDescent="0.2">
      <c r="C541" s="79"/>
      <c r="E541" s="78"/>
      <c r="F541" s="79"/>
      <c r="G541" s="79"/>
      <c r="H541" s="505"/>
      <c r="J541" s="79"/>
      <c r="K541" s="79"/>
      <c r="L541" s="79"/>
      <c r="M541" s="79"/>
      <c r="N541" s="79"/>
      <c r="O541" s="79"/>
      <c r="P541" s="79"/>
    </row>
    <row r="542" spans="3:16" hidden="1" x14ac:dyDescent="0.2">
      <c r="C542" s="79"/>
      <c r="E542" s="78"/>
      <c r="F542" s="79"/>
      <c r="G542" s="79"/>
      <c r="H542" s="505"/>
      <c r="J542" s="79"/>
      <c r="K542" s="79"/>
      <c r="L542" s="79"/>
      <c r="M542" s="79"/>
      <c r="N542" s="79"/>
      <c r="O542" s="79"/>
      <c r="P542" s="79"/>
    </row>
    <row r="543" spans="3:16" hidden="1" x14ac:dyDescent="0.2">
      <c r="C543" s="79"/>
      <c r="E543" s="78"/>
      <c r="F543" s="79"/>
      <c r="G543" s="79"/>
      <c r="H543" s="505"/>
      <c r="J543" s="79"/>
      <c r="K543" s="79"/>
      <c r="L543" s="79"/>
      <c r="M543" s="79"/>
      <c r="N543" s="79"/>
      <c r="O543" s="79"/>
      <c r="P543" s="79"/>
    </row>
    <row r="544" spans="3:16" hidden="1" x14ac:dyDescent="0.2">
      <c r="C544" s="79"/>
      <c r="E544" s="78"/>
      <c r="F544" s="79"/>
      <c r="G544" s="79"/>
      <c r="H544" s="505"/>
      <c r="J544" s="79"/>
      <c r="K544" s="79"/>
      <c r="L544" s="79"/>
      <c r="M544" s="79"/>
      <c r="N544" s="79"/>
      <c r="O544" s="79"/>
      <c r="P544" s="79"/>
    </row>
    <row r="545" spans="3:16" hidden="1" x14ac:dyDescent="0.2">
      <c r="C545" s="79"/>
      <c r="E545" s="78"/>
      <c r="F545" s="79"/>
      <c r="G545" s="79"/>
      <c r="H545" s="505"/>
      <c r="J545" s="79"/>
      <c r="K545" s="79"/>
      <c r="L545" s="79"/>
      <c r="M545" s="79"/>
      <c r="N545" s="79"/>
      <c r="O545" s="79"/>
      <c r="P545" s="79"/>
    </row>
    <row r="546" spans="3:16" hidden="1" x14ac:dyDescent="0.2">
      <c r="C546" s="79"/>
      <c r="E546" s="78"/>
      <c r="F546" s="79"/>
      <c r="G546" s="79"/>
      <c r="H546" s="505"/>
      <c r="J546" s="79"/>
      <c r="K546" s="79"/>
      <c r="L546" s="79"/>
      <c r="M546" s="79"/>
      <c r="N546" s="79"/>
      <c r="O546" s="79"/>
      <c r="P546" s="79"/>
    </row>
    <row r="547" spans="3:16" hidden="1" x14ac:dyDescent="0.2">
      <c r="C547" s="79"/>
      <c r="E547" s="78"/>
      <c r="F547" s="79"/>
      <c r="G547" s="79"/>
      <c r="H547" s="505"/>
      <c r="J547" s="79"/>
      <c r="K547" s="79"/>
      <c r="L547" s="79"/>
      <c r="M547" s="79"/>
      <c r="N547" s="79"/>
      <c r="O547" s="79"/>
      <c r="P547" s="79"/>
    </row>
    <row r="548" spans="3:16" hidden="1" x14ac:dyDescent="0.2">
      <c r="C548" s="79"/>
      <c r="E548" s="78"/>
      <c r="F548" s="79"/>
      <c r="G548" s="79"/>
      <c r="H548" s="505"/>
      <c r="J548" s="79"/>
      <c r="K548" s="79"/>
      <c r="L548" s="79"/>
      <c r="M548" s="79"/>
      <c r="N548" s="79"/>
      <c r="O548" s="79"/>
      <c r="P548" s="79"/>
    </row>
    <row r="549" spans="3:16" hidden="1" x14ac:dyDescent="0.2">
      <c r="C549" s="79"/>
      <c r="E549" s="78"/>
      <c r="F549" s="79"/>
      <c r="G549" s="79"/>
      <c r="H549" s="505"/>
      <c r="J549" s="79"/>
      <c r="K549" s="79"/>
      <c r="L549" s="79"/>
      <c r="M549" s="79"/>
      <c r="N549" s="79"/>
      <c r="O549" s="79"/>
      <c r="P549" s="79"/>
    </row>
    <row r="550" spans="3:16" hidden="1" x14ac:dyDescent="0.2">
      <c r="C550" s="79"/>
      <c r="E550" s="78"/>
      <c r="F550" s="79"/>
      <c r="G550" s="79"/>
      <c r="H550" s="505"/>
      <c r="J550" s="79"/>
      <c r="K550" s="79"/>
      <c r="L550" s="79"/>
      <c r="M550" s="79"/>
      <c r="N550" s="79"/>
      <c r="O550" s="79"/>
      <c r="P550" s="79"/>
    </row>
    <row r="551" spans="3:16" hidden="1" x14ac:dyDescent="0.2">
      <c r="C551" s="79"/>
      <c r="E551" s="78"/>
      <c r="F551" s="79"/>
      <c r="G551" s="79"/>
      <c r="H551" s="505"/>
      <c r="J551" s="79"/>
      <c r="K551" s="79"/>
      <c r="L551" s="79"/>
      <c r="M551" s="79"/>
      <c r="N551" s="79"/>
      <c r="O551" s="79"/>
      <c r="P551" s="79"/>
    </row>
    <row r="552" spans="3:16" hidden="1" x14ac:dyDescent="0.2">
      <c r="C552" s="79"/>
      <c r="E552" s="78"/>
      <c r="F552" s="79"/>
      <c r="G552" s="79"/>
      <c r="H552" s="505"/>
      <c r="J552" s="79"/>
      <c r="K552" s="79"/>
      <c r="L552" s="79"/>
      <c r="M552" s="79"/>
      <c r="N552" s="79"/>
      <c r="O552" s="79"/>
      <c r="P552" s="79"/>
    </row>
    <row r="553" spans="3:16" hidden="1" x14ac:dyDescent="0.2">
      <c r="C553" s="79"/>
      <c r="E553" s="78"/>
      <c r="F553" s="79"/>
      <c r="G553" s="79"/>
      <c r="H553" s="505"/>
      <c r="J553" s="79"/>
      <c r="K553" s="79"/>
      <c r="L553" s="79"/>
      <c r="M553" s="79"/>
      <c r="N553" s="79"/>
      <c r="O553" s="79"/>
      <c r="P553" s="79"/>
    </row>
    <row r="554" spans="3:16" hidden="1" x14ac:dyDescent="0.2">
      <c r="C554" s="79"/>
      <c r="E554" s="78"/>
      <c r="F554" s="79"/>
      <c r="G554" s="79"/>
      <c r="H554" s="505"/>
      <c r="J554" s="79"/>
      <c r="K554" s="79"/>
      <c r="L554" s="79"/>
      <c r="M554" s="79"/>
      <c r="N554" s="79"/>
      <c r="O554" s="79"/>
      <c r="P554" s="79"/>
    </row>
    <row r="555" spans="3:16" hidden="1" x14ac:dyDescent="0.2">
      <c r="C555" s="79"/>
      <c r="E555" s="78"/>
      <c r="F555" s="79"/>
      <c r="G555" s="79"/>
      <c r="H555" s="505"/>
      <c r="J555" s="79"/>
      <c r="K555" s="79"/>
      <c r="L555" s="79"/>
      <c r="M555" s="79"/>
      <c r="N555" s="79"/>
      <c r="O555" s="79"/>
      <c r="P555" s="79"/>
    </row>
    <row r="556" spans="3:16" hidden="1" x14ac:dyDescent="0.2">
      <c r="C556" s="79"/>
      <c r="E556" s="78"/>
      <c r="F556" s="79"/>
      <c r="G556" s="79"/>
      <c r="H556" s="505"/>
      <c r="J556" s="79"/>
      <c r="K556" s="79"/>
      <c r="L556" s="79"/>
      <c r="M556" s="79"/>
      <c r="N556" s="79"/>
      <c r="O556" s="79"/>
      <c r="P556" s="79"/>
    </row>
    <row r="557" spans="3:16" hidden="1" x14ac:dyDescent="0.2">
      <c r="C557" s="79"/>
      <c r="E557" s="78"/>
      <c r="F557" s="79"/>
      <c r="G557" s="79"/>
      <c r="H557" s="505"/>
      <c r="J557" s="79"/>
      <c r="K557" s="79"/>
      <c r="L557" s="79"/>
      <c r="M557" s="79"/>
      <c r="N557" s="79"/>
      <c r="O557" s="79"/>
      <c r="P557" s="79"/>
    </row>
    <row r="558" spans="3:16" hidden="1" x14ac:dyDescent="0.2">
      <c r="C558" s="79"/>
      <c r="E558" s="78"/>
      <c r="F558" s="79"/>
      <c r="G558" s="79"/>
      <c r="H558" s="505"/>
      <c r="J558" s="79"/>
      <c r="K558" s="79"/>
      <c r="L558" s="79"/>
      <c r="M558" s="79"/>
      <c r="N558" s="79"/>
      <c r="O558" s="79"/>
      <c r="P558" s="79"/>
    </row>
    <row r="559" spans="3:16" hidden="1" x14ac:dyDescent="0.2">
      <c r="C559" s="79"/>
      <c r="E559" s="78"/>
      <c r="F559" s="79"/>
      <c r="G559" s="79"/>
      <c r="H559" s="505"/>
      <c r="J559" s="79"/>
      <c r="K559" s="79"/>
      <c r="L559" s="79"/>
      <c r="M559" s="79"/>
      <c r="N559" s="79"/>
      <c r="O559" s="79"/>
      <c r="P559" s="79"/>
    </row>
    <row r="560" spans="3:16" hidden="1" x14ac:dyDescent="0.2">
      <c r="C560" s="79"/>
      <c r="E560" s="78"/>
      <c r="F560" s="79"/>
      <c r="G560" s="79"/>
      <c r="H560" s="505"/>
      <c r="J560" s="79"/>
      <c r="K560" s="79"/>
      <c r="L560" s="79"/>
      <c r="M560" s="79"/>
      <c r="N560" s="79"/>
      <c r="O560" s="79"/>
      <c r="P560" s="79"/>
    </row>
    <row r="561" spans="3:16" hidden="1" x14ac:dyDescent="0.2">
      <c r="C561" s="79"/>
      <c r="E561" s="78"/>
      <c r="F561" s="79"/>
      <c r="G561" s="79"/>
      <c r="H561" s="505"/>
      <c r="J561" s="79"/>
      <c r="K561" s="79"/>
      <c r="L561" s="79"/>
      <c r="M561" s="79"/>
      <c r="N561" s="79"/>
      <c r="O561" s="79"/>
      <c r="P561" s="79"/>
    </row>
    <row r="562" spans="3:16" hidden="1" x14ac:dyDescent="0.2">
      <c r="C562" s="79"/>
      <c r="E562" s="78"/>
      <c r="F562" s="79"/>
      <c r="G562" s="79"/>
      <c r="H562" s="505"/>
      <c r="J562" s="79"/>
      <c r="K562" s="79"/>
      <c r="L562" s="79"/>
      <c r="M562" s="79"/>
      <c r="N562" s="79"/>
      <c r="O562" s="79"/>
      <c r="P562" s="79"/>
    </row>
    <row r="563" spans="3:16" hidden="1" x14ac:dyDescent="0.2">
      <c r="C563" s="79"/>
      <c r="E563" s="78"/>
      <c r="F563" s="79"/>
      <c r="G563" s="79"/>
      <c r="H563" s="505"/>
      <c r="J563" s="79"/>
      <c r="K563" s="79"/>
      <c r="L563" s="79"/>
      <c r="M563" s="79"/>
      <c r="N563" s="79"/>
      <c r="O563" s="79"/>
      <c r="P563" s="79"/>
    </row>
    <row r="564" spans="3:16" hidden="1" x14ac:dyDescent="0.2">
      <c r="C564" s="79"/>
      <c r="E564" s="78"/>
      <c r="F564" s="79"/>
      <c r="G564" s="79"/>
      <c r="H564" s="505"/>
      <c r="J564" s="79"/>
      <c r="K564" s="79"/>
      <c r="L564" s="79"/>
      <c r="M564" s="79"/>
      <c r="N564" s="79"/>
      <c r="O564" s="79"/>
      <c r="P564" s="79"/>
    </row>
    <row r="565" spans="3:16" hidden="1" x14ac:dyDescent="0.2">
      <c r="C565" s="79"/>
      <c r="E565" s="78"/>
      <c r="F565" s="79"/>
      <c r="G565" s="79"/>
      <c r="H565" s="505"/>
      <c r="J565" s="79"/>
      <c r="K565" s="79"/>
      <c r="L565" s="79"/>
      <c r="M565" s="79"/>
      <c r="N565" s="79"/>
      <c r="O565" s="79"/>
      <c r="P565" s="79"/>
    </row>
    <row r="566" spans="3:16" hidden="1" x14ac:dyDescent="0.2">
      <c r="C566" s="79"/>
      <c r="E566" s="78"/>
      <c r="F566" s="79"/>
      <c r="G566" s="79"/>
      <c r="H566" s="505"/>
      <c r="J566" s="79"/>
      <c r="K566" s="79"/>
      <c r="L566" s="79"/>
      <c r="M566" s="79"/>
      <c r="N566" s="79"/>
      <c r="O566" s="79"/>
      <c r="P566" s="79"/>
    </row>
    <row r="567" spans="3:16" hidden="1" x14ac:dyDescent="0.2">
      <c r="C567" s="79"/>
      <c r="E567" s="78"/>
      <c r="F567" s="79"/>
      <c r="G567" s="79"/>
      <c r="H567" s="505"/>
      <c r="J567" s="79"/>
      <c r="K567" s="79"/>
      <c r="L567" s="79"/>
      <c r="M567" s="79"/>
      <c r="N567" s="79"/>
      <c r="O567" s="79"/>
      <c r="P567" s="79"/>
    </row>
    <row r="568" spans="3:16" hidden="1" x14ac:dyDescent="0.2">
      <c r="C568" s="79"/>
      <c r="E568" s="78"/>
      <c r="F568" s="79"/>
      <c r="G568" s="79"/>
      <c r="H568" s="505"/>
      <c r="J568" s="79"/>
      <c r="K568" s="79"/>
      <c r="L568" s="79"/>
      <c r="M568" s="79"/>
      <c r="N568" s="79"/>
      <c r="O568" s="79"/>
      <c r="P568" s="79"/>
    </row>
    <row r="569" spans="3:16" hidden="1" x14ac:dyDescent="0.2">
      <c r="C569" s="79"/>
      <c r="E569" s="78"/>
      <c r="F569" s="79"/>
      <c r="G569" s="79"/>
      <c r="H569" s="505"/>
      <c r="J569" s="79"/>
      <c r="K569" s="79"/>
      <c r="L569" s="79"/>
      <c r="M569" s="79"/>
      <c r="N569" s="79"/>
      <c r="O569" s="79"/>
      <c r="P569" s="79"/>
    </row>
    <row r="570" spans="3:16" hidden="1" x14ac:dyDescent="0.2">
      <c r="C570" s="79"/>
      <c r="E570" s="78"/>
      <c r="F570" s="79"/>
      <c r="G570" s="79"/>
      <c r="H570" s="505"/>
      <c r="J570" s="79"/>
      <c r="K570" s="79"/>
      <c r="L570" s="79"/>
      <c r="M570" s="79"/>
      <c r="N570" s="79"/>
      <c r="O570" s="79"/>
      <c r="P570" s="79"/>
    </row>
    <row r="571" spans="3:16" hidden="1" x14ac:dyDescent="0.2">
      <c r="C571" s="79"/>
      <c r="E571" s="78"/>
      <c r="F571" s="79"/>
      <c r="G571" s="79"/>
      <c r="H571" s="505"/>
      <c r="J571" s="79"/>
      <c r="K571" s="79"/>
      <c r="L571" s="79"/>
      <c r="M571" s="79"/>
      <c r="N571" s="79"/>
      <c r="O571" s="79"/>
      <c r="P571" s="79"/>
    </row>
    <row r="572" spans="3:16" hidden="1" x14ac:dyDescent="0.2">
      <c r="C572" s="79"/>
      <c r="E572" s="78"/>
      <c r="F572" s="79"/>
      <c r="G572" s="79"/>
      <c r="H572" s="505"/>
      <c r="J572" s="79"/>
      <c r="K572" s="79"/>
      <c r="L572" s="79"/>
      <c r="M572" s="79"/>
      <c r="N572" s="79"/>
      <c r="O572" s="79"/>
      <c r="P572" s="79"/>
    </row>
    <row r="573" spans="3:16" hidden="1" x14ac:dyDescent="0.2">
      <c r="C573" s="79"/>
      <c r="E573" s="78"/>
      <c r="F573" s="79"/>
      <c r="G573" s="79"/>
      <c r="H573" s="505"/>
      <c r="J573" s="79"/>
      <c r="K573" s="79"/>
      <c r="L573" s="79"/>
      <c r="M573" s="79"/>
      <c r="N573" s="79"/>
      <c r="O573" s="79"/>
      <c r="P573" s="79"/>
    </row>
    <row r="574" spans="3:16" hidden="1" x14ac:dyDescent="0.2">
      <c r="C574" s="79"/>
      <c r="E574" s="78"/>
      <c r="F574" s="79"/>
      <c r="G574" s="79"/>
      <c r="H574" s="505"/>
      <c r="J574" s="79"/>
      <c r="K574" s="79"/>
      <c r="L574" s="79"/>
      <c r="M574" s="79"/>
      <c r="N574" s="79"/>
      <c r="O574" s="79"/>
      <c r="P574" s="79"/>
    </row>
    <row r="575" spans="3:16" hidden="1" x14ac:dyDescent="0.2">
      <c r="C575" s="79"/>
      <c r="E575" s="78"/>
      <c r="F575" s="79"/>
      <c r="G575" s="79"/>
      <c r="H575" s="505"/>
      <c r="J575" s="79"/>
      <c r="K575" s="79"/>
      <c r="L575" s="79"/>
      <c r="M575" s="79"/>
      <c r="N575" s="79"/>
      <c r="O575" s="79"/>
      <c r="P575" s="79"/>
    </row>
    <row r="576" spans="3:16" hidden="1" x14ac:dyDescent="0.2">
      <c r="C576" s="79"/>
      <c r="E576" s="78"/>
      <c r="F576" s="79"/>
      <c r="G576" s="79"/>
      <c r="H576" s="505"/>
      <c r="J576" s="79"/>
      <c r="K576" s="79"/>
      <c r="L576" s="79"/>
      <c r="M576" s="79"/>
      <c r="N576" s="79"/>
      <c r="O576" s="79"/>
      <c r="P576" s="79"/>
    </row>
    <row r="577" spans="3:16" hidden="1" x14ac:dyDescent="0.2">
      <c r="C577" s="79"/>
      <c r="E577" s="78"/>
      <c r="F577" s="79"/>
      <c r="G577" s="79"/>
      <c r="H577" s="505"/>
      <c r="J577" s="79"/>
      <c r="K577" s="79"/>
      <c r="L577" s="79"/>
      <c r="M577" s="79"/>
      <c r="N577" s="79"/>
      <c r="O577" s="79"/>
      <c r="P577" s="79"/>
    </row>
    <row r="578" spans="3:16" hidden="1" x14ac:dyDescent="0.2">
      <c r="C578" s="79"/>
      <c r="E578" s="78"/>
      <c r="F578" s="79"/>
      <c r="G578" s="79"/>
      <c r="H578" s="505"/>
      <c r="J578" s="79"/>
      <c r="K578" s="79"/>
      <c r="L578" s="79"/>
      <c r="M578" s="79"/>
      <c r="N578" s="79"/>
      <c r="O578" s="79"/>
      <c r="P578" s="79"/>
    </row>
    <row r="579" spans="3:16" hidden="1" x14ac:dyDescent="0.2">
      <c r="C579" s="79"/>
      <c r="E579" s="78"/>
      <c r="F579" s="79"/>
      <c r="G579" s="79"/>
      <c r="H579" s="505"/>
      <c r="J579" s="79"/>
      <c r="K579" s="79"/>
      <c r="L579" s="79"/>
      <c r="M579" s="79"/>
      <c r="N579" s="79"/>
      <c r="O579" s="79"/>
      <c r="P579" s="79"/>
    </row>
    <row r="580" spans="3:16" hidden="1" x14ac:dyDescent="0.2">
      <c r="C580" s="79"/>
      <c r="E580" s="78"/>
      <c r="F580" s="79"/>
      <c r="G580" s="79"/>
      <c r="H580" s="505"/>
      <c r="J580" s="79"/>
      <c r="K580" s="79"/>
      <c r="L580" s="79"/>
      <c r="M580" s="79"/>
      <c r="N580" s="79"/>
      <c r="O580" s="79"/>
      <c r="P580" s="79"/>
    </row>
    <row r="581" spans="3:16" hidden="1" x14ac:dyDescent="0.2">
      <c r="C581" s="79"/>
      <c r="E581" s="78"/>
      <c r="F581" s="79"/>
      <c r="G581" s="79"/>
      <c r="H581" s="505"/>
      <c r="J581" s="79"/>
      <c r="K581" s="79"/>
      <c r="L581" s="79"/>
      <c r="M581" s="79"/>
      <c r="N581" s="79"/>
      <c r="O581" s="79"/>
      <c r="P581" s="79"/>
    </row>
    <row r="582" spans="3:16" hidden="1" x14ac:dyDescent="0.2">
      <c r="C582" s="79"/>
      <c r="E582" s="78"/>
      <c r="F582" s="79"/>
      <c r="G582" s="79"/>
      <c r="H582" s="505"/>
      <c r="J582" s="79"/>
      <c r="K582" s="79"/>
      <c r="L582" s="79"/>
      <c r="M582" s="79"/>
      <c r="N582" s="79"/>
      <c r="O582" s="79"/>
      <c r="P582" s="79"/>
    </row>
    <row r="583" spans="3:16" hidden="1" x14ac:dyDescent="0.2">
      <c r="C583" s="79"/>
      <c r="E583" s="78"/>
      <c r="F583" s="79"/>
      <c r="G583" s="79"/>
      <c r="H583" s="505"/>
      <c r="J583" s="79"/>
      <c r="K583" s="79"/>
      <c r="L583" s="79"/>
      <c r="M583" s="79"/>
      <c r="N583" s="79"/>
      <c r="O583" s="79"/>
      <c r="P583" s="79"/>
    </row>
    <row r="584" spans="3:16" hidden="1" x14ac:dyDescent="0.2">
      <c r="C584" s="79"/>
      <c r="E584" s="78"/>
      <c r="F584" s="79"/>
      <c r="G584" s="79"/>
      <c r="H584" s="505"/>
      <c r="J584" s="79"/>
      <c r="K584" s="79"/>
      <c r="L584" s="79"/>
      <c r="M584" s="79"/>
      <c r="N584" s="79"/>
      <c r="O584" s="79"/>
      <c r="P584" s="79"/>
    </row>
    <row r="585" spans="3:16" hidden="1" x14ac:dyDescent="0.2">
      <c r="C585" s="79"/>
      <c r="E585" s="78"/>
      <c r="F585" s="79"/>
      <c r="G585" s="79"/>
      <c r="H585" s="505"/>
      <c r="J585" s="79"/>
      <c r="K585" s="79"/>
      <c r="L585" s="79"/>
      <c r="M585" s="79"/>
      <c r="N585" s="79"/>
      <c r="O585" s="79"/>
      <c r="P585" s="79"/>
    </row>
    <row r="586" spans="3:16" hidden="1" x14ac:dyDescent="0.2">
      <c r="C586" s="79"/>
      <c r="E586" s="78"/>
      <c r="F586" s="79"/>
      <c r="G586" s="79"/>
      <c r="H586" s="505"/>
      <c r="J586" s="79"/>
      <c r="K586" s="79"/>
      <c r="L586" s="79"/>
      <c r="M586" s="79"/>
      <c r="N586" s="79"/>
      <c r="O586" s="79"/>
      <c r="P586" s="79"/>
    </row>
    <row r="587" spans="3:16" hidden="1" x14ac:dyDescent="0.2">
      <c r="C587" s="79"/>
      <c r="E587" s="78"/>
      <c r="F587" s="79"/>
      <c r="G587" s="79"/>
      <c r="H587" s="505"/>
      <c r="J587" s="79"/>
      <c r="K587" s="79"/>
      <c r="L587" s="79"/>
      <c r="M587" s="79"/>
      <c r="N587" s="79"/>
      <c r="O587" s="79"/>
      <c r="P587" s="79"/>
    </row>
    <row r="588" spans="3:16" hidden="1" x14ac:dyDescent="0.2">
      <c r="C588" s="79"/>
      <c r="E588" s="78"/>
      <c r="F588" s="79"/>
      <c r="G588" s="79"/>
      <c r="H588" s="505"/>
      <c r="J588" s="79"/>
      <c r="K588" s="79"/>
      <c r="L588" s="79"/>
      <c r="M588" s="79"/>
      <c r="N588" s="79"/>
      <c r="O588" s="79"/>
      <c r="P588" s="79"/>
    </row>
    <row r="589" spans="3:16" hidden="1" x14ac:dyDescent="0.2">
      <c r="C589" s="79"/>
      <c r="E589" s="78"/>
      <c r="F589" s="79"/>
      <c r="G589" s="79"/>
      <c r="H589" s="505"/>
      <c r="J589" s="79"/>
      <c r="K589" s="79"/>
      <c r="L589" s="79"/>
      <c r="M589" s="79"/>
      <c r="N589" s="79"/>
      <c r="O589" s="79"/>
      <c r="P589" s="79"/>
    </row>
    <row r="590" spans="3:16" hidden="1" x14ac:dyDescent="0.2">
      <c r="C590" s="79"/>
      <c r="E590" s="78"/>
      <c r="F590" s="79"/>
      <c r="G590" s="79"/>
      <c r="H590" s="505"/>
      <c r="J590" s="79"/>
      <c r="K590" s="79"/>
      <c r="L590" s="79"/>
      <c r="M590" s="79"/>
      <c r="N590" s="79"/>
      <c r="O590" s="79"/>
      <c r="P590" s="79"/>
    </row>
    <row r="591" spans="3:16" hidden="1" x14ac:dyDescent="0.2">
      <c r="C591" s="79"/>
      <c r="E591" s="78"/>
      <c r="F591" s="79"/>
      <c r="G591" s="79"/>
      <c r="H591" s="505"/>
      <c r="J591" s="79"/>
      <c r="K591" s="79"/>
      <c r="L591" s="79"/>
      <c r="M591" s="79"/>
      <c r="N591" s="79"/>
      <c r="O591" s="79"/>
      <c r="P591" s="79"/>
    </row>
    <row r="592" spans="3:16" hidden="1" x14ac:dyDescent="0.2">
      <c r="C592" s="79"/>
      <c r="E592" s="78"/>
      <c r="F592" s="79"/>
      <c r="G592" s="79"/>
      <c r="H592" s="505"/>
      <c r="J592" s="79"/>
      <c r="K592" s="79"/>
      <c r="L592" s="79"/>
      <c r="M592" s="79"/>
      <c r="N592" s="79"/>
      <c r="O592" s="79"/>
      <c r="P592" s="79"/>
    </row>
    <row r="593" spans="3:16" hidden="1" x14ac:dyDescent="0.2">
      <c r="C593" s="79"/>
      <c r="E593" s="78"/>
      <c r="F593" s="79"/>
      <c r="G593" s="79"/>
      <c r="H593" s="505"/>
      <c r="J593" s="79"/>
      <c r="K593" s="79"/>
      <c r="L593" s="79"/>
      <c r="M593" s="79"/>
      <c r="N593" s="79"/>
      <c r="O593" s="79"/>
      <c r="P593" s="79"/>
    </row>
    <row r="594" spans="3:16" hidden="1" x14ac:dyDescent="0.2">
      <c r="C594" s="79"/>
      <c r="E594" s="78"/>
      <c r="F594" s="79"/>
      <c r="G594" s="79"/>
      <c r="H594" s="505"/>
      <c r="J594" s="79"/>
      <c r="K594" s="79"/>
      <c r="L594" s="79"/>
      <c r="M594" s="79"/>
      <c r="N594" s="79"/>
      <c r="O594" s="79"/>
      <c r="P594" s="79"/>
    </row>
    <row r="595" spans="3:16" hidden="1" x14ac:dyDescent="0.2">
      <c r="C595" s="79"/>
      <c r="E595" s="78"/>
      <c r="F595" s="79"/>
      <c r="G595" s="79"/>
      <c r="H595" s="505"/>
      <c r="J595" s="79"/>
      <c r="K595" s="79"/>
      <c r="L595" s="79"/>
      <c r="M595" s="79"/>
      <c r="N595" s="79"/>
      <c r="O595" s="79"/>
      <c r="P595" s="79"/>
    </row>
    <row r="596" spans="3:16" hidden="1" x14ac:dyDescent="0.2">
      <c r="C596" s="79"/>
      <c r="E596" s="78"/>
      <c r="F596" s="79"/>
      <c r="G596" s="79"/>
      <c r="H596" s="505"/>
      <c r="J596" s="79"/>
      <c r="K596" s="79"/>
      <c r="L596" s="79"/>
      <c r="M596" s="79"/>
      <c r="N596" s="79"/>
      <c r="O596" s="79"/>
      <c r="P596" s="79"/>
    </row>
    <row r="597" spans="3:16" hidden="1" x14ac:dyDescent="0.2">
      <c r="C597" s="79"/>
      <c r="E597" s="78"/>
      <c r="F597" s="79"/>
      <c r="G597" s="79"/>
      <c r="H597" s="505"/>
      <c r="J597" s="79"/>
      <c r="K597" s="79"/>
      <c r="L597" s="79"/>
      <c r="M597" s="79"/>
      <c r="N597" s="79"/>
      <c r="O597" s="79"/>
      <c r="P597" s="79"/>
    </row>
    <row r="598" spans="3:16" hidden="1" x14ac:dyDescent="0.2">
      <c r="C598" s="79"/>
      <c r="E598" s="78"/>
      <c r="F598" s="79"/>
      <c r="G598" s="79"/>
      <c r="H598" s="505"/>
      <c r="J598" s="79"/>
      <c r="K598" s="79"/>
      <c r="L598" s="79"/>
      <c r="M598" s="79"/>
      <c r="N598" s="79"/>
      <c r="O598" s="79"/>
      <c r="P598" s="79"/>
    </row>
    <row r="599" spans="3:16" hidden="1" x14ac:dyDescent="0.2">
      <c r="C599" s="79"/>
      <c r="E599" s="78"/>
      <c r="F599" s="79"/>
      <c r="G599" s="79"/>
      <c r="H599" s="505"/>
      <c r="J599" s="79"/>
      <c r="K599" s="79"/>
      <c r="L599" s="79"/>
      <c r="M599" s="79"/>
      <c r="N599" s="79"/>
      <c r="O599" s="79"/>
      <c r="P599" s="79"/>
    </row>
    <row r="600" spans="3:16" hidden="1" x14ac:dyDescent="0.2">
      <c r="C600" s="79"/>
      <c r="E600" s="78"/>
      <c r="F600" s="79"/>
      <c r="G600" s="79"/>
      <c r="H600" s="505"/>
      <c r="J600" s="79"/>
      <c r="K600" s="79"/>
      <c r="L600" s="79"/>
      <c r="M600" s="79"/>
      <c r="N600" s="79"/>
      <c r="O600" s="79"/>
      <c r="P600" s="79"/>
    </row>
    <row r="601" spans="3:16" hidden="1" x14ac:dyDescent="0.2">
      <c r="C601" s="79"/>
      <c r="E601" s="78"/>
      <c r="F601" s="79"/>
      <c r="G601" s="79"/>
      <c r="H601" s="505"/>
      <c r="J601" s="79"/>
      <c r="K601" s="79"/>
      <c r="L601" s="79"/>
      <c r="M601" s="79"/>
      <c r="N601" s="79"/>
      <c r="O601" s="79"/>
      <c r="P601" s="79"/>
    </row>
    <row r="602" spans="3:16" hidden="1" x14ac:dyDescent="0.2">
      <c r="C602" s="79"/>
      <c r="E602" s="78"/>
      <c r="F602" s="79"/>
      <c r="G602" s="79"/>
      <c r="H602" s="505"/>
      <c r="J602" s="79"/>
      <c r="K602" s="79"/>
      <c r="L602" s="79"/>
      <c r="M602" s="79"/>
      <c r="N602" s="79"/>
      <c r="O602" s="79"/>
      <c r="P602" s="79"/>
    </row>
    <row r="603" spans="3:16" hidden="1" x14ac:dyDescent="0.2">
      <c r="C603" s="79"/>
      <c r="E603" s="78"/>
      <c r="F603" s="79"/>
      <c r="G603" s="79"/>
      <c r="H603" s="505"/>
      <c r="J603" s="79"/>
      <c r="K603" s="79"/>
      <c r="L603" s="79"/>
      <c r="M603" s="79"/>
      <c r="N603" s="79"/>
      <c r="O603" s="79"/>
      <c r="P603" s="79"/>
    </row>
    <row r="604" spans="3:16" hidden="1" x14ac:dyDescent="0.2">
      <c r="C604" s="79"/>
      <c r="E604" s="78"/>
      <c r="F604" s="79"/>
      <c r="G604" s="79"/>
      <c r="H604" s="505"/>
      <c r="J604" s="79"/>
      <c r="K604" s="79"/>
      <c r="L604" s="79"/>
      <c r="M604" s="79"/>
      <c r="N604" s="79"/>
      <c r="O604" s="79"/>
      <c r="P604" s="79"/>
    </row>
    <row r="605" spans="3:16" hidden="1" x14ac:dyDescent="0.2">
      <c r="C605" s="79"/>
      <c r="E605" s="78"/>
      <c r="F605" s="79"/>
      <c r="G605" s="79"/>
      <c r="H605" s="505"/>
      <c r="J605" s="79"/>
      <c r="K605" s="79"/>
      <c r="L605" s="79"/>
      <c r="M605" s="79"/>
      <c r="N605" s="79"/>
      <c r="O605" s="79"/>
      <c r="P605" s="79"/>
    </row>
    <row r="606" spans="3:16" hidden="1" x14ac:dyDescent="0.2">
      <c r="C606" s="79"/>
      <c r="E606" s="78"/>
      <c r="F606" s="79"/>
      <c r="G606" s="79"/>
      <c r="H606" s="505"/>
      <c r="J606" s="79"/>
      <c r="K606" s="79"/>
      <c r="L606" s="79"/>
      <c r="M606" s="79"/>
      <c r="N606" s="79"/>
      <c r="O606" s="79"/>
      <c r="P606" s="79"/>
    </row>
    <row r="607" spans="3:16" hidden="1" x14ac:dyDescent="0.2">
      <c r="C607" s="79"/>
      <c r="E607" s="78"/>
      <c r="F607" s="79"/>
      <c r="G607" s="79"/>
      <c r="H607" s="505"/>
      <c r="J607" s="79"/>
      <c r="K607" s="79"/>
      <c r="L607" s="79"/>
      <c r="M607" s="79"/>
      <c r="N607" s="79"/>
      <c r="O607" s="79"/>
      <c r="P607" s="79"/>
    </row>
    <row r="608" spans="3:16" hidden="1" x14ac:dyDescent="0.2">
      <c r="C608" s="79"/>
      <c r="E608" s="78"/>
      <c r="F608" s="79"/>
      <c r="G608" s="79"/>
      <c r="H608" s="505"/>
      <c r="J608" s="79"/>
      <c r="K608" s="79"/>
      <c r="L608" s="79"/>
      <c r="M608" s="79"/>
      <c r="N608" s="79"/>
      <c r="O608" s="79"/>
      <c r="P608" s="79"/>
    </row>
    <row r="609" spans="3:16" hidden="1" x14ac:dyDescent="0.2">
      <c r="C609" s="79"/>
      <c r="E609" s="78"/>
      <c r="F609" s="79"/>
      <c r="G609" s="79"/>
      <c r="H609" s="505"/>
      <c r="J609" s="79"/>
      <c r="K609" s="79"/>
      <c r="L609" s="79"/>
      <c r="M609" s="79"/>
      <c r="N609" s="79"/>
      <c r="O609" s="79"/>
      <c r="P609" s="79"/>
    </row>
    <row r="610" spans="3:16" hidden="1" x14ac:dyDescent="0.2">
      <c r="C610" s="79"/>
      <c r="E610" s="78"/>
      <c r="F610" s="79"/>
      <c r="G610" s="79"/>
      <c r="H610" s="505"/>
      <c r="J610" s="79"/>
      <c r="K610" s="79"/>
      <c r="L610" s="79"/>
      <c r="M610" s="79"/>
      <c r="N610" s="79"/>
      <c r="O610" s="79"/>
      <c r="P610" s="79"/>
    </row>
    <row r="611" spans="3:16" hidden="1" x14ac:dyDescent="0.2">
      <c r="C611" s="79"/>
      <c r="E611" s="78"/>
      <c r="F611" s="79"/>
      <c r="G611" s="79"/>
      <c r="H611" s="505"/>
      <c r="J611" s="79"/>
      <c r="K611" s="79"/>
      <c r="L611" s="79"/>
      <c r="M611" s="79"/>
      <c r="N611" s="79"/>
      <c r="O611" s="79"/>
      <c r="P611" s="79"/>
    </row>
    <row r="612" spans="3:16" hidden="1" x14ac:dyDescent="0.2">
      <c r="C612" s="79"/>
      <c r="E612" s="78"/>
      <c r="F612" s="79"/>
      <c r="G612" s="79"/>
      <c r="H612" s="505"/>
      <c r="J612" s="79"/>
      <c r="K612" s="79"/>
      <c r="L612" s="79"/>
      <c r="M612" s="79"/>
      <c r="N612" s="79"/>
      <c r="O612" s="79"/>
      <c r="P612" s="79"/>
    </row>
    <row r="613" spans="3:16" hidden="1" x14ac:dyDescent="0.2">
      <c r="C613" s="79"/>
      <c r="E613" s="78"/>
      <c r="F613" s="79"/>
      <c r="G613" s="79"/>
      <c r="H613" s="505"/>
      <c r="J613" s="79"/>
      <c r="K613" s="79"/>
      <c r="L613" s="79"/>
      <c r="M613" s="79"/>
      <c r="N613" s="79"/>
      <c r="O613" s="79"/>
      <c r="P613" s="79"/>
    </row>
    <row r="614" spans="3:16" hidden="1" x14ac:dyDescent="0.2">
      <c r="C614" s="79"/>
      <c r="E614" s="78"/>
      <c r="F614" s="79"/>
      <c r="G614" s="79"/>
      <c r="H614" s="505"/>
      <c r="J614" s="79"/>
      <c r="K614" s="79"/>
      <c r="L614" s="79"/>
      <c r="M614" s="79"/>
      <c r="N614" s="79"/>
      <c r="O614" s="79"/>
      <c r="P614" s="79"/>
    </row>
    <row r="615" spans="3:16" hidden="1" x14ac:dyDescent="0.2">
      <c r="C615" s="79"/>
      <c r="E615" s="78"/>
      <c r="F615" s="79"/>
      <c r="G615" s="79"/>
      <c r="H615" s="505"/>
      <c r="J615" s="79"/>
      <c r="K615" s="79"/>
      <c r="L615" s="79"/>
      <c r="M615" s="79"/>
      <c r="N615" s="79"/>
      <c r="O615" s="79"/>
      <c r="P615" s="79"/>
    </row>
    <row r="616" spans="3:16" hidden="1" x14ac:dyDescent="0.2">
      <c r="C616" s="79"/>
      <c r="E616" s="78"/>
      <c r="F616" s="79"/>
      <c r="G616" s="79"/>
      <c r="H616" s="505"/>
      <c r="J616" s="79"/>
      <c r="K616" s="79"/>
      <c r="L616" s="79"/>
      <c r="M616" s="79"/>
      <c r="N616" s="79"/>
      <c r="O616" s="79"/>
      <c r="P616" s="79"/>
    </row>
    <row r="617" spans="3:16" hidden="1" x14ac:dyDescent="0.2">
      <c r="C617" s="79"/>
      <c r="E617" s="78"/>
      <c r="F617" s="79"/>
      <c r="G617" s="79"/>
      <c r="H617" s="505"/>
      <c r="J617" s="79"/>
      <c r="K617" s="79"/>
      <c r="L617" s="79"/>
      <c r="M617" s="79"/>
      <c r="N617" s="79"/>
      <c r="O617" s="79"/>
      <c r="P617" s="79"/>
    </row>
    <row r="618" spans="3:16" hidden="1" x14ac:dyDescent="0.2">
      <c r="C618" s="79"/>
      <c r="E618" s="78"/>
      <c r="F618" s="79"/>
      <c r="G618" s="79"/>
      <c r="H618" s="505"/>
      <c r="J618" s="79"/>
      <c r="K618" s="79"/>
      <c r="L618" s="79"/>
      <c r="M618" s="79"/>
      <c r="N618" s="79"/>
      <c r="O618" s="79"/>
      <c r="P618" s="79"/>
    </row>
    <row r="619" spans="3:16" hidden="1" x14ac:dyDescent="0.2">
      <c r="C619" s="79"/>
      <c r="E619" s="78"/>
      <c r="F619" s="79"/>
      <c r="G619" s="79"/>
      <c r="H619" s="505"/>
      <c r="J619" s="79"/>
      <c r="K619" s="79"/>
      <c r="L619" s="79"/>
      <c r="M619" s="79"/>
      <c r="N619" s="79"/>
      <c r="O619" s="79"/>
      <c r="P619" s="79"/>
    </row>
    <row r="620" spans="3:16" hidden="1" x14ac:dyDescent="0.2">
      <c r="C620" s="79"/>
      <c r="E620" s="78"/>
      <c r="F620" s="79"/>
      <c r="G620" s="79"/>
      <c r="H620" s="505"/>
      <c r="J620" s="79"/>
      <c r="K620" s="79"/>
      <c r="L620" s="79"/>
      <c r="M620" s="79"/>
      <c r="N620" s="79"/>
      <c r="O620" s="79"/>
      <c r="P620" s="79"/>
    </row>
    <row r="621" spans="3:16" hidden="1" x14ac:dyDescent="0.2">
      <c r="C621" s="79"/>
      <c r="E621" s="78"/>
      <c r="F621" s="79"/>
      <c r="G621" s="79"/>
      <c r="H621" s="505"/>
      <c r="J621" s="79"/>
      <c r="K621" s="79"/>
      <c r="L621" s="79"/>
      <c r="M621" s="79"/>
      <c r="N621" s="79"/>
      <c r="O621" s="79"/>
      <c r="P621" s="79"/>
    </row>
    <row r="622" spans="3:16" hidden="1" x14ac:dyDescent="0.2">
      <c r="C622" s="79"/>
      <c r="E622" s="78"/>
      <c r="F622" s="79"/>
      <c r="G622" s="79"/>
      <c r="H622" s="505"/>
      <c r="J622" s="79"/>
      <c r="K622" s="79"/>
      <c r="L622" s="79"/>
      <c r="M622" s="79"/>
      <c r="N622" s="79"/>
      <c r="O622" s="79"/>
      <c r="P622" s="79"/>
    </row>
    <row r="623" spans="3:16" hidden="1" x14ac:dyDescent="0.2">
      <c r="C623" s="79"/>
      <c r="E623" s="78"/>
      <c r="F623" s="79"/>
      <c r="G623" s="79"/>
      <c r="H623" s="505"/>
      <c r="J623" s="79"/>
      <c r="K623" s="79"/>
      <c r="L623" s="79"/>
      <c r="M623" s="79"/>
      <c r="N623" s="79"/>
      <c r="O623" s="79"/>
      <c r="P623" s="79"/>
    </row>
    <row r="624" spans="3:16" hidden="1" x14ac:dyDescent="0.2">
      <c r="C624" s="79"/>
      <c r="E624" s="78"/>
      <c r="F624" s="79"/>
      <c r="G624" s="79"/>
      <c r="H624" s="505"/>
      <c r="J624" s="79"/>
      <c r="K624" s="79"/>
      <c r="L624" s="79"/>
      <c r="M624" s="79"/>
      <c r="N624" s="79"/>
      <c r="O624" s="79"/>
      <c r="P624" s="79"/>
    </row>
    <row r="625" spans="3:16" hidden="1" x14ac:dyDescent="0.2">
      <c r="C625" s="79"/>
      <c r="E625" s="78"/>
      <c r="F625" s="79"/>
      <c r="G625" s="79"/>
      <c r="H625" s="505"/>
      <c r="J625" s="79"/>
      <c r="K625" s="79"/>
      <c r="L625" s="79"/>
      <c r="M625" s="79"/>
      <c r="N625" s="79"/>
      <c r="O625" s="79"/>
      <c r="P625" s="79"/>
    </row>
    <row r="626" spans="3:16" hidden="1" x14ac:dyDescent="0.2">
      <c r="C626" s="79"/>
      <c r="E626" s="78"/>
      <c r="F626" s="79"/>
      <c r="G626" s="79"/>
      <c r="H626" s="505"/>
      <c r="J626" s="79"/>
      <c r="K626" s="79"/>
      <c r="L626" s="79"/>
      <c r="M626" s="79"/>
      <c r="N626" s="79"/>
      <c r="O626" s="79"/>
      <c r="P626" s="79"/>
    </row>
    <row r="627" spans="3:16" hidden="1" x14ac:dyDescent="0.2">
      <c r="C627" s="79"/>
      <c r="E627" s="78"/>
      <c r="F627" s="79"/>
      <c r="G627" s="79"/>
      <c r="H627" s="505"/>
      <c r="J627" s="79"/>
      <c r="K627" s="79"/>
      <c r="L627" s="79"/>
      <c r="M627" s="79"/>
      <c r="N627" s="79"/>
      <c r="O627" s="79"/>
      <c r="P627" s="79"/>
    </row>
    <row r="628" spans="3:16" hidden="1" x14ac:dyDescent="0.2">
      <c r="C628" s="79"/>
      <c r="E628" s="78"/>
      <c r="F628" s="79"/>
      <c r="G628" s="79"/>
      <c r="H628" s="505"/>
      <c r="J628" s="79"/>
      <c r="K628" s="79"/>
      <c r="L628" s="79"/>
      <c r="M628" s="79"/>
      <c r="N628" s="79"/>
      <c r="O628" s="79"/>
      <c r="P628" s="79"/>
    </row>
    <row r="629" spans="3:16" hidden="1" x14ac:dyDescent="0.2">
      <c r="C629" s="79"/>
      <c r="E629" s="78"/>
      <c r="F629" s="79"/>
      <c r="G629" s="79"/>
      <c r="H629" s="505"/>
      <c r="J629" s="79"/>
      <c r="K629" s="79"/>
      <c r="L629" s="79"/>
      <c r="M629" s="79"/>
      <c r="N629" s="79"/>
      <c r="O629" s="79"/>
      <c r="P629" s="79"/>
    </row>
    <row r="630" spans="3:16" hidden="1" x14ac:dyDescent="0.2">
      <c r="C630" s="79"/>
      <c r="E630" s="78"/>
      <c r="F630" s="79"/>
      <c r="G630" s="79"/>
      <c r="H630" s="505"/>
      <c r="J630" s="79"/>
      <c r="K630" s="79"/>
      <c r="L630" s="79"/>
      <c r="M630" s="79"/>
      <c r="N630" s="79"/>
      <c r="O630" s="79"/>
      <c r="P630" s="79"/>
    </row>
    <row r="631" spans="3:16" hidden="1" x14ac:dyDescent="0.2">
      <c r="C631" s="79"/>
      <c r="E631" s="78"/>
      <c r="F631" s="79"/>
      <c r="G631" s="79"/>
      <c r="H631" s="505"/>
      <c r="J631" s="79"/>
      <c r="K631" s="79"/>
      <c r="L631" s="79"/>
      <c r="M631" s="79"/>
      <c r="N631" s="79"/>
      <c r="O631" s="79"/>
      <c r="P631" s="79"/>
    </row>
    <row r="632" spans="3:16" hidden="1" x14ac:dyDescent="0.2">
      <c r="C632" s="79"/>
      <c r="E632" s="78"/>
      <c r="F632" s="79"/>
      <c r="G632" s="79"/>
      <c r="H632" s="505"/>
      <c r="J632" s="79"/>
      <c r="K632" s="79"/>
      <c r="L632" s="79"/>
      <c r="M632" s="79"/>
      <c r="N632" s="79"/>
      <c r="O632" s="79"/>
      <c r="P632" s="79"/>
    </row>
    <row r="633" spans="3:16" hidden="1" x14ac:dyDescent="0.2">
      <c r="C633" s="79"/>
      <c r="E633" s="78"/>
      <c r="F633" s="79"/>
      <c r="G633" s="79"/>
      <c r="H633" s="505"/>
      <c r="J633" s="79"/>
      <c r="K633" s="79"/>
      <c r="L633" s="79"/>
      <c r="M633" s="79"/>
      <c r="N633" s="79"/>
      <c r="O633" s="79"/>
      <c r="P633" s="79"/>
    </row>
    <row r="634" spans="3:16" hidden="1" x14ac:dyDescent="0.2">
      <c r="C634" s="79"/>
      <c r="E634" s="78"/>
      <c r="F634" s="79"/>
      <c r="G634" s="79"/>
      <c r="H634" s="505"/>
      <c r="J634" s="79"/>
      <c r="K634" s="79"/>
      <c r="L634" s="79"/>
      <c r="M634" s="79"/>
      <c r="N634" s="79"/>
      <c r="O634" s="79"/>
      <c r="P634" s="79"/>
    </row>
    <row r="635" spans="3:16" hidden="1" x14ac:dyDescent="0.2">
      <c r="C635" s="79"/>
      <c r="E635" s="78"/>
      <c r="F635" s="79"/>
      <c r="G635" s="79"/>
      <c r="H635" s="505"/>
      <c r="J635" s="79"/>
      <c r="K635" s="79"/>
      <c r="L635" s="79"/>
      <c r="M635" s="79"/>
      <c r="N635" s="79"/>
      <c r="O635" s="79"/>
      <c r="P635" s="79"/>
    </row>
    <row r="636" spans="3:16" hidden="1" x14ac:dyDescent="0.2">
      <c r="C636" s="79"/>
      <c r="E636" s="78"/>
      <c r="F636" s="79"/>
      <c r="G636" s="79"/>
      <c r="H636" s="505"/>
      <c r="J636" s="79"/>
      <c r="K636" s="79"/>
      <c r="L636" s="79"/>
      <c r="M636" s="79"/>
      <c r="N636" s="79"/>
      <c r="O636" s="79"/>
      <c r="P636" s="79"/>
    </row>
    <row r="637" spans="3:16" hidden="1" x14ac:dyDescent="0.2">
      <c r="C637" s="79"/>
      <c r="E637" s="78"/>
      <c r="F637" s="79"/>
      <c r="G637" s="79"/>
      <c r="H637" s="505"/>
      <c r="J637" s="79"/>
      <c r="K637" s="79"/>
      <c r="L637" s="79"/>
      <c r="M637" s="79"/>
      <c r="N637" s="79"/>
      <c r="O637" s="79"/>
      <c r="P637" s="79"/>
    </row>
    <row r="638" spans="3:16" hidden="1" x14ac:dyDescent="0.2">
      <c r="C638" s="79"/>
      <c r="E638" s="78"/>
      <c r="F638" s="79"/>
      <c r="G638" s="79"/>
      <c r="H638" s="505"/>
      <c r="J638" s="79"/>
      <c r="K638" s="79"/>
      <c r="L638" s="79"/>
      <c r="M638" s="79"/>
      <c r="N638" s="79"/>
      <c r="O638" s="79"/>
      <c r="P638" s="79"/>
    </row>
    <row r="639" spans="3:16" hidden="1" x14ac:dyDescent="0.2">
      <c r="C639" s="79"/>
      <c r="E639" s="78"/>
      <c r="F639" s="79"/>
      <c r="G639" s="79"/>
      <c r="H639" s="505"/>
      <c r="J639" s="79"/>
      <c r="K639" s="79"/>
      <c r="L639" s="79"/>
      <c r="M639" s="79"/>
      <c r="N639" s="79"/>
      <c r="O639" s="79"/>
      <c r="P639" s="79"/>
    </row>
    <row r="640" spans="3:16" hidden="1" x14ac:dyDescent="0.2">
      <c r="C640" s="79"/>
      <c r="E640" s="78"/>
      <c r="F640" s="79"/>
      <c r="G640" s="79"/>
      <c r="H640" s="505"/>
      <c r="J640" s="79"/>
      <c r="K640" s="79"/>
      <c r="L640" s="79"/>
      <c r="M640" s="79"/>
      <c r="N640" s="79"/>
      <c r="O640" s="79"/>
      <c r="P640" s="79"/>
    </row>
    <row r="641" spans="3:16" hidden="1" x14ac:dyDescent="0.2">
      <c r="C641" s="79"/>
      <c r="E641" s="78"/>
      <c r="F641" s="79"/>
      <c r="G641" s="79"/>
      <c r="H641" s="505"/>
      <c r="J641" s="79"/>
      <c r="K641" s="79"/>
      <c r="L641" s="79"/>
      <c r="M641" s="79"/>
      <c r="N641" s="79"/>
      <c r="O641" s="79"/>
      <c r="P641" s="79"/>
    </row>
    <row r="642" spans="3:16" hidden="1" x14ac:dyDescent="0.2">
      <c r="C642" s="79"/>
      <c r="E642" s="78"/>
      <c r="F642" s="79"/>
      <c r="G642" s="79"/>
      <c r="H642" s="505"/>
      <c r="J642" s="79"/>
      <c r="K642" s="79"/>
      <c r="L642" s="79"/>
      <c r="M642" s="79"/>
      <c r="N642" s="79"/>
      <c r="O642" s="79"/>
      <c r="P642" s="79"/>
    </row>
    <row r="643" spans="3:16" hidden="1" x14ac:dyDescent="0.2">
      <c r="C643" s="79"/>
      <c r="E643" s="78"/>
      <c r="F643" s="79"/>
      <c r="G643" s="79"/>
      <c r="H643" s="505"/>
      <c r="J643" s="79"/>
      <c r="K643" s="79"/>
      <c r="L643" s="79"/>
      <c r="M643" s="79"/>
      <c r="N643" s="79"/>
      <c r="O643" s="79"/>
      <c r="P643" s="79"/>
    </row>
    <row r="644" spans="3:16" hidden="1" x14ac:dyDescent="0.2">
      <c r="C644" s="79"/>
      <c r="E644" s="78"/>
      <c r="F644" s="79"/>
      <c r="G644" s="79"/>
      <c r="H644" s="505"/>
      <c r="J644" s="79"/>
      <c r="K644" s="79"/>
      <c r="L644" s="79"/>
      <c r="M644" s="79"/>
      <c r="N644" s="79"/>
      <c r="O644" s="79"/>
      <c r="P644" s="79"/>
    </row>
    <row r="645" spans="3:16" hidden="1" x14ac:dyDescent="0.2">
      <c r="C645" s="79"/>
      <c r="E645" s="78"/>
      <c r="F645" s="79"/>
      <c r="G645" s="79"/>
      <c r="H645" s="505"/>
      <c r="J645" s="79"/>
      <c r="K645" s="79"/>
      <c r="L645" s="79"/>
      <c r="M645" s="79"/>
      <c r="N645" s="79"/>
      <c r="O645" s="79"/>
      <c r="P645" s="79"/>
    </row>
    <row r="646" spans="3:16" hidden="1" x14ac:dyDescent="0.2">
      <c r="C646" s="79"/>
      <c r="E646" s="78"/>
      <c r="F646" s="79"/>
      <c r="G646" s="79"/>
      <c r="H646" s="505"/>
      <c r="J646" s="79"/>
      <c r="K646" s="79"/>
      <c r="L646" s="79"/>
      <c r="M646" s="79"/>
      <c r="N646" s="79"/>
      <c r="O646" s="79"/>
      <c r="P646" s="79"/>
    </row>
    <row r="647" spans="3:16" hidden="1" x14ac:dyDescent="0.2">
      <c r="C647" s="79"/>
      <c r="E647" s="78"/>
      <c r="F647" s="79"/>
      <c r="G647" s="79"/>
      <c r="H647" s="505"/>
      <c r="J647" s="79"/>
      <c r="K647" s="79"/>
      <c r="L647" s="79"/>
      <c r="M647" s="79"/>
      <c r="N647" s="79"/>
      <c r="O647" s="79"/>
      <c r="P647" s="79"/>
    </row>
    <row r="648" spans="3:16" hidden="1" x14ac:dyDescent="0.2">
      <c r="C648" s="79"/>
      <c r="E648" s="78"/>
      <c r="F648" s="79"/>
      <c r="G648" s="79"/>
      <c r="H648" s="505"/>
      <c r="J648" s="79"/>
      <c r="K648" s="79"/>
      <c r="L648" s="79"/>
      <c r="M648" s="79"/>
      <c r="N648" s="79"/>
      <c r="O648" s="79"/>
      <c r="P648" s="79"/>
    </row>
    <row r="649" spans="3:16" hidden="1" x14ac:dyDescent="0.2">
      <c r="C649" s="79"/>
      <c r="E649" s="78"/>
      <c r="F649" s="79"/>
      <c r="G649" s="79"/>
      <c r="H649" s="505"/>
      <c r="J649" s="79"/>
      <c r="K649" s="79"/>
      <c r="L649" s="79"/>
      <c r="M649" s="79"/>
      <c r="N649" s="79"/>
      <c r="O649" s="79"/>
      <c r="P649" s="79"/>
    </row>
    <row r="650" spans="3:16" hidden="1" x14ac:dyDescent="0.2">
      <c r="C650" s="79"/>
      <c r="E650" s="78"/>
      <c r="F650" s="79"/>
      <c r="G650" s="79"/>
      <c r="H650" s="505"/>
      <c r="J650" s="79"/>
      <c r="K650" s="79"/>
      <c r="L650" s="79"/>
      <c r="M650" s="79"/>
      <c r="N650" s="79"/>
      <c r="O650" s="79"/>
      <c r="P650" s="79"/>
    </row>
    <row r="651" spans="3:16" hidden="1" x14ac:dyDescent="0.2">
      <c r="C651" s="79"/>
      <c r="E651" s="78"/>
      <c r="F651" s="79"/>
      <c r="G651" s="79"/>
      <c r="H651" s="505"/>
      <c r="J651" s="79"/>
      <c r="K651" s="79"/>
      <c r="L651" s="79"/>
      <c r="M651" s="79"/>
      <c r="N651" s="79"/>
      <c r="O651" s="79"/>
      <c r="P651" s="79"/>
    </row>
    <row r="652" spans="3:16" hidden="1" x14ac:dyDescent="0.2">
      <c r="C652" s="79"/>
      <c r="E652" s="78"/>
      <c r="F652" s="79"/>
      <c r="G652" s="79"/>
      <c r="H652" s="505"/>
      <c r="J652" s="79"/>
      <c r="K652" s="79"/>
      <c r="L652" s="79"/>
      <c r="M652" s="79"/>
      <c r="N652" s="79"/>
      <c r="O652" s="79"/>
      <c r="P652" s="79"/>
    </row>
    <row r="653" spans="3:16" hidden="1" x14ac:dyDescent="0.2">
      <c r="C653" s="79"/>
      <c r="E653" s="78"/>
      <c r="F653" s="79"/>
      <c r="G653" s="79"/>
      <c r="H653" s="505"/>
      <c r="J653" s="79"/>
      <c r="K653" s="79"/>
      <c r="L653" s="79"/>
      <c r="M653" s="79"/>
      <c r="N653" s="79"/>
      <c r="O653" s="79"/>
      <c r="P653" s="79"/>
    </row>
    <row r="654" spans="3:16" hidden="1" x14ac:dyDescent="0.2">
      <c r="C654" s="79"/>
      <c r="E654" s="78"/>
      <c r="F654" s="79"/>
      <c r="G654" s="79"/>
      <c r="H654" s="505"/>
      <c r="J654" s="79"/>
      <c r="K654" s="79"/>
      <c r="L654" s="79"/>
      <c r="M654" s="79"/>
      <c r="N654" s="79"/>
      <c r="O654" s="79"/>
      <c r="P654" s="79"/>
    </row>
    <row r="655" spans="3:16" hidden="1" x14ac:dyDescent="0.2">
      <c r="C655" s="79"/>
      <c r="E655" s="78"/>
      <c r="F655" s="79"/>
      <c r="G655" s="79"/>
      <c r="H655" s="505"/>
      <c r="J655" s="79"/>
      <c r="K655" s="79"/>
      <c r="L655" s="79"/>
      <c r="M655" s="79"/>
      <c r="N655" s="79"/>
      <c r="O655" s="79"/>
      <c r="P655" s="79"/>
    </row>
    <row r="656" spans="3:16" hidden="1" x14ac:dyDescent="0.2">
      <c r="C656" s="79"/>
      <c r="E656" s="78"/>
      <c r="F656" s="79"/>
      <c r="G656" s="79"/>
      <c r="H656" s="505"/>
      <c r="J656" s="79"/>
      <c r="K656" s="79"/>
      <c r="L656" s="79"/>
      <c r="M656" s="79"/>
      <c r="N656" s="79"/>
      <c r="O656" s="79"/>
      <c r="P656" s="79"/>
    </row>
    <row r="657" spans="3:16" hidden="1" x14ac:dyDescent="0.2">
      <c r="C657" s="79"/>
      <c r="E657" s="78"/>
      <c r="F657" s="79"/>
      <c r="G657" s="79"/>
      <c r="H657" s="505"/>
      <c r="J657" s="79"/>
      <c r="K657" s="79"/>
      <c r="L657" s="79"/>
      <c r="M657" s="79"/>
      <c r="N657" s="79"/>
      <c r="O657" s="79"/>
      <c r="P657" s="79"/>
    </row>
    <row r="658" spans="3:16" hidden="1" x14ac:dyDescent="0.2">
      <c r="C658" s="79"/>
      <c r="E658" s="78"/>
      <c r="F658" s="79"/>
      <c r="G658" s="79"/>
      <c r="H658" s="505"/>
      <c r="J658" s="79"/>
      <c r="K658" s="79"/>
      <c r="L658" s="79"/>
      <c r="M658" s="79"/>
      <c r="N658" s="79"/>
      <c r="O658" s="79"/>
      <c r="P658" s="79"/>
    </row>
    <row r="659" spans="3:16" hidden="1" x14ac:dyDescent="0.2">
      <c r="C659" s="79"/>
      <c r="E659" s="78"/>
      <c r="F659" s="79"/>
      <c r="G659" s="79"/>
      <c r="H659" s="505"/>
      <c r="J659" s="79"/>
      <c r="K659" s="79"/>
      <c r="L659" s="79"/>
      <c r="M659" s="79"/>
      <c r="N659" s="79"/>
      <c r="O659" s="79"/>
      <c r="P659" s="79"/>
    </row>
    <row r="660" spans="3:16" hidden="1" x14ac:dyDescent="0.2">
      <c r="C660" s="79"/>
      <c r="E660" s="78"/>
      <c r="F660" s="79"/>
      <c r="G660" s="79"/>
      <c r="H660" s="505"/>
      <c r="J660" s="79"/>
      <c r="K660" s="79"/>
      <c r="L660" s="79"/>
      <c r="M660" s="79"/>
      <c r="N660" s="79"/>
      <c r="O660" s="79"/>
      <c r="P660" s="79"/>
    </row>
    <row r="661" spans="3:16" hidden="1" x14ac:dyDescent="0.2">
      <c r="C661" s="79"/>
      <c r="E661" s="78"/>
      <c r="F661" s="79"/>
      <c r="G661" s="79"/>
      <c r="H661" s="505"/>
      <c r="J661" s="79"/>
      <c r="K661" s="79"/>
      <c r="L661" s="79"/>
      <c r="M661" s="79"/>
      <c r="N661" s="79"/>
      <c r="O661" s="79"/>
      <c r="P661" s="79"/>
    </row>
    <row r="662" spans="3:16" hidden="1" x14ac:dyDescent="0.2">
      <c r="C662" s="79"/>
      <c r="E662" s="78"/>
      <c r="F662" s="79"/>
      <c r="G662" s="79"/>
      <c r="H662" s="505"/>
      <c r="J662" s="79"/>
      <c r="K662" s="79"/>
      <c r="L662" s="79"/>
      <c r="M662" s="79"/>
      <c r="N662" s="79"/>
      <c r="O662" s="79"/>
      <c r="P662" s="79"/>
    </row>
    <row r="663" spans="3:16" hidden="1" x14ac:dyDescent="0.2">
      <c r="C663" s="79"/>
      <c r="E663" s="78"/>
      <c r="F663" s="79"/>
      <c r="G663" s="79"/>
      <c r="H663" s="505"/>
      <c r="J663" s="79"/>
      <c r="K663" s="79"/>
      <c r="L663" s="79"/>
      <c r="M663" s="79"/>
      <c r="N663" s="79"/>
      <c r="O663" s="79"/>
      <c r="P663" s="79"/>
    </row>
    <row r="664" spans="3:16" hidden="1" x14ac:dyDescent="0.2">
      <c r="C664" s="79"/>
      <c r="E664" s="78"/>
      <c r="F664" s="79"/>
      <c r="G664" s="79"/>
      <c r="H664" s="505"/>
      <c r="J664" s="79"/>
      <c r="K664" s="79"/>
      <c r="L664" s="79"/>
      <c r="M664" s="79"/>
      <c r="N664" s="79"/>
      <c r="O664" s="79"/>
      <c r="P664" s="79"/>
    </row>
    <row r="665" spans="3:16" hidden="1" x14ac:dyDescent="0.2">
      <c r="C665" s="79"/>
      <c r="E665" s="78"/>
      <c r="F665" s="79"/>
      <c r="G665" s="79"/>
      <c r="H665" s="505"/>
      <c r="J665" s="79"/>
      <c r="K665" s="79"/>
      <c r="L665" s="79"/>
      <c r="M665" s="79"/>
      <c r="N665" s="79"/>
      <c r="O665" s="79"/>
      <c r="P665" s="79"/>
    </row>
    <row r="666" spans="3:16" hidden="1" x14ac:dyDescent="0.2">
      <c r="C666" s="79"/>
      <c r="E666" s="78"/>
      <c r="F666" s="79"/>
      <c r="G666" s="79"/>
      <c r="H666" s="505"/>
      <c r="J666" s="79"/>
      <c r="K666" s="79"/>
      <c r="L666" s="79"/>
      <c r="M666" s="79"/>
      <c r="N666" s="79"/>
      <c r="O666" s="79"/>
      <c r="P666" s="79"/>
    </row>
    <row r="667" spans="3:16" hidden="1" x14ac:dyDescent="0.2">
      <c r="C667" s="79"/>
      <c r="E667" s="78"/>
      <c r="F667" s="79"/>
      <c r="G667" s="79"/>
      <c r="H667" s="505"/>
      <c r="J667" s="79"/>
      <c r="K667" s="79"/>
      <c r="L667" s="79"/>
      <c r="M667" s="79"/>
      <c r="N667" s="79"/>
      <c r="O667" s="79"/>
      <c r="P667" s="79"/>
    </row>
    <row r="668" spans="3:16" hidden="1" x14ac:dyDescent="0.2">
      <c r="C668" s="79"/>
      <c r="E668" s="78"/>
      <c r="F668" s="79"/>
      <c r="G668" s="79"/>
      <c r="H668" s="505"/>
      <c r="J668" s="79"/>
      <c r="K668" s="79"/>
      <c r="L668" s="79"/>
      <c r="M668" s="79"/>
      <c r="N668" s="79"/>
      <c r="O668" s="79"/>
      <c r="P668" s="79"/>
    </row>
    <row r="669" spans="3:16" hidden="1" x14ac:dyDescent="0.2">
      <c r="C669" s="79"/>
      <c r="E669" s="78"/>
      <c r="F669" s="79"/>
      <c r="G669" s="79"/>
      <c r="H669" s="505"/>
      <c r="J669" s="79"/>
      <c r="K669" s="79"/>
      <c r="L669" s="79"/>
      <c r="M669" s="79"/>
      <c r="N669" s="79"/>
      <c r="O669" s="79"/>
      <c r="P669" s="79"/>
    </row>
    <row r="670" spans="3:16" hidden="1" x14ac:dyDescent="0.2">
      <c r="C670" s="79"/>
      <c r="E670" s="78"/>
      <c r="F670" s="79"/>
      <c r="G670" s="79"/>
      <c r="H670" s="505"/>
      <c r="J670" s="79"/>
      <c r="K670" s="79"/>
      <c r="L670" s="79"/>
      <c r="M670" s="79"/>
      <c r="N670" s="79"/>
      <c r="O670" s="79"/>
      <c r="P670" s="79"/>
    </row>
    <row r="671" spans="3:16" hidden="1" x14ac:dyDescent="0.2">
      <c r="C671" s="79"/>
      <c r="E671" s="78"/>
      <c r="F671" s="79"/>
      <c r="G671" s="79"/>
      <c r="H671" s="505"/>
      <c r="J671" s="79"/>
      <c r="K671" s="79"/>
      <c r="L671" s="79"/>
      <c r="M671" s="79"/>
      <c r="N671" s="79"/>
      <c r="O671" s="79"/>
      <c r="P671" s="79"/>
    </row>
    <row r="672" spans="3:16" hidden="1" x14ac:dyDescent="0.2">
      <c r="C672" s="79"/>
      <c r="E672" s="78"/>
      <c r="F672" s="79"/>
      <c r="G672" s="79"/>
      <c r="H672" s="505"/>
      <c r="J672" s="79"/>
      <c r="K672" s="79"/>
      <c r="L672" s="79"/>
      <c r="M672" s="79"/>
      <c r="N672" s="79"/>
      <c r="O672" s="79"/>
      <c r="P672" s="79"/>
    </row>
    <row r="673" spans="3:16" hidden="1" x14ac:dyDescent="0.2">
      <c r="C673" s="79"/>
      <c r="E673" s="78"/>
      <c r="F673" s="79"/>
      <c r="G673" s="79"/>
      <c r="H673" s="505"/>
      <c r="J673" s="79"/>
      <c r="K673" s="79"/>
      <c r="L673" s="79"/>
      <c r="M673" s="79"/>
      <c r="N673" s="79"/>
      <c r="O673" s="79"/>
      <c r="P673" s="79"/>
    </row>
    <row r="674" spans="3:16" hidden="1" x14ac:dyDescent="0.2">
      <c r="C674" s="79"/>
      <c r="E674" s="78"/>
      <c r="F674" s="79"/>
      <c r="G674" s="79"/>
      <c r="H674" s="505"/>
      <c r="J674" s="79"/>
      <c r="K674" s="79"/>
      <c r="L674" s="79"/>
      <c r="M674" s="79"/>
      <c r="N674" s="79"/>
      <c r="O674" s="79"/>
      <c r="P674" s="79"/>
    </row>
    <row r="675" spans="3:16" hidden="1" x14ac:dyDescent="0.2">
      <c r="C675" s="79"/>
      <c r="E675" s="78"/>
      <c r="F675" s="79"/>
      <c r="G675" s="79"/>
      <c r="H675" s="505"/>
      <c r="J675" s="79"/>
      <c r="K675" s="79"/>
      <c r="L675" s="79"/>
      <c r="M675" s="79"/>
      <c r="N675" s="79"/>
      <c r="O675" s="79"/>
      <c r="P675" s="79"/>
    </row>
    <row r="676" spans="3:16" hidden="1" x14ac:dyDescent="0.2">
      <c r="C676" s="79"/>
      <c r="E676" s="78"/>
      <c r="F676" s="79"/>
      <c r="G676" s="79"/>
      <c r="H676" s="505"/>
      <c r="J676" s="79"/>
      <c r="K676" s="79"/>
      <c r="L676" s="79"/>
      <c r="M676" s="79"/>
      <c r="N676" s="79"/>
      <c r="O676" s="79"/>
      <c r="P676" s="79"/>
    </row>
    <row r="677" spans="3:16" hidden="1" x14ac:dyDescent="0.2">
      <c r="C677" s="79"/>
      <c r="E677" s="78"/>
      <c r="F677" s="79"/>
      <c r="G677" s="79"/>
      <c r="H677" s="505"/>
      <c r="J677" s="79"/>
      <c r="K677" s="79"/>
      <c r="L677" s="79"/>
      <c r="M677" s="79"/>
      <c r="N677" s="79"/>
      <c r="O677" s="79"/>
      <c r="P677" s="79"/>
    </row>
    <row r="678" spans="3:16" hidden="1" x14ac:dyDescent="0.2">
      <c r="C678" s="79"/>
      <c r="E678" s="78"/>
      <c r="F678" s="79"/>
      <c r="G678" s="79"/>
      <c r="H678" s="505"/>
      <c r="J678" s="79"/>
      <c r="K678" s="79"/>
      <c r="L678" s="79"/>
      <c r="M678" s="79"/>
      <c r="N678" s="79"/>
      <c r="O678" s="79"/>
      <c r="P678" s="79"/>
    </row>
    <row r="679" spans="3:16" hidden="1" x14ac:dyDescent="0.2">
      <c r="C679" s="79"/>
      <c r="E679" s="78"/>
      <c r="F679" s="79"/>
      <c r="G679" s="79"/>
      <c r="H679" s="505"/>
      <c r="J679" s="79"/>
      <c r="K679" s="79"/>
      <c r="L679" s="79"/>
      <c r="M679" s="79"/>
      <c r="N679" s="79"/>
      <c r="O679" s="79"/>
      <c r="P679" s="79"/>
    </row>
    <row r="680" spans="3:16" hidden="1" x14ac:dyDescent="0.2">
      <c r="C680" s="79"/>
      <c r="E680" s="78"/>
      <c r="F680" s="79"/>
      <c r="G680" s="79"/>
      <c r="H680" s="505"/>
      <c r="J680" s="79"/>
      <c r="K680" s="79"/>
      <c r="L680" s="79"/>
      <c r="M680" s="79"/>
      <c r="N680" s="79"/>
      <c r="O680" s="79"/>
      <c r="P680" s="79"/>
    </row>
    <row r="681" spans="3:16" hidden="1" x14ac:dyDescent="0.2">
      <c r="C681" s="79"/>
      <c r="E681" s="78"/>
      <c r="F681" s="79"/>
      <c r="G681" s="79"/>
      <c r="H681" s="505"/>
      <c r="J681" s="79"/>
      <c r="K681" s="79"/>
      <c r="L681" s="79"/>
      <c r="M681" s="79"/>
      <c r="N681" s="79"/>
      <c r="O681" s="79"/>
      <c r="P681" s="79"/>
    </row>
    <row r="682" spans="3:16" hidden="1" x14ac:dyDescent="0.2">
      <c r="C682" s="79"/>
      <c r="E682" s="78"/>
      <c r="F682" s="79"/>
      <c r="G682" s="79"/>
      <c r="H682" s="505"/>
      <c r="J682" s="79"/>
      <c r="K682" s="79"/>
      <c r="L682" s="79"/>
      <c r="M682" s="79"/>
      <c r="N682" s="79"/>
      <c r="O682" s="79"/>
      <c r="P682" s="79"/>
    </row>
    <row r="683" spans="3:16" hidden="1" x14ac:dyDescent="0.2">
      <c r="C683" s="79"/>
      <c r="E683" s="78"/>
      <c r="F683" s="79"/>
      <c r="G683" s="79"/>
      <c r="H683" s="505"/>
      <c r="J683" s="79"/>
      <c r="K683" s="79"/>
      <c r="L683" s="79"/>
      <c r="M683" s="79"/>
      <c r="N683" s="79"/>
      <c r="O683" s="79"/>
      <c r="P683" s="79"/>
    </row>
    <row r="684" spans="3:16" hidden="1" x14ac:dyDescent="0.2">
      <c r="C684" s="79"/>
      <c r="E684" s="78"/>
      <c r="F684" s="79"/>
      <c r="G684" s="79"/>
      <c r="H684" s="505"/>
      <c r="J684" s="79"/>
      <c r="K684" s="79"/>
      <c r="L684" s="79"/>
      <c r="M684" s="79"/>
      <c r="N684" s="79"/>
      <c r="O684" s="79"/>
      <c r="P684" s="79"/>
    </row>
    <row r="685" spans="3:16" hidden="1" x14ac:dyDescent="0.2">
      <c r="C685" s="79"/>
      <c r="E685" s="78"/>
      <c r="F685" s="79"/>
      <c r="G685" s="79"/>
      <c r="H685" s="505"/>
      <c r="J685" s="79"/>
      <c r="K685" s="79"/>
      <c r="L685" s="79"/>
      <c r="M685" s="79"/>
      <c r="N685" s="79"/>
      <c r="O685" s="79"/>
      <c r="P685" s="79"/>
    </row>
    <row r="686" spans="3:16" hidden="1" x14ac:dyDescent="0.2">
      <c r="C686" s="79"/>
      <c r="E686" s="78"/>
      <c r="F686" s="79"/>
      <c r="G686" s="79"/>
      <c r="H686" s="505"/>
      <c r="J686" s="79"/>
      <c r="K686" s="79"/>
      <c r="L686" s="79"/>
      <c r="M686" s="79"/>
      <c r="N686" s="79"/>
      <c r="O686" s="79"/>
      <c r="P686" s="79"/>
    </row>
    <row r="687" spans="3:16" hidden="1" x14ac:dyDescent="0.2">
      <c r="C687" s="79"/>
      <c r="E687" s="78"/>
      <c r="F687" s="79"/>
      <c r="G687" s="79"/>
      <c r="H687" s="505"/>
      <c r="J687" s="79"/>
      <c r="K687" s="79"/>
      <c r="L687" s="79"/>
      <c r="M687" s="79"/>
      <c r="N687" s="79"/>
      <c r="O687" s="79"/>
      <c r="P687" s="79"/>
    </row>
    <row r="688" spans="3:16" hidden="1" x14ac:dyDescent="0.2">
      <c r="C688" s="79"/>
      <c r="E688" s="78"/>
      <c r="F688" s="79"/>
      <c r="G688" s="79"/>
      <c r="H688" s="505"/>
      <c r="J688" s="79"/>
      <c r="K688" s="79"/>
      <c r="L688" s="79"/>
      <c r="M688" s="79"/>
      <c r="N688" s="79"/>
      <c r="O688" s="79"/>
      <c r="P688" s="79"/>
    </row>
    <row r="689" spans="3:16" hidden="1" x14ac:dyDescent="0.2">
      <c r="C689" s="79"/>
      <c r="E689" s="78"/>
      <c r="F689" s="79"/>
      <c r="G689" s="79"/>
      <c r="H689" s="505"/>
      <c r="J689" s="79"/>
      <c r="K689" s="79"/>
      <c r="L689" s="79"/>
      <c r="M689" s="79"/>
      <c r="N689" s="79"/>
      <c r="O689" s="79"/>
      <c r="P689" s="79"/>
    </row>
    <row r="690" spans="3:16" hidden="1" x14ac:dyDescent="0.2">
      <c r="C690" s="79"/>
      <c r="E690" s="78"/>
      <c r="F690" s="79"/>
      <c r="G690" s="79"/>
      <c r="H690" s="505"/>
      <c r="J690" s="79"/>
      <c r="K690" s="79"/>
      <c r="L690" s="79"/>
      <c r="M690" s="79"/>
      <c r="N690" s="79"/>
      <c r="O690" s="79"/>
      <c r="P690" s="79"/>
    </row>
    <row r="691" spans="3:16" hidden="1" x14ac:dyDescent="0.2">
      <c r="C691" s="79"/>
      <c r="E691" s="78"/>
      <c r="F691" s="79"/>
      <c r="G691" s="79"/>
      <c r="H691" s="505"/>
      <c r="J691" s="79"/>
      <c r="K691" s="79"/>
      <c r="L691" s="79"/>
      <c r="M691" s="79"/>
      <c r="N691" s="79"/>
      <c r="O691" s="79"/>
      <c r="P691" s="79"/>
    </row>
    <row r="692" spans="3:16" hidden="1" x14ac:dyDescent="0.2">
      <c r="C692" s="79"/>
      <c r="E692" s="78"/>
      <c r="F692" s="79"/>
      <c r="G692" s="79"/>
      <c r="H692" s="505"/>
      <c r="J692" s="79"/>
      <c r="K692" s="79"/>
      <c r="L692" s="79"/>
      <c r="M692" s="79"/>
      <c r="N692" s="79"/>
      <c r="O692" s="79"/>
      <c r="P692" s="79"/>
    </row>
    <row r="693" spans="3:16" hidden="1" x14ac:dyDescent="0.2">
      <c r="C693" s="79"/>
      <c r="E693" s="78"/>
      <c r="F693" s="79"/>
      <c r="G693" s="79"/>
      <c r="H693" s="505"/>
      <c r="J693" s="79"/>
      <c r="K693" s="79"/>
      <c r="L693" s="79"/>
      <c r="M693" s="79"/>
      <c r="N693" s="79"/>
      <c r="O693" s="79"/>
      <c r="P693" s="79"/>
    </row>
    <row r="694" spans="3:16" hidden="1" x14ac:dyDescent="0.2">
      <c r="C694" s="79"/>
      <c r="E694" s="78"/>
      <c r="F694" s="79"/>
      <c r="G694" s="79"/>
      <c r="H694" s="505"/>
      <c r="J694" s="79"/>
      <c r="K694" s="79"/>
      <c r="L694" s="79"/>
      <c r="M694" s="79"/>
      <c r="N694" s="79"/>
      <c r="O694" s="79"/>
      <c r="P694" s="79"/>
    </row>
    <row r="695" spans="3:16" hidden="1" x14ac:dyDescent="0.2">
      <c r="C695" s="79"/>
      <c r="E695" s="78"/>
      <c r="F695" s="79"/>
      <c r="G695" s="79"/>
      <c r="H695" s="505"/>
      <c r="J695" s="79"/>
      <c r="K695" s="79"/>
      <c r="L695" s="79"/>
      <c r="M695" s="79"/>
      <c r="N695" s="79"/>
      <c r="O695" s="79"/>
      <c r="P695" s="79"/>
    </row>
    <row r="696" spans="3:16" hidden="1" x14ac:dyDescent="0.2">
      <c r="C696" s="79"/>
      <c r="E696" s="78"/>
      <c r="F696" s="79"/>
      <c r="G696" s="79"/>
      <c r="H696" s="505"/>
      <c r="J696" s="79"/>
      <c r="K696" s="79"/>
      <c r="L696" s="79"/>
      <c r="M696" s="79"/>
      <c r="N696" s="79"/>
      <c r="O696" s="79"/>
      <c r="P696" s="79"/>
    </row>
    <row r="697" spans="3:16" hidden="1" x14ac:dyDescent="0.2">
      <c r="C697" s="79"/>
      <c r="E697" s="78"/>
      <c r="F697" s="79"/>
      <c r="G697" s="79"/>
      <c r="H697" s="505"/>
      <c r="J697" s="79"/>
      <c r="K697" s="79"/>
      <c r="L697" s="79"/>
      <c r="M697" s="79"/>
      <c r="N697" s="79"/>
      <c r="O697" s="79"/>
      <c r="P697" s="79"/>
    </row>
    <row r="698" spans="3:16" hidden="1" x14ac:dyDescent="0.2">
      <c r="C698" s="79"/>
      <c r="E698" s="78"/>
      <c r="F698" s="79"/>
      <c r="G698" s="79"/>
      <c r="H698" s="505"/>
      <c r="J698" s="79"/>
      <c r="K698" s="79"/>
      <c r="L698" s="79"/>
      <c r="M698" s="79"/>
      <c r="N698" s="79"/>
      <c r="O698" s="79"/>
      <c r="P698" s="79"/>
    </row>
    <row r="699" spans="3:16" hidden="1" x14ac:dyDescent="0.2">
      <c r="C699" s="79"/>
      <c r="E699" s="78"/>
      <c r="F699" s="79"/>
      <c r="G699" s="79"/>
      <c r="H699" s="505"/>
      <c r="J699" s="79"/>
      <c r="K699" s="79"/>
      <c r="L699" s="79"/>
      <c r="M699" s="79"/>
      <c r="N699" s="79"/>
      <c r="O699" s="79"/>
      <c r="P699" s="79"/>
    </row>
    <row r="700" spans="3:16" hidden="1" x14ac:dyDescent="0.2">
      <c r="C700" s="79"/>
      <c r="E700" s="78"/>
      <c r="F700" s="79"/>
      <c r="G700" s="79"/>
      <c r="H700" s="505"/>
      <c r="J700" s="79"/>
      <c r="K700" s="79"/>
      <c r="L700" s="79"/>
      <c r="M700" s="79"/>
      <c r="N700" s="79"/>
      <c r="O700" s="79"/>
      <c r="P700" s="79"/>
    </row>
    <row r="701" spans="3:16" hidden="1" x14ac:dyDescent="0.2">
      <c r="C701" s="79"/>
      <c r="E701" s="78"/>
      <c r="F701" s="79"/>
      <c r="G701" s="79"/>
      <c r="H701" s="505"/>
      <c r="J701" s="79"/>
      <c r="K701" s="79"/>
      <c r="L701" s="79"/>
      <c r="M701" s="79"/>
      <c r="N701" s="79"/>
      <c r="O701" s="79"/>
      <c r="P701" s="79"/>
    </row>
    <row r="702" spans="3:16" hidden="1" x14ac:dyDescent="0.2">
      <c r="C702" s="79"/>
      <c r="E702" s="78"/>
      <c r="F702" s="79"/>
      <c r="G702" s="79"/>
      <c r="H702" s="505"/>
      <c r="J702" s="79"/>
      <c r="K702" s="79"/>
      <c r="L702" s="79"/>
      <c r="M702" s="79"/>
      <c r="N702" s="79"/>
      <c r="O702" s="79"/>
      <c r="P702" s="79"/>
    </row>
    <row r="703" spans="3:16" hidden="1" x14ac:dyDescent="0.2">
      <c r="C703" s="79"/>
      <c r="E703" s="78"/>
      <c r="F703" s="79"/>
      <c r="G703" s="79"/>
      <c r="H703" s="505"/>
      <c r="J703" s="79"/>
      <c r="K703" s="79"/>
      <c r="L703" s="79"/>
      <c r="M703" s="79"/>
      <c r="N703" s="79"/>
      <c r="O703" s="79"/>
      <c r="P703" s="79"/>
    </row>
    <row r="704" spans="3:16" hidden="1" x14ac:dyDescent="0.2">
      <c r="C704" s="79"/>
      <c r="E704" s="78"/>
      <c r="F704" s="79"/>
      <c r="G704" s="79"/>
      <c r="H704" s="505"/>
      <c r="J704" s="79"/>
      <c r="K704" s="79"/>
      <c r="L704" s="79"/>
      <c r="M704" s="79"/>
      <c r="N704" s="79"/>
      <c r="O704" s="79"/>
      <c r="P704" s="79"/>
    </row>
    <row r="705" spans="3:16" hidden="1" x14ac:dyDescent="0.2">
      <c r="C705" s="79"/>
      <c r="E705" s="78"/>
      <c r="F705" s="79"/>
      <c r="G705" s="79"/>
      <c r="H705" s="505"/>
      <c r="J705" s="79"/>
      <c r="K705" s="79"/>
      <c r="L705" s="79"/>
      <c r="M705" s="79"/>
      <c r="N705" s="79"/>
      <c r="O705" s="79"/>
      <c r="P705" s="79"/>
    </row>
    <row r="706" spans="3:16" hidden="1" x14ac:dyDescent="0.2">
      <c r="C706" s="79"/>
      <c r="E706" s="78"/>
      <c r="F706" s="79"/>
      <c r="G706" s="79"/>
      <c r="H706" s="505"/>
      <c r="J706" s="79"/>
      <c r="K706" s="79"/>
      <c r="L706" s="79"/>
      <c r="M706" s="79"/>
      <c r="N706" s="79"/>
      <c r="O706" s="79"/>
      <c r="P706" s="79"/>
    </row>
    <row r="707" spans="3:16" hidden="1" x14ac:dyDescent="0.2">
      <c r="C707" s="79"/>
      <c r="E707" s="78"/>
      <c r="F707" s="79"/>
      <c r="G707" s="79"/>
      <c r="H707" s="505"/>
      <c r="J707" s="79"/>
      <c r="K707" s="79"/>
      <c r="L707" s="79"/>
      <c r="M707" s="79"/>
      <c r="N707" s="79"/>
      <c r="O707" s="79"/>
      <c r="P707" s="79"/>
    </row>
    <row r="708" spans="3:16" hidden="1" x14ac:dyDescent="0.2">
      <c r="C708" s="79"/>
      <c r="E708" s="78"/>
      <c r="F708" s="79"/>
      <c r="G708" s="79"/>
      <c r="H708" s="505"/>
      <c r="J708" s="79"/>
      <c r="K708" s="79"/>
      <c r="L708" s="79"/>
      <c r="M708" s="79"/>
      <c r="N708" s="79"/>
      <c r="O708" s="79"/>
      <c r="P708" s="79"/>
    </row>
    <row r="709" spans="3:16" hidden="1" x14ac:dyDescent="0.2">
      <c r="C709" s="79"/>
      <c r="E709" s="78"/>
      <c r="F709" s="79"/>
      <c r="G709" s="79"/>
      <c r="H709" s="505"/>
      <c r="J709" s="79"/>
      <c r="K709" s="79"/>
      <c r="L709" s="79"/>
      <c r="M709" s="79"/>
      <c r="N709" s="79"/>
      <c r="O709" s="79"/>
      <c r="P709" s="79"/>
    </row>
    <row r="710" spans="3:16" hidden="1" x14ac:dyDescent="0.2">
      <c r="C710" s="79"/>
      <c r="E710" s="78"/>
      <c r="F710" s="79"/>
      <c r="G710" s="79"/>
      <c r="H710" s="505"/>
      <c r="J710" s="79"/>
      <c r="K710" s="79"/>
      <c r="L710" s="79"/>
      <c r="M710" s="79"/>
      <c r="N710" s="79"/>
      <c r="O710" s="79"/>
      <c r="P710" s="79"/>
    </row>
    <row r="711" spans="3:16" hidden="1" x14ac:dyDescent="0.2">
      <c r="C711" s="79"/>
      <c r="E711" s="78"/>
      <c r="F711" s="79"/>
      <c r="G711" s="79"/>
      <c r="H711" s="505"/>
      <c r="J711" s="79"/>
      <c r="K711" s="79"/>
      <c r="L711" s="79"/>
      <c r="M711" s="79"/>
      <c r="N711" s="79"/>
      <c r="O711" s="79"/>
      <c r="P711" s="79"/>
    </row>
    <row r="712" spans="3:16" hidden="1" x14ac:dyDescent="0.2">
      <c r="C712" s="79"/>
      <c r="E712" s="78"/>
      <c r="F712" s="79"/>
      <c r="G712" s="79"/>
      <c r="H712" s="505"/>
      <c r="J712" s="79"/>
      <c r="K712" s="79"/>
      <c r="L712" s="79"/>
      <c r="M712" s="79"/>
      <c r="N712" s="79"/>
      <c r="O712" s="79"/>
      <c r="P712" s="79"/>
    </row>
    <row r="713" spans="3:16" hidden="1" x14ac:dyDescent="0.2">
      <c r="C713" s="79"/>
      <c r="E713" s="78"/>
      <c r="F713" s="79"/>
      <c r="G713" s="79"/>
      <c r="H713" s="505"/>
      <c r="J713" s="79"/>
      <c r="K713" s="79"/>
      <c r="L713" s="79"/>
      <c r="M713" s="79"/>
      <c r="N713" s="79"/>
      <c r="O713" s="79"/>
      <c r="P713" s="79"/>
    </row>
    <row r="714" spans="3:16" hidden="1" x14ac:dyDescent="0.2">
      <c r="C714" s="79"/>
      <c r="E714" s="78"/>
      <c r="F714" s="79"/>
      <c r="G714" s="79"/>
      <c r="H714" s="505"/>
      <c r="J714" s="79"/>
      <c r="K714" s="79"/>
      <c r="L714" s="79"/>
      <c r="M714" s="79"/>
      <c r="N714" s="79"/>
      <c r="O714" s="79"/>
      <c r="P714" s="79"/>
    </row>
    <row r="715" spans="3:16" hidden="1" x14ac:dyDescent="0.2">
      <c r="C715" s="79"/>
      <c r="E715" s="78"/>
      <c r="F715" s="79"/>
      <c r="G715" s="79"/>
      <c r="H715" s="505"/>
      <c r="J715" s="79"/>
      <c r="K715" s="79"/>
      <c r="L715" s="79"/>
      <c r="M715" s="79"/>
      <c r="N715" s="79"/>
      <c r="O715" s="79"/>
      <c r="P715" s="79"/>
    </row>
    <row r="716" spans="3:16" hidden="1" x14ac:dyDescent="0.2">
      <c r="C716" s="79"/>
      <c r="E716" s="78"/>
      <c r="F716" s="79"/>
      <c r="G716" s="79"/>
      <c r="H716" s="505"/>
      <c r="J716" s="79"/>
      <c r="K716" s="79"/>
      <c r="L716" s="79"/>
      <c r="M716" s="79"/>
      <c r="N716" s="79"/>
      <c r="O716" s="79"/>
      <c r="P716" s="79"/>
    </row>
    <row r="717" spans="3:16" hidden="1" x14ac:dyDescent="0.2">
      <c r="C717" s="79"/>
      <c r="E717" s="78"/>
      <c r="F717" s="79"/>
      <c r="G717" s="79"/>
      <c r="H717" s="505"/>
      <c r="J717" s="79"/>
      <c r="K717" s="79"/>
      <c r="L717" s="79"/>
      <c r="M717" s="79"/>
      <c r="N717" s="79"/>
      <c r="O717" s="79"/>
      <c r="P717" s="79"/>
    </row>
    <row r="718" spans="3:16" hidden="1" x14ac:dyDescent="0.2">
      <c r="C718" s="79"/>
      <c r="E718" s="78"/>
      <c r="F718" s="79"/>
      <c r="G718" s="79"/>
      <c r="H718" s="505"/>
      <c r="J718" s="79"/>
      <c r="K718" s="79"/>
      <c r="L718" s="79"/>
      <c r="M718" s="79"/>
      <c r="N718" s="79"/>
      <c r="O718" s="79"/>
      <c r="P718" s="79"/>
    </row>
    <row r="719" spans="3:16" hidden="1" x14ac:dyDescent="0.2">
      <c r="C719" s="79"/>
      <c r="E719" s="78"/>
      <c r="F719" s="79"/>
      <c r="G719" s="79"/>
      <c r="H719" s="505"/>
      <c r="J719" s="79"/>
      <c r="K719" s="79"/>
      <c r="L719" s="79"/>
      <c r="M719" s="79"/>
      <c r="N719" s="79"/>
      <c r="O719" s="79"/>
      <c r="P719" s="79"/>
    </row>
    <row r="720" spans="3:16" hidden="1" x14ac:dyDescent="0.2">
      <c r="C720" s="79"/>
      <c r="E720" s="78"/>
      <c r="F720" s="79"/>
      <c r="G720" s="79"/>
      <c r="H720" s="505"/>
      <c r="J720" s="79"/>
      <c r="K720" s="79"/>
      <c r="L720" s="79"/>
      <c r="M720" s="79"/>
      <c r="N720" s="79"/>
      <c r="O720" s="79"/>
      <c r="P720" s="79"/>
    </row>
    <row r="721" spans="3:16" hidden="1" x14ac:dyDescent="0.2">
      <c r="C721" s="79"/>
      <c r="E721" s="78"/>
      <c r="F721" s="79"/>
      <c r="G721" s="79"/>
      <c r="H721" s="505"/>
      <c r="J721" s="79"/>
      <c r="K721" s="79"/>
      <c r="L721" s="79"/>
      <c r="M721" s="79"/>
      <c r="N721" s="79"/>
      <c r="O721" s="79"/>
      <c r="P721" s="79"/>
    </row>
    <row r="722" spans="3:16" hidden="1" x14ac:dyDescent="0.2">
      <c r="C722" s="79"/>
      <c r="E722" s="78"/>
      <c r="F722" s="79"/>
      <c r="G722" s="79"/>
      <c r="H722" s="505"/>
      <c r="J722" s="79"/>
      <c r="K722" s="79"/>
      <c r="L722" s="79"/>
      <c r="M722" s="79"/>
      <c r="N722" s="79"/>
      <c r="O722" s="79"/>
      <c r="P722" s="79"/>
    </row>
    <row r="723" spans="3:16" hidden="1" x14ac:dyDescent="0.2">
      <c r="C723" s="79"/>
      <c r="E723" s="78"/>
      <c r="F723" s="79"/>
      <c r="G723" s="79"/>
      <c r="H723" s="505"/>
      <c r="J723" s="79"/>
      <c r="K723" s="79"/>
      <c r="L723" s="79"/>
      <c r="M723" s="79"/>
      <c r="N723" s="79"/>
      <c r="O723" s="79"/>
      <c r="P723" s="79"/>
    </row>
    <row r="724" spans="3:16" hidden="1" x14ac:dyDescent="0.2">
      <c r="C724" s="79"/>
      <c r="E724" s="78"/>
      <c r="F724" s="79"/>
      <c r="G724" s="79"/>
      <c r="H724" s="505"/>
      <c r="J724" s="79"/>
      <c r="K724" s="79"/>
      <c r="L724" s="79"/>
      <c r="M724" s="79"/>
      <c r="N724" s="79"/>
      <c r="O724" s="79"/>
      <c r="P724" s="79"/>
    </row>
    <row r="725" spans="3:16" hidden="1" x14ac:dyDescent="0.2">
      <c r="C725" s="79"/>
      <c r="E725" s="78"/>
      <c r="F725" s="79"/>
      <c r="G725" s="79"/>
      <c r="H725" s="505"/>
      <c r="J725" s="79"/>
      <c r="K725" s="79"/>
      <c r="L725" s="79"/>
      <c r="M725" s="79"/>
      <c r="N725" s="79"/>
      <c r="O725" s="79"/>
      <c r="P725" s="79"/>
    </row>
    <row r="726" spans="3:16" hidden="1" x14ac:dyDescent="0.2">
      <c r="C726" s="79"/>
      <c r="E726" s="78"/>
      <c r="F726" s="79"/>
      <c r="G726" s="79"/>
      <c r="H726" s="505"/>
      <c r="J726" s="79"/>
      <c r="K726" s="79"/>
      <c r="L726" s="79"/>
      <c r="M726" s="79"/>
      <c r="N726" s="79"/>
      <c r="O726" s="79"/>
      <c r="P726" s="79"/>
    </row>
    <row r="727" spans="3:16" hidden="1" x14ac:dyDescent="0.2">
      <c r="C727" s="79"/>
      <c r="E727" s="78"/>
      <c r="F727" s="79"/>
      <c r="G727" s="79"/>
      <c r="H727" s="505"/>
      <c r="J727" s="79"/>
      <c r="K727" s="79"/>
      <c r="L727" s="79"/>
      <c r="M727" s="79"/>
      <c r="N727" s="79"/>
      <c r="O727" s="79"/>
      <c r="P727" s="79"/>
    </row>
    <row r="728" spans="3:16" hidden="1" x14ac:dyDescent="0.2">
      <c r="C728" s="79"/>
      <c r="E728" s="78"/>
      <c r="F728" s="79"/>
      <c r="G728" s="79"/>
      <c r="H728" s="505"/>
      <c r="J728" s="79"/>
      <c r="K728" s="79"/>
      <c r="L728" s="79"/>
      <c r="M728" s="79"/>
      <c r="N728" s="79"/>
      <c r="O728" s="79"/>
      <c r="P728" s="79"/>
    </row>
    <row r="729" spans="3:16" hidden="1" x14ac:dyDescent="0.2">
      <c r="C729" s="79"/>
      <c r="E729" s="78"/>
      <c r="F729" s="79"/>
      <c r="G729" s="79"/>
      <c r="H729" s="505"/>
      <c r="J729" s="79"/>
      <c r="K729" s="79"/>
      <c r="L729" s="79"/>
      <c r="M729" s="79"/>
      <c r="N729" s="79"/>
      <c r="O729" s="79"/>
      <c r="P729" s="79"/>
    </row>
    <row r="730" spans="3:16" hidden="1" x14ac:dyDescent="0.2">
      <c r="C730" s="79"/>
      <c r="E730" s="78"/>
      <c r="F730" s="79"/>
      <c r="G730" s="79"/>
      <c r="H730" s="505"/>
      <c r="J730" s="79"/>
      <c r="K730" s="79"/>
      <c r="L730" s="79"/>
      <c r="M730" s="79"/>
      <c r="N730" s="79"/>
      <c r="O730" s="79"/>
      <c r="P730" s="79"/>
    </row>
    <row r="731" spans="3:16" hidden="1" x14ac:dyDescent="0.2">
      <c r="C731" s="79"/>
      <c r="E731" s="78"/>
      <c r="F731" s="79"/>
      <c r="G731" s="79"/>
      <c r="H731" s="505"/>
      <c r="J731" s="79"/>
      <c r="K731" s="79"/>
      <c r="L731" s="79"/>
      <c r="M731" s="79"/>
      <c r="N731" s="79"/>
      <c r="O731" s="79"/>
      <c r="P731" s="79"/>
    </row>
    <row r="732" spans="3:16" hidden="1" x14ac:dyDescent="0.2">
      <c r="C732" s="79"/>
      <c r="E732" s="78"/>
      <c r="F732" s="79"/>
      <c r="G732" s="79"/>
      <c r="H732" s="505"/>
      <c r="J732" s="79"/>
      <c r="K732" s="79"/>
      <c r="L732" s="79"/>
      <c r="M732" s="79"/>
      <c r="N732" s="79"/>
      <c r="O732" s="79"/>
      <c r="P732" s="79"/>
    </row>
    <row r="733" spans="3:16" hidden="1" x14ac:dyDescent="0.2">
      <c r="C733" s="79"/>
      <c r="E733" s="78"/>
      <c r="F733" s="79"/>
      <c r="G733" s="79"/>
      <c r="H733" s="505"/>
      <c r="J733" s="79"/>
      <c r="K733" s="79"/>
      <c r="L733" s="79"/>
      <c r="M733" s="79"/>
      <c r="N733" s="79"/>
      <c r="O733" s="79"/>
      <c r="P733" s="79"/>
    </row>
    <row r="734" spans="3:16" hidden="1" x14ac:dyDescent="0.2">
      <c r="C734" s="79"/>
      <c r="E734" s="78"/>
      <c r="F734" s="79"/>
      <c r="G734" s="79"/>
      <c r="H734" s="505"/>
      <c r="J734" s="79"/>
      <c r="K734" s="79"/>
      <c r="L734" s="79"/>
      <c r="M734" s="79"/>
      <c r="N734" s="79"/>
      <c r="O734" s="79"/>
      <c r="P734" s="79"/>
    </row>
    <row r="735" spans="3:16" hidden="1" x14ac:dyDescent="0.2">
      <c r="C735" s="79"/>
      <c r="E735" s="78"/>
      <c r="F735" s="79"/>
      <c r="G735" s="79"/>
      <c r="H735" s="505"/>
      <c r="J735" s="79"/>
      <c r="K735" s="79"/>
      <c r="L735" s="79"/>
      <c r="M735" s="79"/>
      <c r="N735" s="79"/>
      <c r="O735" s="79"/>
      <c r="P735" s="79"/>
    </row>
    <row r="736" spans="3:16" hidden="1" x14ac:dyDescent="0.2">
      <c r="C736" s="79"/>
      <c r="E736" s="78"/>
      <c r="F736" s="79"/>
      <c r="G736" s="79"/>
      <c r="H736" s="505"/>
      <c r="J736" s="79"/>
      <c r="K736" s="79"/>
      <c r="L736" s="79"/>
      <c r="M736" s="79"/>
      <c r="N736" s="79"/>
      <c r="O736" s="79"/>
      <c r="P736" s="79"/>
    </row>
    <row r="737" spans="3:16" hidden="1" x14ac:dyDescent="0.2">
      <c r="C737" s="79"/>
      <c r="E737" s="78"/>
      <c r="F737" s="79"/>
      <c r="G737" s="79"/>
      <c r="H737" s="505"/>
      <c r="J737" s="79"/>
      <c r="K737" s="79"/>
      <c r="L737" s="79"/>
      <c r="M737" s="79"/>
      <c r="N737" s="79"/>
      <c r="O737" s="79"/>
      <c r="P737" s="79"/>
    </row>
    <row r="738" spans="3:16" hidden="1" x14ac:dyDescent="0.2">
      <c r="C738" s="79"/>
      <c r="E738" s="78"/>
      <c r="F738" s="79"/>
      <c r="G738" s="79"/>
      <c r="H738" s="505"/>
      <c r="J738" s="79"/>
      <c r="K738" s="79"/>
      <c r="L738" s="79"/>
      <c r="M738" s="79"/>
      <c r="N738" s="79"/>
      <c r="O738" s="79"/>
      <c r="P738" s="79"/>
    </row>
    <row r="739" spans="3:16" hidden="1" x14ac:dyDescent="0.2">
      <c r="C739" s="79"/>
      <c r="E739" s="78"/>
      <c r="F739" s="79"/>
      <c r="G739" s="79"/>
      <c r="H739" s="505"/>
      <c r="J739" s="79"/>
      <c r="K739" s="79"/>
      <c r="L739" s="79"/>
      <c r="M739" s="79"/>
      <c r="N739" s="79"/>
      <c r="O739" s="79"/>
      <c r="P739" s="79"/>
    </row>
    <row r="740" spans="3:16" hidden="1" x14ac:dyDescent="0.2">
      <c r="C740" s="79"/>
      <c r="E740" s="78"/>
      <c r="F740" s="79"/>
      <c r="G740" s="79"/>
      <c r="H740" s="505"/>
      <c r="J740" s="79"/>
      <c r="K740" s="79"/>
      <c r="L740" s="79"/>
      <c r="M740" s="79"/>
      <c r="N740" s="79"/>
      <c r="O740" s="79"/>
      <c r="P740" s="79"/>
    </row>
    <row r="741" spans="3:16" hidden="1" x14ac:dyDescent="0.2">
      <c r="C741" s="79"/>
      <c r="E741" s="78"/>
      <c r="F741" s="79"/>
      <c r="G741" s="79"/>
      <c r="H741" s="505"/>
      <c r="J741" s="79"/>
      <c r="K741" s="79"/>
      <c r="L741" s="79"/>
      <c r="M741" s="79"/>
      <c r="N741" s="79"/>
      <c r="O741" s="79"/>
      <c r="P741" s="79"/>
    </row>
    <row r="742" spans="3:16" hidden="1" x14ac:dyDescent="0.2">
      <c r="C742" s="79"/>
      <c r="E742" s="78"/>
      <c r="F742" s="79"/>
      <c r="G742" s="79"/>
      <c r="H742" s="505"/>
      <c r="J742" s="79"/>
      <c r="K742" s="79"/>
      <c r="L742" s="79"/>
      <c r="M742" s="79"/>
      <c r="N742" s="79"/>
      <c r="O742" s="79"/>
      <c r="P742" s="79"/>
    </row>
    <row r="743" spans="3:16" hidden="1" x14ac:dyDescent="0.2">
      <c r="C743" s="79"/>
      <c r="E743" s="78"/>
      <c r="F743" s="79"/>
      <c r="G743" s="79"/>
      <c r="H743" s="505"/>
      <c r="J743" s="79"/>
      <c r="K743" s="79"/>
      <c r="L743" s="79"/>
      <c r="M743" s="79"/>
      <c r="N743" s="79"/>
      <c r="O743" s="79"/>
      <c r="P743" s="79"/>
    </row>
    <row r="744" spans="3:16" hidden="1" x14ac:dyDescent="0.2">
      <c r="C744" s="79"/>
      <c r="E744" s="78"/>
      <c r="F744" s="79"/>
      <c r="G744" s="79"/>
      <c r="H744" s="505"/>
      <c r="J744" s="79"/>
      <c r="K744" s="79"/>
      <c r="L744" s="79"/>
      <c r="M744" s="79"/>
      <c r="N744" s="79"/>
      <c r="O744" s="79"/>
      <c r="P744" s="79"/>
    </row>
    <row r="745" spans="3:16" hidden="1" x14ac:dyDescent="0.2">
      <c r="C745" s="79"/>
      <c r="E745" s="78"/>
      <c r="F745" s="79"/>
      <c r="G745" s="79"/>
      <c r="H745" s="505"/>
      <c r="J745" s="79"/>
      <c r="K745" s="79"/>
      <c r="L745" s="79"/>
      <c r="M745" s="79"/>
      <c r="N745" s="79"/>
      <c r="O745" s="79"/>
      <c r="P745" s="79"/>
    </row>
    <row r="746" spans="3:16" hidden="1" x14ac:dyDescent="0.2">
      <c r="C746" s="79"/>
      <c r="E746" s="78"/>
      <c r="F746" s="79"/>
      <c r="G746" s="79"/>
      <c r="H746" s="505"/>
      <c r="J746" s="79"/>
      <c r="K746" s="79"/>
      <c r="L746" s="79"/>
      <c r="M746" s="79"/>
      <c r="N746" s="79"/>
      <c r="O746" s="79"/>
      <c r="P746" s="79"/>
    </row>
    <row r="747" spans="3:16" hidden="1" x14ac:dyDescent="0.2">
      <c r="C747" s="79"/>
      <c r="E747" s="78"/>
      <c r="F747" s="79"/>
      <c r="G747" s="79"/>
      <c r="H747" s="505"/>
      <c r="J747" s="79"/>
      <c r="K747" s="79"/>
      <c r="L747" s="79"/>
      <c r="M747" s="79"/>
      <c r="N747" s="79"/>
      <c r="O747" s="79"/>
      <c r="P747" s="79"/>
    </row>
    <row r="748" spans="3:16" hidden="1" x14ac:dyDescent="0.2">
      <c r="C748" s="79"/>
      <c r="E748" s="78"/>
      <c r="F748" s="79"/>
      <c r="G748" s="79"/>
      <c r="H748" s="505"/>
      <c r="J748" s="79"/>
      <c r="K748" s="79"/>
      <c r="L748" s="79"/>
      <c r="M748" s="79"/>
      <c r="N748" s="79"/>
      <c r="O748" s="79"/>
      <c r="P748" s="79"/>
    </row>
    <row r="749" spans="3:16" hidden="1" x14ac:dyDescent="0.2">
      <c r="C749" s="79"/>
      <c r="E749" s="78"/>
      <c r="F749" s="79"/>
      <c r="G749" s="79"/>
      <c r="H749" s="505"/>
      <c r="J749" s="79"/>
      <c r="K749" s="79"/>
      <c r="L749" s="79"/>
      <c r="M749" s="79"/>
      <c r="N749" s="79"/>
      <c r="O749" s="79"/>
      <c r="P749" s="79"/>
    </row>
    <row r="750" spans="3:16" hidden="1" x14ac:dyDescent="0.2">
      <c r="C750" s="79"/>
      <c r="E750" s="78"/>
      <c r="F750" s="79"/>
      <c r="G750" s="79"/>
      <c r="H750" s="505"/>
      <c r="J750" s="79"/>
      <c r="K750" s="79"/>
      <c r="L750" s="79"/>
      <c r="M750" s="79"/>
      <c r="N750" s="79"/>
      <c r="O750" s="79"/>
      <c r="P750" s="79"/>
    </row>
    <row r="751" spans="3:16" hidden="1" x14ac:dyDescent="0.2">
      <c r="C751" s="79"/>
      <c r="E751" s="78"/>
      <c r="F751" s="79"/>
      <c r="G751" s="79"/>
      <c r="H751" s="505"/>
      <c r="J751" s="79"/>
      <c r="K751" s="79"/>
      <c r="L751" s="79"/>
      <c r="M751" s="79"/>
      <c r="N751" s="79"/>
      <c r="O751" s="79"/>
      <c r="P751" s="79"/>
    </row>
    <row r="752" spans="3:16" hidden="1" x14ac:dyDescent="0.2">
      <c r="C752" s="79"/>
      <c r="E752" s="78"/>
      <c r="F752" s="79"/>
      <c r="G752" s="79"/>
      <c r="H752" s="505"/>
      <c r="J752" s="79"/>
      <c r="K752" s="79"/>
      <c r="L752" s="79"/>
      <c r="M752" s="79"/>
      <c r="N752" s="79"/>
      <c r="O752" s="79"/>
      <c r="P752" s="79"/>
    </row>
    <row r="753" spans="3:16" hidden="1" x14ac:dyDescent="0.2">
      <c r="C753" s="79"/>
      <c r="E753" s="78"/>
      <c r="F753" s="79"/>
      <c r="G753" s="79"/>
      <c r="H753" s="505"/>
      <c r="J753" s="79"/>
      <c r="K753" s="79"/>
      <c r="L753" s="79"/>
      <c r="M753" s="79"/>
      <c r="N753" s="79"/>
      <c r="O753" s="79"/>
      <c r="P753" s="79"/>
    </row>
    <row r="754" spans="3:16" hidden="1" x14ac:dyDescent="0.2">
      <c r="C754" s="79"/>
      <c r="E754" s="78"/>
      <c r="F754" s="79"/>
      <c r="G754" s="79"/>
      <c r="H754" s="505"/>
      <c r="J754" s="79"/>
      <c r="K754" s="79"/>
      <c r="L754" s="79"/>
      <c r="M754" s="79"/>
      <c r="N754" s="79"/>
      <c r="O754" s="79"/>
      <c r="P754" s="79"/>
    </row>
    <row r="755" spans="3:16" hidden="1" x14ac:dyDescent="0.2">
      <c r="C755" s="79"/>
      <c r="E755" s="78"/>
      <c r="F755" s="79"/>
      <c r="G755" s="79"/>
      <c r="H755" s="505"/>
      <c r="J755" s="79"/>
      <c r="K755" s="79"/>
      <c r="L755" s="79"/>
      <c r="M755" s="79"/>
      <c r="N755" s="79"/>
      <c r="O755" s="79"/>
      <c r="P755" s="79"/>
    </row>
    <row r="756" spans="3:16" hidden="1" x14ac:dyDescent="0.2">
      <c r="C756" s="79"/>
      <c r="E756" s="78"/>
      <c r="F756" s="79"/>
      <c r="G756" s="79"/>
      <c r="H756" s="505"/>
      <c r="J756" s="79"/>
      <c r="K756" s="79"/>
      <c r="L756" s="79"/>
      <c r="M756" s="79"/>
      <c r="N756" s="79"/>
      <c r="O756" s="79"/>
      <c r="P756" s="79"/>
    </row>
    <row r="757" spans="3:16" hidden="1" x14ac:dyDescent="0.2">
      <c r="C757" s="79"/>
      <c r="E757" s="78"/>
      <c r="F757" s="79"/>
      <c r="G757" s="79"/>
      <c r="H757" s="505"/>
      <c r="J757" s="79"/>
      <c r="K757" s="79"/>
      <c r="L757" s="79"/>
      <c r="M757" s="79"/>
      <c r="N757" s="79"/>
      <c r="O757" s="79"/>
      <c r="P757" s="79"/>
    </row>
    <row r="758" spans="3:16" hidden="1" x14ac:dyDescent="0.2">
      <c r="C758" s="79"/>
      <c r="E758" s="78"/>
      <c r="F758" s="79"/>
      <c r="G758" s="79"/>
      <c r="H758" s="505"/>
      <c r="J758" s="79"/>
      <c r="K758" s="79"/>
      <c r="L758" s="79"/>
      <c r="M758" s="79"/>
      <c r="N758" s="79"/>
      <c r="O758" s="79"/>
      <c r="P758" s="79"/>
    </row>
    <row r="759" spans="3:16" hidden="1" x14ac:dyDescent="0.2">
      <c r="C759" s="79"/>
      <c r="E759" s="78"/>
      <c r="F759" s="79"/>
      <c r="G759" s="79"/>
      <c r="H759" s="505"/>
      <c r="J759" s="79"/>
      <c r="K759" s="79"/>
      <c r="L759" s="79"/>
      <c r="M759" s="79"/>
      <c r="N759" s="79"/>
      <c r="O759" s="79"/>
      <c r="P759" s="79"/>
    </row>
    <row r="760" spans="3:16" hidden="1" x14ac:dyDescent="0.2">
      <c r="C760" s="79"/>
      <c r="E760" s="78"/>
      <c r="F760" s="79"/>
      <c r="G760" s="79"/>
      <c r="H760" s="505"/>
      <c r="J760" s="79"/>
      <c r="K760" s="79"/>
      <c r="L760" s="79"/>
      <c r="M760" s="79"/>
      <c r="N760" s="79"/>
      <c r="O760" s="79"/>
      <c r="P760" s="79"/>
    </row>
    <row r="761" spans="3:16" hidden="1" x14ac:dyDescent="0.2">
      <c r="C761" s="79"/>
      <c r="E761" s="78"/>
      <c r="F761" s="79"/>
      <c r="G761" s="79"/>
      <c r="H761" s="505"/>
      <c r="J761" s="79"/>
      <c r="K761" s="79"/>
      <c r="L761" s="79"/>
      <c r="M761" s="79"/>
      <c r="N761" s="79"/>
      <c r="O761" s="79"/>
      <c r="P761" s="79"/>
    </row>
    <row r="762" spans="3:16" hidden="1" x14ac:dyDescent="0.2">
      <c r="C762" s="79"/>
      <c r="E762" s="78"/>
      <c r="F762" s="79"/>
      <c r="G762" s="79"/>
      <c r="H762" s="505"/>
      <c r="J762" s="79"/>
      <c r="K762" s="79"/>
      <c r="L762" s="79"/>
      <c r="M762" s="79"/>
      <c r="N762" s="79"/>
      <c r="O762" s="79"/>
      <c r="P762" s="79"/>
    </row>
    <row r="763" spans="3:16" hidden="1" x14ac:dyDescent="0.2">
      <c r="C763" s="79"/>
      <c r="E763" s="78"/>
      <c r="F763" s="79"/>
      <c r="G763" s="79"/>
      <c r="H763" s="505"/>
      <c r="J763" s="79"/>
      <c r="K763" s="79"/>
      <c r="L763" s="79"/>
      <c r="M763" s="79"/>
      <c r="N763" s="79"/>
      <c r="O763" s="79"/>
      <c r="P763" s="79"/>
    </row>
    <row r="764" spans="3:16" hidden="1" x14ac:dyDescent="0.2">
      <c r="C764" s="79"/>
      <c r="E764" s="78"/>
      <c r="F764" s="79"/>
      <c r="G764" s="79"/>
      <c r="H764" s="505"/>
      <c r="J764" s="79"/>
      <c r="K764" s="79"/>
      <c r="L764" s="79"/>
      <c r="M764" s="79"/>
      <c r="N764" s="79"/>
      <c r="O764" s="79"/>
      <c r="P764" s="79"/>
    </row>
    <row r="765" spans="3:16" hidden="1" x14ac:dyDescent="0.2">
      <c r="C765" s="79"/>
      <c r="E765" s="78"/>
      <c r="F765" s="79"/>
      <c r="G765" s="79"/>
      <c r="H765" s="505"/>
      <c r="J765" s="79"/>
      <c r="K765" s="79"/>
      <c r="L765" s="79"/>
      <c r="M765" s="79"/>
      <c r="N765" s="79"/>
      <c r="O765" s="79"/>
      <c r="P765" s="79"/>
    </row>
    <row r="766" spans="3:16" hidden="1" x14ac:dyDescent="0.2">
      <c r="C766" s="79"/>
      <c r="E766" s="78"/>
      <c r="F766" s="79"/>
      <c r="G766" s="79"/>
      <c r="H766" s="505"/>
      <c r="J766" s="79"/>
      <c r="K766" s="79"/>
      <c r="L766" s="79"/>
      <c r="M766" s="79"/>
      <c r="N766" s="79"/>
      <c r="O766" s="79"/>
      <c r="P766" s="79"/>
    </row>
    <row r="767" spans="3:16" hidden="1" x14ac:dyDescent="0.2">
      <c r="C767" s="79"/>
      <c r="E767" s="78"/>
      <c r="F767" s="79"/>
      <c r="G767" s="79"/>
      <c r="H767" s="505"/>
      <c r="J767" s="79"/>
      <c r="K767" s="79"/>
      <c r="L767" s="79"/>
      <c r="M767" s="79"/>
      <c r="N767" s="79"/>
      <c r="O767" s="79"/>
      <c r="P767" s="79"/>
    </row>
    <row r="768" spans="3:16" hidden="1" x14ac:dyDescent="0.2">
      <c r="C768" s="79"/>
      <c r="E768" s="78"/>
      <c r="F768" s="79"/>
      <c r="G768" s="79"/>
      <c r="H768" s="505"/>
      <c r="J768" s="79"/>
      <c r="K768" s="79"/>
      <c r="L768" s="79"/>
      <c r="M768" s="79"/>
      <c r="N768" s="79"/>
      <c r="O768" s="79"/>
      <c r="P768" s="79"/>
    </row>
    <row r="769" spans="3:16" hidden="1" x14ac:dyDescent="0.2">
      <c r="C769" s="79"/>
      <c r="E769" s="78"/>
      <c r="F769" s="79"/>
      <c r="G769" s="79"/>
      <c r="H769" s="505"/>
      <c r="J769" s="79"/>
      <c r="K769" s="79"/>
      <c r="L769" s="79"/>
      <c r="M769" s="79"/>
      <c r="N769" s="79"/>
      <c r="O769" s="79"/>
      <c r="P769" s="79"/>
    </row>
    <row r="770" spans="3:16" hidden="1" x14ac:dyDescent="0.2">
      <c r="C770" s="79"/>
      <c r="E770" s="78"/>
      <c r="F770" s="79"/>
      <c r="G770" s="79"/>
      <c r="H770" s="505"/>
      <c r="J770" s="79"/>
      <c r="K770" s="79"/>
      <c r="L770" s="79"/>
      <c r="M770" s="79"/>
      <c r="N770" s="79"/>
      <c r="O770" s="79"/>
      <c r="P770" s="79"/>
    </row>
    <row r="771" spans="3:16" hidden="1" x14ac:dyDescent="0.2">
      <c r="C771" s="79"/>
      <c r="E771" s="78"/>
      <c r="F771" s="79"/>
      <c r="G771" s="79"/>
      <c r="H771" s="505"/>
      <c r="J771" s="79"/>
      <c r="K771" s="79"/>
      <c r="L771" s="79"/>
      <c r="M771" s="79"/>
      <c r="N771" s="79"/>
      <c r="O771" s="79"/>
      <c r="P771" s="79"/>
    </row>
    <row r="772" spans="3:16" hidden="1" x14ac:dyDescent="0.2">
      <c r="C772" s="79"/>
      <c r="E772" s="78"/>
      <c r="F772" s="79"/>
      <c r="G772" s="79"/>
      <c r="H772" s="505"/>
      <c r="J772" s="79"/>
      <c r="K772" s="79"/>
      <c r="L772" s="79"/>
      <c r="M772" s="79"/>
      <c r="N772" s="79"/>
      <c r="O772" s="79"/>
      <c r="P772" s="79"/>
    </row>
    <row r="773" spans="3:16" hidden="1" x14ac:dyDescent="0.2">
      <c r="C773" s="79"/>
      <c r="E773" s="78"/>
      <c r="F773" s="79"/>
      <c r="G773" s="79"/>
      <c r="H773" s="505"/>
      <c r="J773" s="79"/>
      <c r="K773" s="79"/>
      <c r="L773" s="79"/>
      <c r="M773" s="79"/>
      <c r="N773" s="79"/>
      <c r="O773" s="79"/>
      <c r="P773" s="79"/>
    </row>
    <row r="774" spans="3:16" hidden="1" x14ac:dyDescent="0.2">
      <c r="C774" s="79"/>
      <c r="E774" s="78"/>
      <c r="F774" s="79"/>
      <c r="G774" s="79"/>
      <c r="H774" s="505"/>
      <c r="J774" s="79"/>
      <c r="K774" s="79"/>
      <c r="L774" s="79"/>
      <c r="M774" s="79"/>
      <c r="N774" s="79"/>
      <c r="O774" s="79"/>
      <c r="P774" s="79"/>
    </row>
    <row r="775" spans="3:16" hidden="1" x14ac:dyDescent="0.2">
      <c r="C775" s="79"/>
      <c r="E775" s="78"/>
      <c r="F775" s="79"/>
      <c r="G775" s="79"/>
      <c r="H775" s="505"/>
      <c r="J775" s="79"/>
      <c r="K775" s="79"/>
      <c r="L775" s="79"/>
      <c r="M775" s="79"/>
      <c r="N775" s="79"/>
      <c r="O775" s="79"/>
      <c r="P775" s="79"/>
    </row>
    <row r="776" spans="3:16" hidden="1" x14ac:dyDescent="0.2">
      <c r="C776" s="79"/>
      <c r="E776" s="78"/>
      <c r="F776" s="79"/>
      <c r="G776" s="79"/>
      <c r="H776" s="505"/>
      <c r="J776" s="79"/>
      <c r="K776" s="79"/>
      <c r="L776" s="79"/>
      <c r="M776" s="79"/>
      <c r="N776" s="79"/>
      <c r="O776" s="79"/>
      <c r="P776" s="79"/>
    </row>
    <row r="777" spans="3:16" hidden="1" x14ac:dyDescent="0.2">
      <c r="C777" s="79"/>
      <c r="E777" s="78"/>
      <c r="F777" s="79"/>
      <c r="G777" s="79"/>
      <c r="H777" s="505"/>
      <c r="J777" s="79"/>
      <c r="K777" s="79"/>
      <c r="L777" s="79"/>
      <c r="M777" s="79"/>
      <c r="N777" s="79"/>
      <c r="O777" s="79"/>
      <c r="P777" s="79"/>
    </row>
    <row r="778" spans="3:16" hidden="1" x14ac:dyDescent="0.2">
      <c r="C778" s="79"/>
      <c r="E778" s="78"/>
      <c r="F778" s="79"/>
      <c r="G778" s="79"/>
      <c r="H778" s="505"/>
      <c r="J778" s="79"/>
      <c r="K778" s="79"/>
      <c r="L778" s="79"/>
      <c r="M778" s="79"/>
      <c r="N778" s="79"/>
      <c r="O778" s="79"/>
      <c r="P778" s="79"/>
    </row>
    <row r="779" spans="3:16" hidden="1" x14ac:dyDescent="0.2">
      <c r="C779" s="79"/>
      <c r="E779" s="78"/>
      <c r="F779" s="79"/>
      <c r="G779" s="79"/>
      <c r="H779" s="505"/>
      <c r="J779" s="79"/>
      <c r="K779" s="79"/>
      <c r="L779" s="79"/>
      <c r="M779" s="79"/>
      <c r="N779" s="79"/>
      <c r="O779" s="79"/>
      <c r="P779" s="79"/>
    </row>
    <row r="780" spans="3:16" hidden="1" x14ac:dyDescent="0.2">
      <c r="C780" s="79"/>
      <c r="E780" s="78"/>
      <c r="F780" s="79"/>
      <c r="G780" s="79"/>
      <c r="H780" s="505"/>
      <c r="J780" s="79"/>
      <c r="K780" s="79"/>
      <c r="L780" s="79"/>
      <c r="M780" s="79"/>
      <c r="N780" s="79"/>
      <c r="O780" s="79"/>
      <c r="P780" s="79"/>
    </row>
    <row r="781" spans="3:16" hidden="1" x14ac:dyDescent="0.2">
      <c r="C781" s="79"/>
      <c r="E781" s="78"/>
      <c r="F781" s="79"/>
      <c r="G781" s="79"/>
      <c r="H781" s="505"/>
      <c r="J781" s="79"/>
      <c r="K781" s="79"/>
      <c r="L781" s="79"/>
      <c r="M781" s="79"/>
      <c r="N781" s="79"/>
      <c r="O781" s="79"/>
      <c r="P781" s="79"/>
    </row>
    <row r="782" spans="3:16" hidden="1" x14ac:dyDescent="0.2">
      <c r="C782" s="79"/>
      <c r="E782" s="78"/>
      <c r="F782" s="79"/>
      <c r="G782" s="79"/>
      <c r="H782" s="505"/>
      <c r="J782" s="79"/>
      <c r="K782" s="79"/>
      <c r="L782" s="79"/>
      <c r="M782" s="79"/>
      <c r="N782" s="79"/>
      <c r="O782" s="79"/>
      <c r="P782" s="79"/>
    </row>
    <row r="783" spans="3:16" hidden="1" x14ac:dyDescent="0.2">
      <c r="C783" s="79"/>
      <c r="E783" s="78"/>
      <c r="F783" s="79"/>
      <c r="G783" s="79"/>
      <c r="H783" s="505"/>
      <c r="J783" s="79"/>
      <c r="K783" s="79"/>
      <c r="L783" s="79"/>
      <c r="M783" s="79"/>
      <c r="N783" s="79"/>
      <c r="O783" s="79"/>
      <c r="P783" s="79"/>
    </row>
    <row r="784" spans="3:16" hidden="1" x14ac:dyDescent="0.2">
      <c r="C784" s="79"/>
      <c r="E784" s="78"/>
      <c r="F784" s="79"/>
      <c r="G784" s="79"/>
      <c r="H784" s="505"/>
      <c r="J784" s="79"/>
      <c r="K784" s="79"/>
      <c r="L784" s="79"/>
      <c r="M784" s="79"/>
      <c r="N784" s="79"/>
      <c r="O784" s="79"/>
      <c r="P784" s="79"/>
    </row>
    <row r="785" spans="3:16" hidden="1" x14ac:dyDescent="0.2">
      <c r="C785" s="79"/>
      <c r="E785" s="78"/>
      <c r="F785" s="79"/>
      <c r="G785" s="79"/>
      <c r="H785" s="505"/>
      <c r="J785" s="79"/>
      <c r="K785" s="79"/>
      <c r="L785" s="79"/>
      <c r="M785" s="79"/>
      <c r="N785" s="79"/>
      <c r="O785" s="79"/>
      <c r="P785" s="79"/>
    </row>
    <row r="786" spans="3:16" hidden="1" x14ac:dyDescent="0.2">
      <c r="C786" s="79"/>
      <c r="E786" s="78"/>
      <c r="F786" s="79"/>
      <c r="G786" s="79"/>
      <c r="H786" s="505"/>
      <c r="J786" s="79"/>
      <c r="K786" s="79"/>
      <c r="L786" s="79"/>
      <c r="M786" s="79"/>
      <c r="N786" s="79"/>
      <c r="O786" s="79"/>
      <c r="P786" s="79"/>
    </row>
    <row r="787" spans="3:16" hidden="1" x14ac:dyDescent="0.2">
      <c r="C787" s="79"/>
      <c r="E787" s="78"/>
      <c r="F787" s="79"/>
      <c r="G787" s="79"/>
      <c r="H787" s="505"/>
      <c r="J787" s="79"/>
      <c r="K787" s="79"/>
      <c r="L787" s="79"/>
      <c r="M787" s="79"/>
      <c r="N787" s="79"/>
      <c r="O787" s="79"/>
      <c r="P787" s="79"/>
    </row>
    <row r="788" spans="3:16" hidden="1" x14ac:dyDescent="0.2">
      <c r="C788" s="79"/>
      <c r="E788" s="78"/>
      <c r="F788" s="79"/>
      <c r="G788" s="79"/>
      <c r="H788" s="505"/>
      <c r="J788" s="79"/>
      <c r="K788" s="79"/>
      <c r="L788" s="79"/>
      <c r="M788" s="79"/>
      <c r="N788" s="79"/>
      <c r="O788" s="79"/>
      <c r="P788" s="79"/>
    </row>
    <row r="789" spans="3:16" hidden="1" x14ac:dyDescent="0.2">
      <c r="C789" s="79"/>
      <c r="E789" s="78"/>
      <c r="F789" s="79"/>
      <c r="G789" s="79"/>
      <c r="H789" s="505"/>
      <c r="J789" s="79"/>
      <c r="K789" s="79"/>
      <c r="L789" s="79"/>
      <c r="M789" s="79"/>
      <c r="N789" s="79"/>
      <c r="O789" s="79"/>
      <c r="P789" s="79"/>
    </row>
    <row r="790" spans="3:16" hidden="1" x14ac:dyDescent="0.2">
      <c r="C790" s="79"/>
      <c r="E790" s="78"/>
      <c r="F790" s="79"/>
      <c r="G790" s="79"/>
      <c r="H790" s="505"/>
      <c r="J790" s="79"/>
      <c r="K790" s="79"/>
      <c r="L790" s="79"/>
      <c r="M790" s="79"/>
      <c r="N790" s="79"/>
      <c r="O790" s="79"/>
      <c r="P790" s="79"/>
    </row>
    <row r="791" spans="3:16" hidden="1" x14ac:dyDescent="0.2">
      <c r="C791" s="79"/>
      <c r="E791" s="78"/>
      <c r="F791" s="79"/>
      <c r="G791" s="79"/>
      <c r="H791" s="505"/>
      <c r="J791" s="79"/>
      <c r="K791" s="79"/>
      <c r="L791" s="79"/>
      <c r="M791" s="79"/>
      <c r="N791" s="79"/>
      <c r="O791" s="79"/>
      <c r="P791" s="79"/>
    </row>
    <row r="792" spans="3:16" hidden="1" x14ac:dyDescent="0.2">
      <c r="C792" s="79"/>
      <c r="E792" s="78"/>
      <c r="F792" s="79"/>
      <c r="G792" s="79"/>
      <c r="H792" s="505"/>
      <c r="J792" s="79"/>
      <c r="K792" s="79"/>
      <c r="L792" s="79"/>
      <c r="M792" s="79"/>
      <c r="N792" s="79"/>
      <c r="O792" s="79"/>
      <c r="P792" s="79"/>
    </row>
    <row r="793" spans="3:16" hidden="1" x14ac:dyDescent="0.2">
      <c r="C793" s="79"/>
      <c r="E793" s="78"/>
      <c r="F793" s="79"/>
      <c r="G793" s="79"/>
      <c r="H793" s="505"/>
      <c r="J793" s="79"/>
      <c r="K793" s="79"/>
      <c r="L793" s="79"/>
      <c r="M793" s="79"/>
      <c r="N793" s="79"/>
      <c r="O793" s="79"/>
      <c r="P793" s="79"/>
    </row>
    <row r="794" spans="3:16" hidden="1" x14ac:dyDescent="0.2">
      <c r="C794" s="79"/>
      <c r="E794" s="78"/>
      <c r="F794" s="79"/>
      <c r="G794" s="79"/>
      <c r="H794" s="505"/>
      <c r="J794" s="79"/>
      <c r="K794" s="79"/>
      <c r="L794" s="79"/>
      <c r="M794" s="79"/>
      <c r="N794" s="79"/>
      <c r="O794" s="79"/>
      <c r="P794" s="79"/>
    </row>
    <row r="795" spans="3:16" hidden="1" x14ac:dyDescent="0.2">
      <c r="C795" s="79"/>
      <c r="E795" s="78"/>
      <c r="F795" s="79"/>
      <c r="G795" s="79"/>
      <c r="H795" s="505"/>
      <c r="J795" s="79"/>
      <c r="K795" s="79"/>
      <c r="L795" s="79"/>
      <c r="M795" s="79"/>
      <c r="N795" s="79"/>
      <c r="O795" s="79"/>
      <c r="P795" s="79"/>
    </row>
    <row r="796" spans="3:16" hidden="1" x14ac:dyDescent="0.2">
      <c r="C796" s="79"/>
      <c r="E796" s="78"/>
      <c r="F796" s="79"/>
      <c r="G796" s="79"/>
      <c r="H796" s="505"/>
      <c r="J796" s="79"/>
      <c r="K796" s="79"/>
      <c r="L796" s="79"/>
      <c r="M796" s="79"/>
      <c r="N796" s="79"/>
      <c r="O796" s="79"/>
      <c r="P796" s="79"/>
    </row>
    <row r="797" spans="3:16" hidden="1" x14ac:dyDescent="0.2">
      <c r="C797" s="79"/>
      <c r="E797" s="78"/>
      <c r="F797" s="79"/>
      <c r="G797" s="79"/>
      <c r="H797" s="505"/>
      <c r="J797" s="79"/>
      <c r="K797" s="79"/>
      <c r="L797" s="79"/>
      <c r="M797" s="79"/>
      <c r="N797" s="79"/>
      <c r="O797" s="79"/>
      <c r="P797" s="79"/>
    </row>
    <row r="798" spans="3:16" hidden="1" x14ac:dyDescent="0.2">
      <c r="C798" s="79"/>
      <c r="E798" s="78"/>
      <c r="F798" s="79"/>
      <c r="G798" s="79"/>
      <c r="H798" s="505"/>
      <c r="J798" s="79"/>
      <c r="K798" s="79"/>
      <c r="L798" s="79"/>
      <c r="M798" s="79"/>
      <c r="N798" s="79"/>
      <c r="O798" s="79"/>
      <c r="P798" s="79"/>
    </row>
    <row r="799" spans="3:16" hidden="1" x14ac:dyDescent="0.2">
      <c r="C799" s="79"/>
      <c r="E799" s="78"/>
      <c r="F799" s="79"/>
      <c r="G799" s="79"/>
      <c r="H799" s="505"/>
      <c r="J799" s="79"/>
      <c r="K799" s="79"/>
      <c r="L799" s="79"/>
      <c r="M799" s="79"/>
      <c r="N799" s="79"/>
      <c r="O799" s="79"/>
      <c r="P799" s="79"/>
    </row>
    <row r="800" spans="3:16" hidden="1" x14ac:dyDescent="0.2">
      <c r="C800" s="79"/>
      <c r="E800" s="78"/>
      <c r="F800" s="79"/>
      <c r="G800" s="79"/>
      <c r="H800" s="505"/>
      <c r="J800" s="79"/>
      <c r="K800" s="79"/>
      <c r="L800" s="79"/>
      <c r="M800" s="79"/>
      <c r="N800" s="79"/>
      <c r="O800" s="79"/>
      <c r="P800" s="79"/>
    </row>
    <row r="801" spans="3:16" hidden="1" x14ac:dyDescent="0.2">
      <c r="C801" s="79"/>
      <c r="E801" s="78"/>
      <c r="F801" s="79"/>
      <c r="G801" s="79"/>
      <c r="H801" s="505"/>
      <c r="J801" s="79"/>
      <c r="K801" s="79"/>
      <c r="L801" s="79"/>
      <c r="M801" s="79"/>
      <c r="N801" s="79"/>
      <c r="O801" s="79"/>
      <c r="P801" s="79"/>
    </row>
    <row r="802" spans="3:16" hidden="1" x14ac:dyDescent="0.2">
      <c r="C802" s="79"/>
      <c r="E802" s="78"/>
      <c r="F802" s="79"/>
      <c r="G802" s="79"/>
      <c r="H802" s="505"/>
      <c r="J802" s="79"/>
      <c r="K802" s="79"/>
      <c r="L802" s="79"/>
      <c r="M802" s="79"/>
      <c r="N802" s="79"/>
      <c r="O802" s="79"/>
      <c r="P802" s="79"/>
    </row>
    <row r="803" spans="3:16" hidden="1" x14ac:dyDescent="0.2">
      <c r="C803" s="79"/>
      <c r="E803" s="78"/>
      <c r="F803" s="79"/>
      <c r="G803" s="79"/>
      <c r="H803" s="505"/>
      <c r="J803" s="79"/>
      <c r="K803" s="79"/>
      <c r="L803" s="79"/>
      <c r="M803" s="79"/>
      <c r="N803" s="79"/>
      <c r="O803" s="79"/>
      <c r="P803" s="79"/>
    </row>
    <row r="804" spans="3:16" hidden="1" x14ac:dyDescent="0.2">
      <c r="C804" s="79"/>
      <c r="E804" s="78"/>
      <c r="F804" s="79"/>
      <c r="G804" s="79"/>
      <c r="H804" s="505"/>
      <c r="J804" s="79"/>
      <c r="K804" s="79"/>
      <c r="L804" s="79"/>
      <c r="M804" s="79"/>
      <c r="N804" s="79"/>
      <c r="O804" s="79"/>
      <c r="P804" s="79"/>
    </row>
    <row r="805" spans="3:16" hidden="1" x14ac:dyDescent="0.2">
      <c r="C805" s="79"/>
      <c r="E805" s="78"/>
      <c r="F805" s="79"/>
      <c r="G805" s="79"/>
      <c r="H805" s="505"/>
      <c r="J805" s="79"/>
      <c r="K805" s="79"/>
      <c r="L805" s="79"/>
      <c r="M805" s="79"/>
      <c r="N805" s="79"/>
      <c r="O805" s="79"/>
      <c r="P805" s="79"/>
    </row>
    <row r="806" spans="3:16" hidden="1" x14ac:dyDescent="0.2">
      <c r="C806" s="79"/>
      <c r="E806" s="78"/>
      <c r="F806" s="79"/>
      <c r="G806" s="79"/>
      <c r="H806" s="505"/>
      <c r="J806" s="79"/>
      <c r="K806" s="79"/>
      <c r="L806" s="79"/>
      <c r="M806" s="79"/>
      <c r="N806" s="79"/>
      <c r="O806" s="79"/>
      <c r="P806" s="79"/>
    </row>
    <row r="807" spans="3:16" hidden="1" x14ac:dyDescent="0.2">
      <c r="C807" s="79"/>
      <c r="E807" s="78"/>
      <c r="F807" s="79"/>
      <c r="G807" s="79"/>
      <c r="H807" s="505"/>
      <c r="J807" s="79"/>
      <c r="K807" s="79"/>
      <c r="L807" s="79"/>
      <c r="M807" s="79"/>
      <c r="N807" s="79"/>
      <c r="O807" s="79"/>
      <c r="P807" s="79"/>
    </row>
    <row r="808" spans="3:16" hidden="1" x14ac:dyDescent="0.2">
      <c r="C808" s="79"/>
      <c r="E808" s="78"/>
      <c r="F808" s="79"/>
      <c r="G808" s="79"/>
      <c r="H808" s="505"/>
      <c r="J808" s="79"/>
      <c r="K808" s="79"/>
      <c r="L808" s="79"/>
      <c r="M808" s="79"/>
      <c r="N808" s="79"/>
      <c r="O808" s="79"/>
      <c r="P808" s="79"/>
    </row>
    <row r="809" spans="3:16" hidden="1" x14ac:dyDescent="0.2">
      <c r="C809" s="79"/>
      <c r="E809" s="78"/>
      <c r="F809" s="79"/>
      <c r="G809" s="79"/>
      <c r="H809" s="505"/>
      <c r="J809" s="79"/>
      <c r="K809" s="79"/>
      <c r="L809" s="79"/>
      <c r="M809" s="79"/>
      <c r="N809" s="79"/>
      <c r="O809" s="79"/>
      <c r="P809" s="79"/>
    </row>
    <row r="810" spans="3:16" hidden="1" x14ac:dyDescent="0.2">
      <c r="C810" s="79"/>
      <c r="E810" s="78"/>
      <c r="F810" s="79"/>
      <c r="G810" s="79"/>
      <c r="H810" s="505"/>
      <c r="J810" s="79"/>
      <c r="K810" s="79"/>
      <c r="L810" s="79"/>
      <c r="M810" s="79"/>
      <c r="N810" s="79"/>
      <c r="O810" s="79"/>
      <c r="P810" s="79"/>
    </row>
    <row r="811" spans="3:16" hidden="1" x14ac:dyDescent="0.2">
      <c r="C811" s="79"/>
      <c r="E811" s="78"/>
      <c r="F811" s="79"/>
      <c r="G811" s="79"/>
      <c r="H811" s="505"/>
      <c r="J811" s="79"/>
      <c r="K811" s="79"/>
      <c r="L811" s="79"/>
      <c r="M811" s="79"/>
      <c r="N811" s="79"/>
      <c r="O811" s="79"/>
      <c r="P811" s="79"/>
    </row>
    <row r="812" spans="3:16" hidden="1" x14ac:dyDescent="0.2">
      <c r="C812" s="79"/>
      <c r="E812" s="78"/>
      <c r="F812" s="79"/>
      <c r="G812" s="79"/>
      <c r="H812" s="505"/>
      <c r="J812" s="79"/>
      <c r="K812" s="79"/>
      <c r="L812" s="79"/>
      <c r="M812" s="79"/>
      <c r="N812" s="79"/>
      <c r="O812" s="79"/>
      <c r="P812" s="79"/>
    </row>
    <row r="813" spans="3:16" hidden="1" x14ac:dyDescent="0.2">
      <c r="C813" s="79"/>
      <c r="E813" s="78"/>
      <c r="F813" s="79"/>
      <c r="G813" s="79"/>
      <c r="H813" s="505"/>
      <c r="J813" s="79"/>
      <c r="K813" s="79"/>
      <c r="L813" s="79"/>
      <c r="M813" s="79"/>
      <c r="N813" s="79"/>
      <c r="O813" s="79"/>
      <c r="P813" s="79"/>
    </row>
    <row r="814" spans="3:16" hidden="1" x14ac:dyDescent="0.2">
      <c r="C814" s="79"/>
      <c r="E814" s="78"/>
      <c r="F814" s="79"/>
      <c r="G814" s="79"/>
      <c r="H814" s="505"/>
      <c r="J814" s="79"/>
      <c r="K814" s="79"/>
      <c r="L814" s="79"/>
      <c r="M814" s="79"/>
      <c r="N814" s="79"/>
      <c r="O814" s="79"/>
      <c r="P814" s="79"/>
    </row>
    <row r="815" spans="3:16" hidden="1" x14ac:dyDescent="0.2">
      <c r="C815" s="79"/>
      <c r="E815" s="78"/>
      <c r="F815" s="79"/>
      <c r="G815" s="79"/>
      <c r="H815" s="505"/>
      <c r="J815" s="79"/>
      <c r="K815" s="79"/>
      <c r="L815" s="79"/>
      <c r="M815" s="79"/>
      <c r="N815" s="79"/>
      <c r="O815" s="79"/>
      <c r="P815" s="79"/>
    </row>
    <row r="816" spans="3:16" hidden="1" x14ac:dyDescent="0.2">
      <c r="C816" s="79"/>
      <c r="E816" s="78"/>
      <c r="F816" s="79"/>
      <c r="G816" s="79"/>
      <c r="H816" s="505"/>
      <c r="J816" s="79"/>
      <c r="K816" s="79"/>
      <c r="L816" s="79"/>
      <c r="M816" s="79"/>
      <c r="N816" s="79"/>
      <c r="O816" s="79"/>
      <c r="P816" s="79"/>
    </row>
    <row r="817" spans="3:16" hidden="1" x14ac:dyDescent="0.2">
      <c r="C817" s="79"/>
      <c r="E817" s="78"/>
      <c r="F817" s="79"/>
      <c r="G817" s="79"/>
      <c r="H817" s="505"/>
      <c r="J817" s="79"/>
      <c r="K817" s="79"/>
      <c r="L817" s="79"/>
      <c r="M817" s="79"/>
      <c r="N817" s="79"/>
      <c r="O817" s="79"/>
      <c r="P817" s="79"/>
    </row>
    <row r="818" spans="3:16" hidden="1" x14ac:dyDescent="0.2">
      <c r="C818" s="79"/>
      <c r="E818" s="78"/>
      <c r="F818" s="79"/>
      <c r="G818" s="79"/>
      <c r="H818" s="505"/>
      <c r="J818" s="79"/>
      <c r="K818" s="79"/>
      <c r="L818" s="79"/>
      <c r="M818" s="79"/>
      <c r="N818" s="79"/>
      <c r="O818" s="79"/>
      <c r="P818" s="79"/>
    </row>
    <row r="819" spans="3:16" hidden="1" x14ac:dyDescent="0.2">
      <c r="C819" s="79"/>
      <c r="E819" s="78"/>
      <c r="F819" s="79"/>
      <c r="G819" s="79"/>
      <c r="H819" s="505"/>
      <c r="J819" s="79"/>
      <c r="K819" s="79"/>
      <c r="L819" s="79"/>
      <c r="M819" s="79"/>
      <c r="N819" s="79"/>
      <c r="O819" s="79"/>
      <c r="P819" s="79"/>
    </row>
    <row r="820" spans="3:16" hidden="1" x14ac:dyDescent="0.2">
      <c r="C820" s="79"/>
      <c r="E820" s="78"/>
      <c r="F820" s="79"/>
      <c r="G820" s="79"/>
      <c r="H820" s="505"/>
      <c r="J820" s="79"/>
      <c r="K820" s="79"/>
      <c r="L820" s="79"/>
      <c r="M820" s="79"/>
      <c r="N820" s="79"/>
      <c r="O820" s="79"/>
      <c r="P820" s="79"/>
    </row>
    <row r="821" spans="3:16" hidden="1" x14ac:dyDescent="0.2">
      <c r="C821" s="79"/>
      <c r="E821" s="78"/>
      <c r="F821" s="79"/>
      <c r="G821" s="79"/>
      <c r="H821" s="505"/>
      <c r="J821" s="79"/>
      <c r="K821" s="79"/>
      <c r="L821" s="79"/>
      <c r="M821" s="79"/>
      <c r="N821" s="79"/>
      <c r="O821" s="79"/>
      <c r="P821" s="79"/>
    </row>
    <row r="822" spans="3:16" hidden="1" x14ac:dyDescent="0.2">
      <c r="C822" s="79"/>
      <c r="E822" s="78"/>
      <c r="F822" s="79"/>
      <c r="G822" s="79"/>
      <c r="H822" s="505"/>
      <c r="J822" s="79"/>
      <c r="K822" s="79"/>
      <c r="L822" s="79"/>
      <c r="M822" s="79"/>
      <c r="N822" s="79"/>
      <c r="O822" s="79"/>
      <c r="P822" s="79"/>
    </row>
    <row r="823" spans="3:16" hidden="1" x14ac:dyDescent="0.2">
      <c r="C823" s="79"/>
      <c r="E823" s="78"/>
      <c r="F823" s="79"/>
      <c r="G823" s="79"/>
      <c r="H823" s="505"/>
      <c r="J823" s="79"/>
      <c r="K823" s="79"/>
      <c r="L823" s="79"/>
      <c r="M823" s="79"/>
      <c r="N823" s="79"/>
      <c r="O823" s="79"/>
      <c r="P823" s="79"/>
    </row>
    <row r="824" spans="3:16" hidden="1" x14ac:dyDescent="0.2">
      <c r="C824" s="79"/>
      <c r="E824" s="78"/>
      <c r="F824" s="79"/>
      <c r="G824" s="79"/>
      <c r="H824" s="505"/>
      <c r="J824" s="79"/>
      <c r="K824" s="79"/>
      <c r="L824" s="79"/>
      <c r="M824" s="79"/>
      <c r="N824" s="79"/>
      <c r="O824" s="79"/>
      <c r="P824" s="79"/>
    </row>
    <row r="825" spans="3:16" hidden="1" x14ac:dyDescent="0.2">
      <c r="C825" s="79"/>
      <c r="E825" s="78"/>
      <c r="F825" s="79"/>
      <c r="G825" s="79"/>
      <c r="H825" s="505"/>
      <c r="J825" s="79"/>
      <c r="K825" s="79"/>
      <c r="L825" s="79"/>
      <c r="M825" s="79"/>
      <c r="N825" s="79"/>
      <c r="O825" s="79"/>
      <c r="P825" s="79"/>
    </row>
    <row r="826" spans="3:16" hidden="1" x14ac:dyDescent="0.2">
      <c r="C826" s="79"/>
      <c r="E826" s="78"/>
      <c r="F826" s="79"/>
      <c r="G826" s="79"/>
      <c r="H826" s="505"/>
      <c r="J826" s="79"/>
      <c r="K826" s="79"/>
      <c r="L826" s="79"/>
      <c r="M826" s="79"/>
      <c r="N826" s="79"/>
      <c r="O826" s="79"/>
      <c r="P826" s="79"/>
    </row>
    <row r="827" spans="3:16" hidden="1" x14ac:dyDescent="0.2">
      <c r="C827" s="79"/>
      <c r="E827" s="78"/>
      <c r="F827" s="79"/>
      <c r="G827" s="79"/>
      <c r="H827" s="505"/>
      <c r="J827" s="79"/>
      <c r="K827" s="79"/>
      <c r="L827" s="79"/>
      <c r="M827" s="79"/>
      <c r="N827" s="79"/>
      <c r="O827" s="79"/>
      <c r="P827" s="79"/>
    </row>
    <row r="828" spans="3:16" hidden="1" x14ac:dyDescent="0.2">
      <c r="C828" s="79"/>
      <c r="E828" s="78"/>
      <c r="F828" s="79"/>
      <c r="G828" s="79"/>
      <c r="H828" s="505"/>
      <c r="J828" s="79"/>
      <c r="K828" s="79"/>
      <c r="L828" s="79"/>
      <c r="M828" s="79"/>
      <c r="N828" s="79"/>
      <c r="O828" s="79"/>
      <c r="P828" s="79"/>
    </row>
    <row r="829" spans="3:16" hidden="1" x14ac:dyDescent="0.2">
      <c r="C829" s="79"/>
      <c r="E829" s="78"/>
      <c r="F829" s="79"/>
      <c r="G829" s="79"/>
      <c r="H829" s="505"/>
      <c r="J829" s="79"/>
      <c r="K829" s="79"/>
      <c r="L829" s="79"/>
      <c r="M829" s="79"/>
      <c r="N829" s="79"/>
      <c r="O829" s="79"/>
      <c r="P829" s="79"/>
    </row>
    <row r="830" spans="3:16" hidden="1" x14ac:dyDescent="0.2">
      <c r="C830" s="79"/>
      <c r="E830" s="78"/>
      <c r="F830" s="79"/>
      <c r="G830" s="79"/>
      <c r="H830" s="505"/>
      <c r="J830" s="79"/>
      <c r="K830" s="79"/>
      <c r="L830" s="79"/>
      <c r="M830" s="79"/>
      <c r="N830" s="79"/>
      <c r="O830" s="79"/>
      <c r="P830" s="79"/>
    </row>
    <row r="831" spans="3:16" hidden="1" x14ac:dyDescent="0.2">
      <c r="C831" s="79"/>
      <c r="E831" s="78"/>
      <c r="F831" s="79"/>
      <c r="G831" s="79"/>
      <c r="H831" s="505"/>
      <c r="J831" s="79"/>
      <c r="K831" s="79"/>
      <c r="L831" s="79"/>
      <c r="M831" s="79"/>
      <c r="N831" s="79"/>
      <c r="O831" s="79"/>
      <c r="P831" s="79"/>
    </row>
    <row r="832" spans="3:16" hidden="1" x14ac:dyDescent="0.2">
      <c r="C832" s="79"/>
      <c r="E832" s="78"/>
      <c r="F832" s="79"/>
      <c r="G832" s="79"/>
      <c r="H832" s="505"/>
      <c r="J832" s="79"/>
      <c r="K832" s="79"/>
      <c r="L832" s="79"/>
      <c r="M832" s="79"/>
      <c r="N832" s="79"/>
      <c r="O832" s="79"/>
      <c r="P832" s="79"/>
    </row>
    <row r="833" spans="3:16" hidden="1" x14ac:dyDescent="0.2">
      <c r="C833" s="79"/>
      <c r="E833" s="78"/>
      <c r="F833" s="79"/>
      <c r="G833" s="79"/>
      <c r="H833" s="505"/>
      <c r="J833" s="79"/>
      <c r="K833" s="79"/>
      <c r="L833" s="79"/>
      <c r="M833" s="79"/>
      <c r="N833" s="79"/>
      <c r="O833" s="79"/>
      <c r="P833" s="79"/>
    </row>
    <row r="834" spans="3:16" hidden="1" x14ac:dyDescent="0.2">
      <c r="C834" s="79"/>
      <c r="E834" s="78"/>
      <c r="F834" s="79"/>
      <c r="G834" s="79"/>
      <c r="H834" s="505"/>
      <c r="J834" s="79"/>
      <c r="K834" s="79"/>
      <c r="L834" s="79"/>
      <c r="M834" s="79"/>
      <c r="N834" s="79"/>
      <c r="O834" s="79"/>
      <c r="P834" s="79"/>
    </row>
    <row r="835" spans="3:16" hidden="1" x14ac:dyDescent="0.2">
      <c r="C835" s="79"/>
      <c r="E835" s="78"/>
      <c r="F835" s="79"/>
      <c r="G835" s="79"/>
      <c r="H835" s="505"/>
      <c r="J835" s="79"/>
      <c r="K835" s="79"/>
      <c r="L835" s="79"/>
      <c r="M835" s="79"/>
      <c r="N835" s="79"/>
      <c r="O835" s="79"/>
      <c r="P835" s="79"/>
    </row>
    <row r="836" spans="3:16" hidden="1" x14ac:dyDescent="0.2">
      <c r="C836" s="79"/>
      <c r="E836" s="78"/>
      <c r="F836" s="79"/>
      <c r="G836" s="79"/>
      <c r="H836" s="505"/>
      <c r="J836" s="79"/>
      <c r="K836" s="79"/>
      <c r="L836" s="79"/>
      <c r="M836" s="79"/>
      <c r="N836" s="79"/>
      <c r="O836" s="79"/>
      <c r="P836" s="79"/>
    </row>
    <row r="837" spans="3:16" hidden="1" x14ac:dyDescent="0.2">
      <c r="C837" s="79"/>
      <c r="E837" s="78"/>
      <c r="F837" s="79"/>
      <c r="G837" s="79"/>
      <c r="H837" s="505"/>
      <c r="J837" s="79"/>
      <c r="K837" s="79"/>
      <c r="L837" s="79"/>
      <c r="M837" s="79"/>
      <c r="N837" s="79"/>
      <c r="O837" s="79"/>
      <c r="P837" s="79"/>
    </row>
    <row r="838" spans="3:16" hidden="1" x14ac:dyDescent="0.2">
      <c r="C838" s="79"/>
      <c r="E838" s="78"/>
      <c r="F838" s="79"/>
      <c r="G838" s="79"/>
      <c r="H838" s="505"/>
      <c r="J838" s="79"/>
      <c r="K838" s="79"/>
      <c r="L838" s="79"/>
      <c r="M838" s="79"/>
      <c r="N838" s="79"/>
      <c r="O838" s="79"/>
      <c r="P838" s="79"/>
    </row>
    <row r="839" spans="3:16" hidden="1" x14ac:dyDescent="0.2">
      <c r="C839" s="79"/>
      <c r="E839" s="78"/>
      <c r="F839" s="79"/>
      <c r="G839" s="79"/>
      <c r="H839" s="505"/>
      <c r="J839" s="79"/>
      <c r="K839" s="79"/>
      <c r="L839" s="79"/>
      <c r="M839" s="79"/>
      <c r="N839" s="79"/>
      <c r="O839" s="79"/>
      <c r="P839" s="79"/>
    </row>
    <row r="840" spans="3:16" hidden="1" x14ac:dyDescent="0.2">
      <c r="C840" s="79"/>
      <c r="E840" s="78"/>
      <c r="F840" s="79"/>
      <c r="G840" s="79"/>
      <c r="H840" s="505"/>
      <c r="J840" s="79"/>
      <c r="K840" s="79"/>
      <c r="L840" s="79"/>
      <c r="M840" s="79"/>
      <c r="N840" s="79"/>
      <c r="O840" s="79"/>
      <c r="P840" s="79"/>
    </row>
    <row r="841" spans="3:16" hidden="1" x14ac:dyDescent="0.2">
      <c r="C841" s="79"/>
      <c r="E841" s="78"/>
      <c r="F841" s="79"/>
      <c r="G841" s="79"/>
      <c r="H841" s="505"/>
      <c r="J841" s="79"/>
      <c r="K841" s="79"/>
      <c r="L841" s="79"/>
      <c r="M841" s="79"/>
      <c r="N841" s="79"/>
      <c r="O841" s="79"/>
      <c r="P841" s="79"/>
    </row>
    <row r="842" spans="3:16" hidden="1" x14ac:dyDescent="0.2">
      <c r="C842" s="79"/>
    </row>
    <row r="843" spans="3:16" hidden="1" x14ac:dyDescent="0.2">
      <c r="C843" s="79"/>
    </row>
    <row r="844" spans="3:16" hidden="1" x14ac:dyDescent="0.2">
      <c r="C844" s="79"/>
    </row>
    <row r="845" spans="3:16" hidden="1" x14ac:dyDescent="0.2">
      <c r="C845" s="79"/>
    </row>
    <row r="846" spans="3:16" hidden="1" x14ac:dyDescent="0.2">
      <c r="C846" s="79"/>
    </row>
    <row r="847" spans="3:16" hidden="1" x14ac:dyDescent="0.2">
      <c r="C847" s="79"/>
    </row>
    <row r="848" spans="3:16" hidden="1" x14ac:dyDescent="0.2">
      <c r="C848" s="79"/>
    </row>
    <row r="849" spans="2:18" hidden="1" x14ac:dyDescent="0.2">
      <c r="C849" s="79"/>
    </row>
    <row r="850" spans="2:18" ht="14.25" hidden="1" customHeight="1" x14ac:dyDescent="0.2">
      <c r="B850" s="1267" t="s">
        <v>239</v>
      </c>
      <c r="C850" s="1267"/>
      <c r="D850" s="1267"/>
      <c r="E850" s="1267"/>
      <c r="F850" s="1267"/>
      <c r="G850" s="1267"/>
      <c r="H850" s="1267"/>
      <c r="I850" s="1267"/>
      <c r="J850" s="1267"/>
      <c r="K850" s="1267"/>
      <c r="L850" s="1267"/>
      <c r="M850" s="1267"/>
      <c r="N850" s="1267"/>
      <c r="O850" s="1267"/>
      <c r="P850" s="1267"/>
      <c r="Q850" s="1267"/>
      <c r="R850" s="1267"/>
    </row>
    <row r="851" spans="2:18" hidden="1" x14ac:dyDescent="0.2">
      <c r="C851" s="79"/>
    </row>
    <row r="852" spans="2:18" hidden="1" x14ac:dyDescent="0.2">
      <c r="C852" s="79"/>
    </row>
    <row r="853" spans="2:18" hidden="1" x14ac:dyDescent="0.2">
      <c r="C853" s="79"/>
    </row>
    <row r="854" spans="2:18" hidden="1" x14ac:dyDescent="0.2">
      <c r="C854" s="79"/>
    </row>
    <row r="855" spans="2:18" hidden="1" x14ac:dyDescent="0.2">
      <c r="C855" s="79"/>
    </row>
    <row r="856" spans="2:18" hidden="1" x14ac:dyDescent="0.2">
      <c r="C856" s="79"/>
    </row>
    <row r="857" spans="2:18" hidden="1" x14ac:dyDescent="0.2">
      <c r="C857" s="79"/>
    </row>
    <row r="858" spans="2:18" hidden="1" x14ac:dyDescent="0.2">
      <c r="C858" s="79"/>
    </row>
    <row r="859" spans="2:18" hidden="1" x14ac:dyDescent="0.2">
      <c r="C859" s="79"/>
    </row>
    <row r="860" spans="2:18" hidden="1" x14ac:dyDescent="0.2">
      <c r="C860" s="79"/>
    </row>
    <row r="861" spans="2:18" hidden="1" x14ac:dyDescent="0.2">
      <c r="C861" s="79"/>
    </row>
    <row r="862" spans="2:18" hidden="1" x14ac:dyDescent="0.2">
      <c r="B862" s="398"/>
      <c r="C862" s="777"/>
      <c r="D862" s="777"/>
      <c r="E862" s="399"/>
      <c r="F862" s="397"/>
      <c r="G862" s="397"/>
      <c r="H862" s="397"/>
      <c r="I862" s="397"/>
      <c r="J862" s="397"/>
      <c r="K862" s="397"/>
      <c r="L862" s="397"/>
      <c r="M862" s="397"/>
      <c r="N862" s="397"/>
      <c r="O862" s="397"/>
      <c r="P862" s="397"/>
      <c r="Q862" s="397"/>
      <c r="R862" s="397"/>
    </row>
    <row r="863" spans="2:18" hidden="1" x14ac:dyDescent="0.2">
      <c r="C863" s="79"/>
    </row>
    <row r="864" spans="2:18" x14ac:dyDescent="0.2">
      <c r="C864" s="796"/>
    </row>
    <row r="865" spans="3:4" x14ac:dyDescent="0.2">
      <c r="C865" s="796"/>
      <c r="D865" s="796"/>
    </row>
    <row r="866" spans="3:4" x14ac:dyDescent="0.2">
      <c r="C866" s="897"/>
    </row>
    <row r="867" spans="3:4" x14ac:dyDescent="0.2">
      <c r="C867" s="796"/>
    </row>
    <row r="868" spans="3:4" x14ac:dyDescent="0.2">
      <c r="C868" s="796"/>
    </row>
    <row r="869" spans="3:4" x14ac:dyDescent="0.2">
      <c r="C869" s="796"/>
    </row>
    <row r="870" spans="3:4" x14ac:dyDescent="0.2">
      <c r="C870" s="796"/>
    </row>
    <row r="871" spans="3:4" x14ac:dyDescent="0.2">
      <c r="C871" s="796"/>
    </row>
    <row r="872" spans="3:4" x14ac:dyDescent="0.2">
      <c r="C872" s="942"/>
      <c r="D872" s="942"/>
    </row>
  </sheetData>
  <sheetProtection algorithmName="SHA-512" hashValue="UPptut3SKagGZQEIve7RgRcImiB1efskt2Ohr1Ye4m/BKBVtL4YXAudQy3Gr9271m5KndG8Si7TahMI7hMRHUg==" saltValue="xp7dqxW15qxxX0y8xjJT4A==" spinCount="100000" sheet="1" objects="1" scenarios="1" insertRows="0" selectLockedCells="1"/>
  <mergeCells count="449">
    <mergeCell ref="J50:K50"/>
    <mergeCell ref="J179:L179"/>
    <mergeCell ref="B50:E50"/>
    <mergeCell ref="H177:N177"/>
    <mergeCell ref="P177:R177"/>
    <mergeCell ref="N167:Q167"/>
    <mergeCell ref="K81:L81"/>
    <mergeCell ref="K82:L82"/>
    <mergeCell ref="K83:L83"/>
    <mergeCell ref="I80:J80"/>
    <mergeCell ref="C74:D74"/>
    <mergeCell ref="C75:D75"/>
    <mergeCell ref="C76:D76"/>
    <mergeCell ref="C77:D77"/>
    <mergeCell ref="C78:D78"/>
    <mergeCell ref="C79:D79"/>
    <mergeCell ref="M175:N175"/>
    <mergeCell ref="N169:Q169"/>
    <mergeCell ref="N170:Q170"/>
    <mergeCell ref="N166:Q166"/>
    <mergeCell ref="K90:L90"/>
    <mergeCell ref="K91:L91"/>
    <mergeCell ref="K92:L92"/>
    <mergeCell ref="K101:L101"/>
    <mergeCell ref="S181:U181"/>
    <mergeCell ref="B163:E163"/>
    <mergeCell ref="B164:E164"/>
    <mergeCell ref="G163:J163"/>
    <mergeCell ref="G164:J164"/>
    <mergeCell ref="K163:M163"/>
    <mergeCell ref="K164:M164"/>
    <mergeCell ref="N163:Q163"/>
    <mergeCell ref="N164:Q164"/>
    <mergeCell ref="Q181:R181"/>
    <mergeCell ref="B180:F180"/>
    <mergeCell ref="G180:I180"/>
    <mergeCell ref="J180:P180"/>
    <mergeCell ref="Q180:R180"/>
    <mergeCell ref="G181:I181"/>
    <mergeCell ref="B181:F181"/>
    <mergeCell ref="N173:Q173"/>
    <mergeCell ref="B172:E172"/>
    <mergeCell ref="G175:L175"/>
    <mergeCell ref="M178:Q178"/>
    <mergeCell ref="D177:F177"/>
    <mergeCell ref="B173:E173"/>
    <mergeCell ref="O175:Q175"/>
    <mergeCell ref="B175:E175"/>
    <mergeCell ref="B168:E168"/>
    <mergeCell ref="B169:E169"/>
    <mergeCell ref="B170:E170"/>
    <mergeCell ref="G170:J170"/>
    <mergeCell ref="B162:E162"/>
    <mergeCell ref="G161:J161"/>
    <mergeCell ref="G162:J162"/>
    <mergeCell ref="B161:E161"/>
    <mergeCell ref="K160:M160"/>
    <mergeCell ref="K166:M166"/>
    <mergeCell ref="K167:M167"/>
    <mergeCell ref="K168:M168"/>
    <mergeCell ref="K169:M169"/>
    <mergeCell ref="K170:M170"/>
    <mergeCell ref="G160:J160"/>
    <mergeCell ref="G166:J166"/>
    <mergeCell ref="G167:J167"/>
    <mergeCell ref="G168:J168"/>
    <mergeCell ref="G169:J169"/>
    <mergeCell ref="B165:E165"/>
    <mergeCell ref="G165:J165"/>
    <mergeCell ref="K165:M165"/>
    <mergeCell ref="C69:D70"/>
    <mergeCell ref="K73:L73"/>
    <mergeCell ref="K80:L80"/>
    <mergeCell ref="B160:E160"/>
    <mergeCell ref="B166:E166"/>
    <mergeCell ref="B167:E167"/>
    <mergeCell ref="I81:J81"/>
    <mergeCell ref="I83:J83"/>
    <mergeCell ref="I84:J84"/>
    <mergeCell ref="K161:M161"/>
    <mergeCell ref="K162:M162"/>
    <mergeCell ref="K157:M157"/>
    <mergeCell ref="K93:L93"/>
    <mergeCell ref="K94:L94"/>
    <mergeCell ref="K99:L99"/>
    <mergeCell ref="K100:L100"/>
    <mergeCell ref="I90:J90"/>
    <mergeCell ref="I91:J91"/>
    <mergeCell ref="I94:J94"/>
    <mergeCell ref="I95:J95"/>
    <mergeCell ref="I96:J96"/>
    <mergeCell ref="I97:J97"/>
    <mergeCell ref="K87:L87"/>
    <mergeCell ref="K88:L88"/>
    <mergeCell ref="I87:J87"/>
    <mergeCell ref="I88:J88"/>
    <mergeCell ref="K89:L89"/>
    <mergeCell ref="B98:D101"/>
    <mergeCell ref="N156:R156"/>
    <mergeCell ref="G156:M156"/>
    <mergeCell ref="O151:Q151"/>
    <mergeCell ref="F107:F108"/>
    <mergeCell ref="K105:L106"/>
    <mergeCell ref="K104:L104"/>
    <mergeCell ref="I92:J92"/>
    <mergeCell ref="I93:J93"/>
    <mergeCell ref="K98:L98"/>
    <mergeCell ref="K103:L103"/>
    <mergeCell ref="K102:L102"/>
    <mergeCell ref="W44:X44"/>
    <mergeCell ref="W45:X45"/>
    <mergeCell ref="S44:T44"/>
    <mergeCell ref="S45:T45"/>
    <mergeCell ref="U44:V44"/>
    <mergeCell ref="Q48:V48"/>
    <mergeCell ref="S144:T144"/>
    <mergeCell ref="C145:O146"/>
    <mergeCell ref="C73:D73"/>
    <mergeCell ref="C80:D80"/>
    <mergeCell ref="C81:D81"/>
    <mergeCell ref="C82:D82"/>
    <mergeCell ref="C83:D83"/>
    <mergeCell ref="C84:D84"/>
    <mergeCell ref="K72:L72"/>
    <mergeCell ref="I72:J72"/>
    <mergeCell ref="I73:J73"/>
    <mergeCell ref="K84:L84"/>
    <mergeCell ref="C72:D72"/>
    <mergeCell ref="I85:J85"/>
    <mergeCell ref="I86:J86"/>
    <mergeCell ref="K85:L85"/>
    <mergeCell ref="K86:L86"/>
    <mergeCell ref="S46:T46"/>
    <mergeCell ref="G38:H38"/>
    <mergeCell ref="C38:D38"/>
    <mergeCell ref="C39:D39"/>
    <mergeCell ref="G39:H39"/>
    <mergeCell ref="J33:K33"/>
    <mergeCell ref="J34:K34"/>
    <mergeCell ref="J35:K35"/>
    <mergeCell ref="J36:K36"/>
    <mergeCell ref="G34:H34"/>
    <mergeCell ref="G35:H35"/>
    <mergeCell ref="J37:K37"/>
    <mergeCell ref="C36:D36"/>
    <mergeCell ref="C37:D37"/>
    <mergeCell ref="AA44:AI44"/>
    <mergeCell ref="J39:M39"/>
    <mergeCell ref="N39:O39"/>
    <mergeCell ref="E44:F44"/>
    <mergeCell ref="J40:M40"/>
    <mergeCell ref="AA40:AI40"/>
    <mergeCell ref="AA41:AI41"/>
    <mergeCell ref="AA42:AI42"/>
    <mergeCell ref="AA43:AI43"/>
    <mergeCell ref="AA39:AI39"/>
    <mergeCell ref="T39:X39"/>
    <mergeCell ref="U43:V43"/>
    <mergeCell ref="W43:X43"/>
    <mergeCell ref="B41:G41"/>
    <mergeCell ref="G42:H43"/>
    <mergeCell ref="G44:H44"/>
    <mergeCell ref="B42:F43"/>
    <mergeCell ref="S43:T43"/>
    <mergeCell ref="S41:Y42"/>
    <mergeCell ref="P39:Q39"/>
    <mergeCell ref="M42:Q42"/>
    <mergeCell ref="P40:R40"/>
    <mergeCell ref="V40:X40"/>
    <mergeCell ref="N40:O40"/>
    <mergeCell ref="AA23:AI23"/>
    <mergeCell ref="AA38:AI38"/>
    <mergeCell ref="Z36:AI36"/>
    <mergeCell ref="AA34:AI34"/>
    <mergeCell ref="T28:U28"/>
    <mergeCell ref="O27:P27"/>
    <mergeCell ref="J38:L38"/>
    <mergeCell ref="M38:N38"/>
    <mergeCell ref="C26:D26"/>
    <mergeCell ref="C25:D25"/>
    <mergeCell ref="O30:P30"/>
    <mergeCell ref="O31:P31"/>
    <mergeCell ref="O32:P32"/>
    <mergeCell ref="O33:P33"/>
    <mergeCell ref="O34:P34"/>
    <mergeCell ref="O37:P37"/>
    <mergeCell ref="J28:K28"/>
    <mergeCell ref="J29:K29"/>
    <mergeCell ref="W38:X38"/>
    <mergeCell ref="O35:V36"/>
    <mergeCell ref="G30:H30"/>
    <mergeCell ref="G31:H31"/>
    <mergeCell ref="G32:H32"/>
    <mergeCell ref="G33:H33"/>
    <mergeCell ref="AA37:AI37"/>
    <mergeCell ref="AA33:AI33"/>
    <mergeCell ref="AA24:AI24"/>
    <mergeCell ref="AA25:AI25"/>
    <mergeCell ref="AA26:AI26"/>
    <mergeCell ref="AA27:AI27"/>
    <mergeCell ref="AA32:AI32"/>
    <mergeCell ref="Z35:AI35"/>
    <mergeCell ref="AA29:AI29"/>
    <mergeCell ref="AA30:AI30"/>
    <mergeCell ref="AA31:AI31"/>
    <mergeCell ref="J32:K32"/>
    <mergeCell ref="G27:H27"/>
    <mergeCell ref="C33:D33"/>
    <mergeCell ref="C34:D34"/>
    <mergeCell ref="C35:D35"/>
    <mergeCell ref="T33:U33"/>
    <mergeCell ref="T34:U34"/>
    <mergeCell ref="T37:U37"/>
    <mergeCell ref="G36:H36"/>
    <mergeCell ref="O28:P28"/>
    <mergeCell ref="O29:P29"/>
    <mergeCell ref="G37:H37"/>
    <mergeCell ref="AA22:AI22"/>
    <mergeCell ref="B18:C18"/>
    <mergeCell ref="G13:H13"/>
    <mergeCell ref="G14:H14"/>
    <mergeCell ref="G15:H15"/>
    <mergeCell ref="G16:H16"/>
    <mergeCell ref="C16:D16"/>
    <mergeCell ref="C15:D15"/>
    <mergeCell ref="C14:D14"/>
    <mergeCell ref="J18:X18"/>
    <mergeCell ref="C13:D13"/>
    <mergeCell ref="F18:G18"/>
    <mergeCell ref="C19:D19"/>
    <mergeCell ref="C20:D20"/>
    <mergeCell ref="C21:D21"/>
    <mergeCell ref="G20:H20"/>
    <mergeCell ref="G21:H21"/>
    <mergeCell ref="G22:H22"/>
    <mergeCell ref="C22:D22"/>
    <mergeCell ref="AA2:AB2"/>
    <mergeCell ref="T22:U22"/>
    <mergeCell ref="T23:U23"/>
    <mergeCell ref="T24:U24"/>
    <mergeCell ref="T25:U25"/>
    <mergeCell ref="T26:U26"/>
    <mergeCell ref="T27:U27"/>
    <mergeCell ref="J20:K20"/>
    <mergeCell ref="J21:K21"/>
    <mergeCell ref="AA14:AI14"/>
    <mergeCell ref="J17:M17"/>
    <mergeCell ref="N17:O17"/>
    <mergeCell ref="W17:X17"/>
    <mergeCell ref="AA15:AI15"/>
    <mergeCell ref="AA16:AI16"/>
    <mergeCell ref="AA17:AI17"/>
    <mergeCell ref="AC2:AD2"/>
    <mergeCell ref="AA6:AI6"/>
    <mergeCell ref="AA7:AI7"/>
    <mergeCell ref="AA8:AI8"/>
    <mergeCell ref="AA9:AI9"/>
    <mergeCell ref="AA10:AI10"/>
    <mergeCell ref="AA11:AI11"/>
    <mergeCell ref="AA13:AI13"/>
    <mergeCell ref="AA3:AI3"/>
    <mergeCell ref="AA4:AI4"/>
    <mergeCell ref="AA5:AI5"/>
    <mergeCell ref="AA50:AI51"/>
    <mergeCell ref="AA46:AI46"/>
    <mergeCell ref="AA48:AI48"/>
    <mergeCell ref="AA49:AI49"/>
    <mergeCell ref="J49:N49"/>
    <mergeCell ref="O49:P49"/>
    <mergeCell ref="J48:N48"/>
    <mergeCell ref="O48:P48"/>
    <mergeCell ref="AA45:AI45"/>
    <mergeCell ref="AA47:AI47"/>
    <mergeCell ref="B51:Y51"/>
    <mergeCell ref="B49:F49"/>
    <mergeCell ref="G49:I49"/>
    <mergeCell ref="U46:X46"/>
    <mergeCell ref="G47:I47"/>
    <mergeCell ref="W47:X47"/>
    <mergeCell ref="W48:X48"/>
    <mergeCell ref="W49:X49"/>
    <mergeCell ref="R49:V49"/>
    <mergeCell ref="M46:O46"/>
    <mergeCell ref="T29:U29"/>
    <mergeCell ref="AA12:AI12"/>
    <mergeCell ref="AA28:AI28"/>
    <mergeCell ref="AA20:AI20"/>
    <mergeCell ref="AA21:AI21"/>
    <mergeCell ref="J19:K19"/>
    <mergeCell ref="T19:U19"/>
    <mergeCell ref="O19:P19"/>
    <mergeCell ref="O20:P20"/>
    <mergeCell ref="O21:P21"/>
    <mergeCell ref="O22:P22"/>
    <mergeCell ref="O23:P23"/>
    <mergeCell ref="O24:P24"/>
    <mergeCell ref="O25:P25"/>
    <mergeCell ref="O26:P26"/>
    <mergeCell ref="J27:K27"/>
    <mergeCell ref="J22:K22"/>
    <mergeCell ref="J23:K23"/>
    <mergeCell ref="J24:K24"/>
    <mergeCell ref="J25:K25"/>
    <mergeCell ref="T20:U20"/>
    <mergeCell ref="T21:U21"/>
    <mergeCell ref="AA18:AI18"/>
    <mergeCell ref="AA19:AI19"/>
    <mergeCell ref="J26:K26"/>
    <mergeCell ref="AA62:AI62"/>
    <mergeCell ref="B69:B70"/>
    <mergeCell ref="F69:F70"/>
    <mergeCell ref="G69:G70"/>
    <mergeCell ref="I69:J70"/>
    <mergeCell ref="K69:L70"/>
    <mergeCell ref="I71:J71"/>
    <mergeCell ref="C71:D71"/>
    <mergeCell ref="B48:F48"/>
    <mergeCell ref="G48:I48"/>
    <mergeCell ref="C52:Q52"/>
    <mergeCell ref="AA52:AI52"/>
    <mergeCell ref="AA56:AI56"/>
    <mergeCell ref="R52:Y52"/>
    <mergeCell ref="AA60:AI60"/>
    <mergeCell ref="AA58:AI58"/>
    <mergeCell ref="AA59:AI59"/>
    <mergeCell ref="AA61:AI61"/>
    <mergeCell ref="AA53:AI53"/>
    <mergeCell ref="AA54:AI54"/>
    <mergeCell ref="AA57:AI57"/>
    <mergeCell ref="AA55:AI55"/>
    <mergeCell ref="M67:M106"/>
    <mergeCell ref="K71:L71"/>
    <mergeCell ref="C185:K185"/>
    <mergeCell ref="J148:M148"/>
    <mergeCell ref="I178:J178"/>
    <mergeCell ref="K178:L178"/>
    <mergeCell ref="B183:V183"/>
    <mergeCell ref="N171:Q171"/>
    <mergeCell ref="G172:J172"/>
    <mergeCell ref="G173:J173"/>
    <mergeCell ref="B174:E174"/>
    <mergeCell ref="G174:J174"/>
    <mergeCell ref="K159:M159"/>
    <mergeCell ref="B153:R155"/>
    <mergeCell ref="K174:M174"/>
    <mergeCell ref="B156:F156"/>
    <mergeCell ref="B171:E171"/>
    <mergeCell ref="T178:X178"/>
    <mergeCell ref="N174:Q174"/>
    <mergeCell ref="K172:M172"/>
    <mergeCell ref="K173:M173"/>
    <mergeCell ref="K171:M171"/>
    <mergeCell ref="G171:J171"/>
    <mergeCell ref="J181:P181"/>
    <mergeCell ref="N157:Q157"/>
    <mergeCell ref="G157:J157"/>
    <mergeCell ref="C30:D30"/>
    <mergeCell ref="M1:N1"/>
    <mergeCell ref="B3:C3"/>
    <mergeCell ref="U3:X3"/>
    <mergeCell ref="S1:T1"/>
    <mergeCell ref="K1:L1"/>
    <mergeCell ref="V1:W1"/>
    <mergeCell ref="O1:Q1"/>
    <mergeCell ref="C10:D10"/>
    <mergeCell ref="C11:D11"/>
    <mergeCell ref="N2:O2"/>
    <mergeCell ref="U2:V2"/>
    <mergeCell ref="J3:T3"/>
    <mergeCell ref="X1:Y1"/>
    <mergeCell ref="J2:L2"/>
    <mergeCell ref="P2:R2"/>
    <mergeCell ref="S2:T2"/>
    <mergeCell ref="X2:Y2"/>
    <mergeCell ref="B1:G1"/>
    <mergeCell ref="Y3:Y4"/>
    <mergeCell ref="F3:G3"/>
    <mergeCell ref="M45:P45"/>
    <mergeCell ref="C24:D24"/>
    <mergeCell ref="C23:D23"/>
    <mergeCell ref="C27:D27"/>
    <mergeCell ref="C31:D31"/>
    <mergeCell ref="C32:D32"/>
    <mergeCell ref="G19:H19"/>
    <mergeCell ref="G10:H10"/>
    <mergeCell ref="T30:U30"/>
    <mergeCell ref="T31:U31"/>
    <mergeCell ref="T32:U32"/>
    <mergeCell ref="G11:H11"/>
    <mergeCell ref="G12:H12"/>
    <mergeCell ref="C12:D12"/>
    <mergeCell ref="G26:H26"/>
    <mergeCell ref="G28:H28"/>
    <mergeCell ref="G29:H29"/>
    <mergeCell ref="J30:K30"/>
    <mergeCell ref="J31:K31"/>
    <mergeCell ref="G23:H23"/>
    <mergeCell ref="G24:H24"/>
    <mergeCell ref="G25:H25"/>
    <mergeCell ref="C28:D28"/>
    <mergeCell ref="C29:D29"/>
    <mergeCell ref="G159:J159"/>
    <mergeCell ref="N159:Q159"/>
    <mergeCell ref="B157:E157"/>
    <mergeCell ref="N161:Q161"/>
    <mergeCell ref="N162:Q162"/>
    <mergeCell ref="A65:H66"/>
    <mergeCell ref="A67:H68"/>
    <mergeCell ref="G46:I46"/>
    <mergeCell ref="U45:V45"/>
    <mergeCell ref="B159:E159"/>
    <mergeCell ref="F109:N109"/>
    <mergeCell ref="F144:N144"/>
    <mergeCell ref="I100:J100"/>
    <mergeCell ref="G107:G108"/>
    <mergeCell ref="C85:D85"/>
    <mergeCell ref="B87:B88"/>
    <mergeCell ref="I99:J99"/>
    <mergeCell ref="K95:L95"/>
    <mergeCell ref="K96:L96"/>
    <mergeCell ref="K97:L97"/>
    <mergeCell ref="C86:D86"/>
    <mergeCell ref="C87:D88"/>
    <mergeCell ref="I89:J89"/>
    <mergeCell ref="I82:J82"/>
    <mergeCell ref="N165:Q165"/>
    <mergeCell ref="B850:R850"/>
    <mergeCell ref="B182:R182"/>
    <mergeCell ref="N172:Q172"/>
    <mergeCell ref="C89:D89"/>
    <mergeCell ref="C90:D90"/>
    <mergeCell ref="I101:J101"/>
    <mergeCell ref="I102:J102"/>
    <mergeCell ref="I103:J103"/>
    <mergeCell ref="N160:Q160"/>
    <mergeCell ref="F105:F106"/>
    <mergeCell ref="G105:G106"/>
    <mergeCell ref="I105:J106"/>
    <mergeCell ref="C102:D102"/>
    <mergeCell ref="C103:D103"/>
    <mergeCell ref="I104:J104"/>
    <mergeCell ref="C93:D93"/>
    <mergeCell ref="C94:D94"/>
    <mergeCell ref="C95:D95"/>
    <mergeCell ref="C96:D96"/>
    <mergeCell ref="C97:D97"/>
    <mergeCell ref="F147:N147"/>
    <mergeCell ref="I98:J98"/>
    <mergeCell ref="N168:Q168"/>
  </mergeCells>
  <conditionalFormatting sqref="P2:R2 G46:H46 Q180:R180 W48 Y48:Y49 G42:G44">
    <cfRule type="cellIs" dxfId="325" priority="49" operator="lessThan">
      <formula>0</formula>
    </cfRule>
  </conditionalFormatting>
  <conditionalFormatting sqref="O48:P48">
    <cfRule type="cellIs" dxfId="324" priority="48" operator="lessThan">
      <formula>0</formula>
    </cfRule>
  </conditionalFormatting>
  <conditionalFormatting sqref="S5:S16 X5:X16">
    <cfRule type="cellIs" dxfId="323" priority="47" operator="lessThan">
      <formula>0</formula>
    </cfRule>
  </conditionalFormatting>
  <conditionalFormatting sqref="G48:I48">
    <cfRule type="cellIs" dxfId="322" priority="40" operator="lessThan">
      <formula>0</formula>
    </cfRule>
  </conditionalFormatting>
  <conditionalFormatting sqref="Q181">
    <cfRule type="cellIs" dxfId="321" priority="39" operator="lessThan">
      <formula>0</formula>
    </cfRule>
  </conditionalFormatting>
  <conditionalFormatting sqref="Q180:R180">
    <cfRule type="cellIs" dxfId="320" priority="38" operator="lessThan">
      <formula>0</formula>
    </cfRule>
  </conditionalFormatting>
  <conditionalFormatting sqref="G181:I181">
    <cfRule type="cellIs" dxfId="319" priority="36" operator="lessThan">
      <formula>0</formula>
    </cfRule>
  </conditionalFormatting>
  <conditionalFormatting sqref="Y48:Y49">
    <cfRule type="cellIs" dxfId="318" priority="35" operator="lessThan">
      <formula>1</formula>
    </cfRule>
  </conditionalFormatting>
  <conditionalFormatting sqref="Q180:R180">
    <cfRule type="cellIs" dxfId="317" priority="27" operator="lessThan">
      <formula>0</formula>
    </cfRule>
  </conditionalFormatting>
  <conditionalFormatting sqref="Y48">
    <cfRule type="cellIs" dxfId="316" priority="26" operator="lessThan">
      <formula>1</formula>
    </cfRule>
  </conditionalFormatting>
  <conditionalFormatting sqref="W47:X47 G47:I47">
    <cfRule type="cellIs" dxfId="315" priority="24" operator="equal">
      <formula>0</formula>
    </cfRule>
  </conditionalFormatting>
  <conditionalFormatting sqref="N5:N16">
    <cfRule type="cellIs" dxfId="314" priority="22" operator="lessThan">
      <formula>0</formula>
    </cfRule>
  </conditionalFormatting>
  <conditionalFormatting sqref="J5:J16">
    <cfRule type="expression" dxfId="313" priority="21">
      <formula>M5=0</formula>
    </cfRule>
  </conditionalFormatting>
  <conditionalFormatting sqref="O5:O16">
    <cfRule type="expression" dxfId="312" priority="20">
      <formula>R5=0</formula>
    </cfRule>
  </conditionalFormatting>
  <conditionalFormatting sqref="T5:T16">
    <cfRule type="expression" dxfId="311" priority="19">
      <formula>W5=0</formula>
    </cfRule>
  </conditionalFormatting>
  <conditionalFormatting sqref="B50 S2:U2 W2 B49:F49 J49:Y49 F50:J50 L50:Y50">
    <cfRule type="expression" dxfId="310" priority="6">
      <formula>$L$45="ח"</formula>
    </cfRule>
  </conditionalFormatting>
  <conditionalFormatting sqref="C10:D16">
    <cfRule type="expression" dxfId="309" priority="5">
      <formula>$C10="סכום לא קבוע"</formula>
    </cfRule>
  </conditionalFormatting>
  <conditionalFormatting sqref="G10:G16">
    <cfRule type="expression" dxfId="308" priority="4">
      <formula>$G10="סכום לא קבוע"</formula>
    </cfRule>
  </conditionalFormatting>
  <conditionalFormatting sqref="G49:I49">
    <cfRule type="expression" dxfId="307" priority="3">
      <formula>$L$45="ח"</formula>
    </cfRule>
  </conditionalFormatting>
  <conditionalFormatting sqref="G180:I180">
    <cfRule type="cellIs" dxfId="306" priority="2" operator="lessThan">
      <formula>0</formula>
    </cfRule>
  </conditionalFormatting>
  <conditionalFormatting sqref="S180">
    <cfRule type="expression" dxfId="305" priority="1">
      <formula>$Q$180&gt;-1</formula>
    </cfRule>
  </conditionalFormatting>
  <dataValidations count="1">
    <dataValidation type="list" allowBlank="1" showInputMessage="1" showErrorMessage="1" promptTitle="בחירת תאריך עברי/לועזי" prompt="מתוך התפריט הנפתחת בלחיצה על הלחצן בצד שמאל, אפשר לבחור בין חודש לועזי או עברי" sqref="O1:Q1" xr:uid="{00000000-0002-0000-0300-000000000000}">
      <formula1>"  סיון ,  יולי [7]  "</formula1>
    </dataValidation>
  </dataValidations>
  <pageMargins left="0.7" right="0.7" top="0.75" bottom="0.75" header="0.3" footer="0.3"/>
  <pageSetup paperSize="9" orientation="portrait" r:id="rId1"/>
  <drawing r:id="rId2"/>
  <legacyDrawing r:id="rId3"/>
  <oleObjects>
    <mc:AlternateContent xmlns:mc="http://schemas.openxmlformats.org/markup-compatibility/2006">
      <mc:Choice Requires="x14">
        <oleObject shapeId="11281" r:id="rId4">
          <objectPr defaultSize="0" autoPict="0" r:id="rId5">
            <anchor moveWithCells="1" sizeWithCells="1">
              <from>
                <xdr:col>16</xdr:col>
                <xdr:colOff>190500</xdr:colOff>
                <xdr:row>50</xdr:row>
                <xdr:rowOff>38100</xdr:rowOff>
              </from>
              <to>
                <xdr:col>17</xdr:col>
                <xdr:colOff>514350</xdr:colOff>
                <xdr:row>52</xdr:row>
                <xdr:rowOff>0</xdr:rowOff>
              </to>
            </anchor>
          </objectPr>
        </oleObject>
      </mc:Choice>
      <mc:Fallback>
        <oleObject shapeId="11281" r:id="rId4"/>
      </mc:Fallback>
    </mc:AlternateContent>
  </oleObjects>
  <extLst>
    <ext xmlns:x14="http://schemas.microsoft.com/office/spreadsheetml/2009/9/main" uri="{78C0D931-6437-407d-A8EE-F0AAD7539E65}">
      <x14:conditionalFormattings>
        <x14:conditionalFormatting xmlns:xm="http://schemas.microsoft.com/office/excel/2006/main">
          <x14:cfRule type="iconSet" priority="43" id="{5DDED884-AC6F-4CC8-88B0-845846C9BB23}">
            <x14:iconSet custom="1">
              <x14:cfvo type="percent">
                <xm:f>0</xm:f>
              </x14:cfvo>
              <x14:cfvo type="num">
                <xm:f>0</xm:f>
              </x14:cfvo>
              <x14:cfvo type="num">
                <xm:f>1</xm:f>
              </x14:cfvo>
              <x14:cfIcon iconSet="NoIcons" iconId="0"/>
              <x14:cfIcon iconSet="NoIcons" iconId="0"/>
              <x14:cfIcon iconSet="3Symbols" iconId="2"/>
            </x14:iconSet>
          </x14:cfRule>
          <xm:sqref>S5:S16 X5:X16</xm:sqref>
        </x14:conditionalFormatting>
        <x14:conditionalFormatting xmlns:xm="http://schemas.microsoft.com/office/excel/2006/main">
          <x14:cfRule type="iconSet" priority="23" id="{DF7AA99E-5AA3-44F0-8C6B-AD81ACAF0572}">
            <x14:iconSet iconSet="3Symbols" custom="1">
              <x14:cfvo type="percent">
                <xm:f>0</xm:f>
              </x14:cfvo>
              <x14:cfvo type="num">
                <xm:f>0</xm:f>
              </x14:cfvo>
              <x14:cfvo type="num">
                <xm:f>0</xm:f>
              </x14:cfvo>
              <x14:cfIcon iconSet="NoIcons" iconId="0"/>
              <x14:cfIcon iconSet="NoIcons" iconId="0"/>
              <x14:cfIcon iconSet="3Symbols" iconId="2"/>
            </x14:iconSet>
          </x14:cfRule>
          <xm:sqref>N5:N16</xm:sqref>
        </x14:conditionalFormatting>
        <x14:conditionalFormatting xmlns:xm="http://schemas.microsoft.com/office/excel/2006/main">
          <x14:cfRule type="expression" priority="18" id="{8B08BC31-004E-4BB8-B697-0376C0F52B7A}">
            <xm:f>$C$5&lt;&gt;'אייר-יוני.6'!$C$5</xm:f>
            <x14:dxf>
              <font>
                <b/>
                <i/>
              </font>
            </x14:dxf>
          </x14:cfRule>
          <xm:sqref>C5</xm:sqref>
        </x14:conditionalFormatting>
        <x14:conditionalFormatting xmlns:xm="http://schemas.microsoft.com/office/excel/2006/main">
          <x14:cfRule type="expression" priority="17" id="{BA8C3C9F-965C-4A87-B912-B77E2D18A092}">
            <xm:f>$C$6&lt;&gt;'אייר-יוני.6'!$C$6</xm:f>
            <x14:dxf>
              <font>
                <b/>
                <i/>
              </font>
            </x14:dxf>
          </x14:cfRule>
          <xm:sqref>C6</xm:sqref>
        </x14:conditionalFormatting>
        <x14:conditionalFormatting xmlns:xm="http://schemas.microsoft.com/office/excel/2006/main">
          <x14:cfRule type="expression" priority="16" id="{CF4E2EEE-46B7-4400-AFFD-7513A960E2D4}">
            <xm:f>$C$7&lt;&gt;'אייר-יוני.6'!$C$7</xm:f>
            <x14:dxf>
              <font>
                <b/>
                <i/>
              </font>
            </x14:dxf>
          </x14:cfRule>
          <xm:sqref>C7</xm:sqref>
        </x14:conditionalFormatting>
        <x14:conditionalFormatting xmlns:xm="http://schemas.microsoft.com/office/excel/2006/main">
          <x14:cfRule type="expression" priority="15" id="{6A803FF0-233A-4ECC-B571-77AA3B0BD34B}">
            <xm:f>$C$8&lt;&gt;'אייר-יוני.6'!$C$8</xm:f>
            <x14:dxf>
              <font>
                <b/>
                <i/>
              </font>
            </x14:dxf>
          </x14:cfRule>
          <xm:sqref>C8</xm:sqref>
        </x14:conditionalFormatting>
        <x14:conditionalFormatting xmlns:xm="http://schemas.microsoft.com/office/excel/2006/main">
          <x14:cfRule type="expression" priority="14" id="{D99254B7-9800-4BD9-BC07-EAD6C9AE8DAD}">
            <xm:f>$C$9&lt;&gt;'אייר-יוני.6'!$C$9</xm:f>
            <x14:dxf>
              <font>
                <b/>
                <i/>
              </font>
            </x14:dxf>
          </x14:cfRule>
          <xm:sqref>C9</xm:sqref>
        </x14:conditionalFormatting>
        <x14:conditionalFormatting xmlns:xm="http://schemas.microsoft.com/office/excel/2006/main">
          <x14:cfRule type="expression" priority="13" id="{9B3DEB29-6D2E-491B-9203-BBB483202911}">
            <xm:f>$G$5&lt;&gt;'אייר-יוני.6'!$G$5</xm:f>
            <x14:dxf>
              <font>
                <b/>
                <i/>
              </font>
            </x14:dxf>
          </x14:cfRule>
          <xm:sqref>G5</xm:sqref>
        </x14:conditionalFormatting>
        <x14:conditionalFormatting xmlns:xm="http://schemas.microsoft.com/office/excel/2006/main">
          <x14:cfRule type="expression" priority="12" id="{BEC3B3A7-F660-4A6D-B77E-660E2DA33C35}">
            <xm:f>$G$6&lt;&gt;'אייר-יוני.6'!$G$6</xm:f>
            <x14:dxf>
              <font>
                <b/>
                <i/>
              </font>
            </x14:dxf>
          </x14:cfRule>
          <xm:sqref>G6</xm:sqref>
        </x14:conditionalFormatting>
        <x14:conditionalFormatting xmlns:xm="http://schemas.microsoft.com/office/excel/2006/main">
          <x14:cfRule type="expression" priority="11" id="{7F63F318-EE2F-4C47-B653-AF64411D5E40}">
            <xm:f>$G$7&lt;&gt;'אייר-יוני.6'!$G$7</xm:f>
            <x14:dxf>
              <font>
                <b/>
                <i/>
              </font>
            </x14:dxf>
          </x14:cfRule>
          <xm:sqref>G7</xm:sqref>
        </x14:conditionalFormatting>
        <x14:conditionalFormatting xmlns:xm="http://schemas.microsoft.com/office/excel/2006/main">
          <x14:cfRule type="expression" priority="10" id="{C204F429-2582-4377-A073-D115D9EED009}">
            <xm:f>$G$8&lt;&gt;'אייר-יוני.6'!$G$8</xm:f>
            <x14:dxf>
              <font>
                <b/>
                <i/>
              </font>
            </x14:dxf>
          </x14:cfRule>
          <xm:sqref>G8</xm:sqref>
        </x14:conditionalFormatting>
        <x14:conditionalFormatting xmlns:xm="http://schemas.microsoft.com/office/excel/2006/main">
          <x14:cfRule type="expression" priority="9" id="{33C8F5AF-D657-4258-B21B-B158F699F47C}">
            <xm:f>$G$9&lt;&gt;'אייר-יוני.6'!$G$9</xm:f>
            <x14:dxf>
              <font>
                <b/>
                <i/>
              </font>
            </x14:dxf>
          </x14:cfRule>
          <xm:sqref>G9</xm:sqref>
        </x14:conditionalFormatting>
      </x14:conditionalFormatting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0" tint="-0.34998626667073579"/>
  </sheetPr>
  <dimension ref="A1:AJ872"/>
  <sheetViews>
    <sheetView showGridLines="0" showRowColHeaders="0" rightToLeft="1" zoomScale="85" zoomScaleNormal="85" workbookViewId="0">
      <pane ySplit="2" topLeftCell="A3" activePane="bottomLeft" state="frozen"/>
      <selection activeCell="B176" sqref="B176"/>
      <selection pane="bottomLeft" activeCell="B5" sqref="B5"/>
    </sheetView>
  </sheetViews>
  <sheetFormatPr defaultColWidth="0" defaultRowHeight="0" customHeight="1" zeroHeight="1" x14ac:dyDescent="0.2"/>
  <cols>
    <col min="1" max="1" width="2.625" style="86" customWidth="1"/>
    <col min="2" max="2" width="21.375" style="87" customWidth="1"/>
    <col min="3" max="3" width="15.25" style="88" customWidth="1"/>
    <col min="4" max="4" width="2.75" style="505" customWidth="1"/>
    <col min="5" max="5" width="3.125" style="82" customWidth="1"/>
    <col min="6" max="6" width="24.75" style="12" customWidth="1"/>
    <col min="7" max="7" width="15.75" style="12" customWidth="1"/>
    <col min="8" max="8" width="2.75" style="412" customWidth="1"/>
    <col min="9" max="9" width="3.125" style="12" customWidth="1"/>
    <col min="10" max="10" width="15.375" style="12" customWidth="1"/>
    <col min="11" max="11" width="8.75" style="12" customWidth="1"/>
    <col min="12" max="12" width="4.25" style="12" customWidth="1"/>
    <col min="13" max="13" width="12.375" style="12" customWidth="1"/>
    <col min="14" max="14" width="9.875" style="12" customWidth="1"/>
    <col min="15" max="15" width="14.5" style="12" customWidth="1"/>
    <col min="16" max="16" width="8.25" style="12" customWidth="1"/>
    <col min="17" max="17" width="4.5" style="12" customWidth="1"/>
    <col min="18" max="18" width="12.75" style="12" customWidth="1"/>
    <col min="19" max="19" width="10.25" style="12" customWidth="1"/>
    <col min="20" max="20" width="14.5" style="12" customWidth="1"/>
    <col min="21" max="21" width="8.625" style="12" customWidth="1"/>
    <col min="22" max="22" width="5" style="12" customWidth="1"/>
    <col min="23" max="23" width="12.5" style="12" customWidth="1"/>
    <col min="24" max="24" width="10" style="12" customWidth="1"/>
    <col min="25" max="25" width="12.75" style="12" customWidth="1"/>
    <col min="26" max="26" width="2.75" style="12" customWidth="1"/>
    <col min="27" max="27" width="8.75" style="12" customWidth="1"/>
    <col min="28" max="28" width="10.125" style="12" customWidth="1"/>
    <col min="29" max="36" width="8.75" style="12" customWidth="1"/>
    <col min="37" max="16384" width="8.75" style="12" hidden="1"/>
  </cols>
  <sheetData>
    <row r="1" spans="1:35" ht="40.9" customHeight="1" thickTop="1" thickBot="1" x14ac:dyDescent="0.35">
      <c r="A1" s="109"/>
      <c r="B1" s="1071" t="s">
        <v>37</v>
      </c>
      <c r="C1" s="1072"/>
      <c r="D1" s="1072"/>
      <c r="E1" s="1072"/>
      <c r="F1" s="1072"/>
      <c r="G1" s="1072"/>
      <c r="H1" s="507"/>
      <c r="I1" s="110"/>
      <c r="J1" s="110"/>
      <c r="K1" s="1155"/>
      <c r="L1" s="1155"/>
      <c r="M1" s="1156" t="s">
        <v>142</v>
      </c>
      <c r="N1" s="1157"/>
      <c r="O1" s="1064" t="s">
        <v>218</v>
      </c>
      <c r="P1" s="1064"/>
      <c r="Q1" s="1064"/>
      <c r="R1" s="601"/>
      <c r="S1" s="1176" t="s">
        <v>144</v>
      </c>
      <c r="T1" s="1176"/>
      <c r="U1" s="837">
        <f ca="1">TODAY()</f>
        <v>45377</v>
      </c>
      <c r="V1" s="1169">
        <f ca="1">TODAY()</f>
        <v>45377</v>
      </c>
      <c r="W1" s="1169"/>
      <c r="X1" s="1168">
        <f ca="1">TODAY()</f>
        <v>45377</v>
      </c>
      <c r="Y1" s="1168"/>
      <c r="Z1" s="112"/>
      <c r="AA1" s="11"/>
      <c r="AB1" s="11"/>
    </row>
    <row r="2" spans="1:35" ht="32.450000000000003" customHeight="1" thickTop="1" x14ac:dyDescent="0.4">
      <c r="A2" s="113"/>
      <c r="B2" s="528" t="s">
        <v>0</v>
      </c>
      <c r="C2" s="527"/>
      <c r="D2" s="529"/>
      <c r="E2" s="643"/>
      <c r="F2" s="644" t="s">
        <v>50</v>
      </c>
      <c r="G2" s="530"/>
      <c r="H2" s="531"/>
      <c r="I2" s="532"/>
      <c r="J2" s="1172" t="s">
        <v>32</v>
      </c>
      <c r="K2" s="1172"/>
      <c r="L2" s="1172"/>
      <c r="M2" s="533"/>
      <c r="N2" s="1162" t="s">
        <v>19</v>
      </c>
      <c r="O2" s="1162"/>
      <c r="P2" s="1163">
        <f>SUM(W48)</f>
        <v>0</v>
      </c>
      <c r="Q2" s="1163"/>
      <c r="R2" s="1163"/>
      <c r="S2" s="1177" t="s">
        <v>30</v>
      </c>
      <c r="T2" s="1177"/>
      <c r="U2" s="1187">
        <f>SUM(W49)</f>
        <v>0</v>
      </c>
      <c r="V2" s="1187"/>
      <c r="W2" s="562" t="str">
        <f>IF(U2&lt;0,"זכות","")</f>
        <v/>
      </c>
      <c r="X2" s="1178"/>
      <c r="Y2" s="1179"/>
      <c r="Z2" s="121"/>
      <c r="AA2" s="1180" t="s">
        <v>225</v>
      </c>
      <c r="AB2" s="1181"/>
      <c r="AC2" s="1182"/>
      <c r="AD2" s="1182"/>
      <c r="AE2" s="228"/>
      <c r="AF2" s="228"/>
      <c r="AG2" s="228"/>
      <c r="AH2" s="228"/>
      <c r="AI2" s="228"/>
    </row>
    <row r="3" spans="1:35" ht="23.1" customHeight="1" x14ac:dyDescent="0.3">
      <c r="A3" s="122"/>
      <c r="B3" s="1342" t="s">
        <v>1</v>
      </c>
      <c r="C3" s="1343"/>
      <c r="D3" s="520"/>
      <c r="E3" s="123"/>
      <c r="F3" s="1346" t="s">
        <v>12</v>
      </c>
      <c r="G3" s="1347"/>
      <c r="H3" s="508"/>
      <c r="I3" s="124"/>
      <c r="J3" s="1164" t="s">
        <v>237</v>
      </c>
      <c r="K3" s="1165"/>
      <c r="L3" s="1165"/>
      <c r="M3" s="1165"/>
      <c r="N3" s="1165"/>
      <c r="O3" s="1165"/>
      <c r="P3" s="1165"/>
      <c r="Q3" s="1165"/>
      <c r="R3" s="1165"/>
      <c r="S3" s="1165"/>
      <c r="T3" s="1165"/>
      <c r="U3" s="1280"/>
      <c r="V3" s="1183"/>
      <c r="W3" s="1183"/>
      <c r="X3" s="1184"/>
      <c r="Y3" s="1185" t="s">
        <v>26</v>
      </c>
      <c r="Z3" s="125"/>
      <c r="AA3" s="1111"/>
      <c r="AB3" s="1112"/>
      <c r="AC3" s="1112"/>
      <c r="AD3" s="1112"/>
      <c r="AE3" s="1112"/>
      <c r="AF3" s="1112"/>
      <c r="AG3" s="1112"/>
      <c r="AH3" s="1112"/>
      <c r="AI3" s="1113"/>
    </row>
    <row r="4" spans="1:35" ht="15.75" x14ac:dyDescent="0.25">
      <c r="A4" s="122"/>
      <c r="B4" s="513" t="s">
        <v>25</v>
      </c>
      <c r="C4" s="514" t="s">
        <v>6</v>
      </c>
      <c r="D4" s="627" t="s">
        <v>209</v>
      </c>
      <c r="E4" s="127"/>
      <c r="F4" s="515" t="s">
        <v>24</v>
      </c>
      <c r="G4" s="534" t="s">
        <v>6</v>
      </c>
      <c r="H4" s="619" t="s">
        <v>209</v>
      </c>
      <c r="I4" s="517"/>
      <c r="J4" s="130" t="s">
        <v>3</v>
      </c>
      <c r="K4" s="781" t="s">
        <v>21</v>
      </c>
      <c r="L4" s="465" t="s">
        <v>5</v>
      </c>
      <c r="M4" s="132" t="s">
        <v>98</v>
      </c>
      <c r="N4" s="445" t="s">
        <v>11</v>
      </c>
      <c r="O4" s="443" t="s">
        <v>3</v>
      </c>
      <c r="P4" s="781" t="s">
        <v>21</v>
      </c>
      <c r="Q4" s="465" t="s">
        <v>5</v>
      </c>
      <c r="R4" s="444" t="s">
        <v>98</v>
      </c>
      <c r="S4" s="445" t="s">
        <v>11</v>
      </c>
      <c r="T4" s="443" t="s">
        <v>3</v>
      </c>
      <c r="U4" s="781" t="s">
        <v>21</v>
      </c>
      <c r="V4" s="465" t="s">
        <v>5</v>
      </c>
      <c r="W4" s="132" t="s">
        <v>98</v>
      </c>
      <c r="X4" s="445" t="s">
        <v>11</v>
      </c>
      <c r="Y4" s="1186"/>
      <c r="Z4" s="140"/>
      <c r="AA4" s="1111"/>
      <c r="AB4" s="1112"/>
      <c r="AC4" s="1112"/>
      <c r="AD4" s="1112"/>
      <c r="AE4" s="1112"/>
      <c r="AF4" s="1112"/>
      <c r="AG4" s="1112"/>
      <c r="AH4" s="1112"/>
      <c r="AI4" s="1113"/>
    </row>
    <row r="5" spans="1:35" ht="15.75" x14ac:dyDescent="0.25">
      <c r="A5" s="122"/>
      <c r="B5" s="933" t="str">
        <f>T('סיון-יולי.7'!B5)</f>
        <v/>
      </c>
      <c r="C5" s="509">
        <f>'סיון-יולי.7'!C5</f>
        <v>0</v>
      </c>
      <c r="D5" s="624" t="str">
        <f>IF('סיון-יולי.7'!C5&lt;&gt;'אייר-יוני.6'!C5,"?","")</f>
        <v/>
      </c>
      <c r="E5" s="14"/>
      <c r="F5" s="18" t="str">
        <f>T('סיון-יולי.7'!F5)</f>
        <v/>
      </c>
      <c r="G5" s="511">
        <f>'סיון-יולי.7'!G5</f>
        <v>0</v>
      </c>
      <c r="H5" s="604" t="str">
        <f>IF('סיון-יולי.7'!G5&lt;&gt;'אייר-יוני.6'!G5,"?","")</f>
        <v/>
      </c>
      <c r="I5" s="582"/>
      <c r="J5" s="453" t="str">
        <f>T('סיון-יולי.7'!J5)</f>
        <v/>
      </c>
      <c r="K5" s="466" t="str">
        <f>T('סיון-יולי.7'!K5)</f>
        <v/>
      </c>
      <c r="L5" s="460">
        <f>'סיון-יולי.7'!L5</f>
        <v>0</v>
      </c>
      <c r="M5" s="446">
        <f>IF(N5=-99,0,'סיון-יולי.7'!M5)</f>
        <v>0</v>
      </c>
      <c r="N5" s="798">
        <f>IF('סיון-יולי.7'!N5=1,-99,'סיון-יולי.7'!N5-1)</f>
        <v>-4</v>
      </c>
      <c r="O5" s="454" t="str">
        <f>T('סיון-יולי.7'!O5)</f>
        <v/>
      </c>
      <c r="P5" s="467" t="str">
        <f>T('סיון-יולי.7'!P5)</f>
        <v/>
      </c>
      <c r="Q5" s="461">
        <f>'סיון-יולי.7'!Q5</f>
        <v>0</v>
      </c>
      <c r="R5" s="455">
        <f>IF(S5=-99,0,'סיון-יולי.7'!R5)</f>
        <v>0</v>
      </c>
      <c r="S5" s="799">
        <f>IF('סיון-יולי.7'!S5=1,-99,'סיון-יולי.7'!S5-1)</f>
        <v>-4</v>
      </c>
      <c r="T5" s="454" t="str">
        <f>T('סיון-יולי.7'!T5)</f>
        <v/>
      </c>
      <c r="U5" s="468" t="str">
        <f>T('סיון-יולי.7'!U5)</f>
        <v/>
      </c>
      <c r="V5" s="461">
        <f>'סיון-יולי.7'!V5</f>
        <v>0</v>
      </c>
      <c r="W5" s="456">
        <f>IF(X5=-99,0,'סיון-יולי.7'!W5)</f>
        <v>0</v>
      </c>
      <c r="X5" s="800">
        <f>IF('סיון-יולי.7'!X5=1,-99,'סיון-יולי.7'!X5-1)</f>
        <v>-10</v>
      </c>
      <c r="Y5" s="31">
        <f>'סיון-יולי.7'!Y5</f>
        <v>0</v>
      </c>
      <c r="Z5" s="160"/>
      <c r="AA5" s="1111"/>
      <c r="AB5" s="1112"/>
      <c r="AC5" s="1112"/>
      <c r="AD5" s="1112"/>
      <c r="AE5" s="1112"/>
      <c r="AF5" s="1112"/>
      <c r="AG5" s="1112"/>
      <c r="AH5" s="1112"/>
      <c r="AI5" s="1113"/>
    </row>
    <row r="6" spans="1:35" ht="15.75" x14ac:dyDescent="0.25">
      <c r="A6" s="122"/>
      <c r="B6" s="930" t="str">
        <f>T('סיון-יולי.7'!B6)</f>
        <v/>
      </c>
      <c r="C6" s="509">
        <f>'סיון-יולי.7'!C6</f>
        <v>0</v>
      </c>
      <c r="D6" s="622" t="str">
        <f>IF('סיון-יולי.7'!C6&lt;&gt;'אייר-יוני.6'!C6,"?","")</f>
        <v/>
      </c>
      <c r="E6" s="14"/>
      <c r="F6" s="18" t="str">
        <f>T('סיון-יולי.7'!F6)</f>
        <v/>
      </c>
      <c r="G6" s="511">
        <f>'סיון-יולי.7'!G6</f>
        <v>0</v>
      </c>
      <c r="H6" s="616" t="str">
        <f>IF('סיון-יולי.7'!G6&lt;&gt;'אייר-יוני.6'!G6,"?","")</f>
        <v/>
      </c>
      <c r="I6" s="516"/>
      <c r="J6" s="453" t="str">
        <f>T('סיון-יולי.7'!J6)</f>
        <v/>
      </c>
      <c r="K6" s="466" t="str">
        <f>T('סיון-יולי.7'!K6)</f>
        <v/>
      </c>
      <c r="L6" s="462">
        <f>'סיון-יולי.7'!L6</f>
        <v>0</v>
      </c>
      <c r="M6" s="803">
        <f>IF(N6=-99,0,'סיון-יולי.7'!M6)</f>
        <v>0</v>
      </c>
      <c r="N6" s="798">
        <f>IF('סיון-יולי.7'!N6=1,-99,'סיון-יולי.7'!N6-1)</f>
        <v>-4</v>
      </c>
      <c r="O6" s="454" t="str">
        <f>T('סיון-יולי.7'!O6)</f>
        <v/>
      </c>
      <c r="P6" s="467" t="str">
        <f>T('סיון-יולי.7'!P6)</f>
        <v/>
      </c>
      <c r="Q6" s="461">
        <f>'סיון-יולי.7'!Q6</f>
        <v>0</v>
      </c>
      <c r="R6" s="455">
        <f>IF(S6=-99,0,'סיון-יולי.7'!R6)</f>
        <v>0</v>
      </c>
      <c r="S6" s="799">
        <f>IF('סיון-יולי.7'!S6=1,-99,'סיון-יולי.7'!S6-1)</f>
        <v>-4</v>
      </c>
      <c r="T6" s="454" t="str">
        <f>T('סיון-יולי.7'!T6)</f>
        <v/>
      </c>
      <c r="U6" s="468" t="str">
        <f>T('סיון-יולי.7'!U6)</f>
        <v/>
      </c>
      <c r="V6" s="461">
        <f>'סיון-יולי.7'!V6</f>
        <v>0</v>
      </c>
      <c r="W6" s="809">
        <f>IF(X6=-99,0,'סיון-יולי.7'!W6)</f>
        <v>0</v>
      </c>
      <c r="X6" s="800">
        <f>IF('סיון-יולי.7'!X6=1,-99,'סיון-יולי.7'!X6-1)</f>
        <v>-4</v>
      </c>
      <c r="Y6" s="31">
        <f>'סיון-יולי.7'!Y6</f>
        <v>0</v>
      </c>
      <c r="Z6" s="160"/>
      <c r="AA6" s="1111"/>
      <c r="AB6" s="1112"/>
      <c r="AC6" s="1112"/>
      <c r="AD6" s="1112"/>
      <c r="AE6" s="1112"/>
      <c r="AF6" s="1112"/>
      <c r="AG6" s="1112"/>
      <c r="AH6" s="1112"/>
      <c r="AI6" s="1113"/>
    </row>
    <row r="7" spans="1:35" ht="15.75" x14ac:dyDescent="0.25">
      <c r="A7" s="122"/>
      <c r="B7" s="506" t="str">
        <f>T('סיון-יולי.7'!B7)</f>
        <v/>
      </c>
      <c r="C7" s="509">
        <f>'סיון-יולי.7'!C7</f>
        <v>0</v>
      </c>
      <c r="D7" s="603" t="str">
        <f>IF('סיון-יולי.7'!C7&lt;&gt;'אייר-יוני.6'!C7,"?","")</f>
        <v/>
      </c>
      <c r="E7" s="14"/>
      <c r="F7" s="269" t="str">
        <f>T('סיון-יולי.7'!F7)</f>
        <v/>
      </c>
      <c r="G7" s="511">
        <f>'סיון-יולי.7'!G7</f>
        <v>0</v>
      </c>
      <c r="H7" s="618" t="str">
        <f>IF('סיון-יולי.7'!G7&lt;&gt;'אייר-יוני.6'!G7,"?","")</f>
        <v/>
      </c>
      <c r="I7" s="585"/>
      <c r="J7" s="453" t="str">
        <f>T('סיון-יולי.7'!J7)</f>
        <v/>
      </c>
      <c r="K7" s="812" t="str">
        <f>T('סיון-יולי.7'!K7)</f>
        <v/>
      </c>
      <c r="L7" s="463">
        <f>'סיון-יולי.7'!L7</f>
        <v>0</v>
      </c>
      <c r="M7" s="803">
        <f>IF(N7=-99,0,'סיון-יולי.7'!M7)</f>
        <v>0</v>
      </c>
      <c r="N7" s="798">
        <f>IF('סיון-יולי.7'!N7=1,-99,'סיון-יולי.7'!N7-1)</f>
        <v>-4</v>
      </c>
      <c r="O7" s="454" t="str">
        <f>T('סיון-יולי.7'!O7)</f>
        <v/>
      </c>
      <c r="P7" s="467" t="str">
        <f>T('סיון-יולי.7'!P7)</f>
        <v/>
      </c>
      <c r="Q7" s="461">
        <f>'סיון-יולי.7'!Q7</f>
        <v>0</v>
      </c>
      <c r="R7" s="455">
        <f>IF(S7=-99,0,'סיון-יולי.7'!R7)</f>
        <v>0</v>
      </c>
      <c r="S7" s="799">
        <f>IF('סיון-יולי.7'!S7=1,-99,'סיון-יולי.7'!S7-1)</f>
        <v>-4</v>
      </c>
      <c r="T7" s="454" t="str">
        <f>T('סיון-יולי.7'!T7)</f>
        <v/>
      </c>
      <c r="U7" s="468" t="str">
        <f>T('סיון-יולי.7'!U7)</f>
        <v/>
      </c>
      <c r="V7" s="461">
        <f>'סיון-יולי.7'!V7</f>
        <v>0</v>
      </c>
      <c r="W7" s="459">
        <f>IF(X7=-99,0,'סיון-יולי.7'!W7)</f>
        <v>0</v>
      </c>
      <c r="X7" s="800">
        <f>IF('סיון-יולי.7'!X7=1,-99,'סיון-יולי.7'!X7-1)</f>
        <v>-4</v>
      </c>
      <c r="Y7" s="31">
        <f>'סיון-יולי.7'!Y7</f>
        <v>0</v>
      </c>
      <c r="Z7" s="160"/>
      <c r="AA7" s="1111"/>
      <c r="AB7" s="1112"/>
      <c r="AC7" s="1112"/>
      <c r="AD7" s="1112"/>
      <c r="AE7" s="1112"/>
      <c r="AF7" s="1112"/>
      <c r="AG7" s="1112"/>
      <c r="AH7" s="1112"/>
      <c r="AI7" s="1113"/>
    </row>
    <row r="8" spans="1:35" ht="15.75" x14ac:dyDescent="0.25">
      <c r="A8" s="122"/>
      <c r="B8" s="506" t="str">
        <f>T('סיון-יולי.7'!B8)</f>
        <v/>
      </c>
      <c r="C8" s="509">
        <f>'סיון-יולי.7'!C8</f>
        <v>0</v>
      </c>
      <c r="D8" s="603" t="str">
        <f>IF('סיון-יולי.7'!C8&lt;&gt;'אייר-יוני.6'!C8,"?","")</f>
        <v/>
      </c>
      <c r="E8" s="14"/>
      <c r="F8" s="18" t="str">
        <f>T('סיון-יולי.7'!F8)</f>
        <v/>
      </c>
      <c r="G8" s="511">
        <f>'סיון-יולי.7'!G8</f>
        <v>0</v>
      </c>
      <c r="H8" s="616" t="str">
        <f>IF('סיון-יולי.7'!G8&lt;&gt;'אייר-יוני.6'!G8,"?","")</f>
        <v/>
      </c>
      <c r="I8" s="516"/>
      <c r="J8" s="453" t="str">
        <f>T('סיון-יולי.7'!J8)</f>
        <v/>
      </c>
      <c r="K8" s="811" t="str">
        <f>T('סיון-יולי.7'!K8)</f>
        <v/>
      </c>
      <c r="L8" s="463">
        <f>'סיון-יולי.7'!L8</f>
        <v>0</v>
      </c>
      <c r="M8" s="804">
        <f>IF(N8=-99,0,'סיון-יולי.7'!M8)</f>
        <v>0</v>
      </c>
      <c r="N8" s="798">
        <f>IF('סיון-יולי.7'!N8=1,-99,'סיון-יולי.7'!N8-1)</f>
        <v>-4</v>
      </c>
      <c r="O8" s="454" t="str">
        <f>T('סיון-יולי.7'!O8)</f>
        <v/>
      </c>
      <c r="P8" s="470" t="str">
        <f>T('סיון-יולי.7'!P8)</f>
        <v/>
      </c>
      <c r="Q8" s="461">
        <f>'סיון-יולי.7'!Q8</f>
        <v>0</v>
      </c>
      <c r="R8" s="455">
        <f>IF(S8=-99,0,'סיון-יולי.7'!R8)</f>
        <v>0</v>
      </c>
      <c r="S8" s="799">
        <f>IF('סיון-יולי.7'!S8=1,-99,'סיון-יולי.7'!S8-1)</f>
        <v>-4</v>
      </c>
      <c r="T8" s="454" t="str">
        <f>T('סיון-יולי.7'!T8)</f>
        <v/>
      </c>
      <c r="U8" s="468" t="str">
        <f>T('סיון-יולי.7'!U8)</f>
        <v/>
      </c>
      <c r="V8" s="461">
        <f>'סיון-יולי.7'!V8</f>
        <v>0</v>
      </c>
      <c r="W8" s="810">
        <f>IF(X8=-99,0,'סיון-יולי.7'!W8)</f>
        <v>0</v>
      </c>
      <c r="X8" s="800">
        <f>IF('סיון-יולי.7'!X8=1,-99,'סיון-יולי.7'!X8-1)</f>
        <v>-4</v>
      </c>
      <c r="Y8" s="31">
        <f>'סיון-יולי.7'!Y8</f>
        <v>0</v>
      </c>
      <c r="Z8" s="160"/>
      <c r="AA8" s="1111"/>
      <c r="AB8" s="1112"/>
      <c r="AC8" s="1112"/>
      <c r="AD8" s="1112"/>
      <c r="AE8" s="1112"/>
      <c r="AF8" s="1112"/>
      <c r="AG8" s="1112"/>
      <c r="AH8" s="1112"/>
      <c r="AI8" s="1113"/>
    </row>
    <row r="9" spans="1:35" ht="16.5" thickBot="1" x14ac:dyDescent="0.3">
      <c r="A9" s="122"/>
      <c r="B9" s="506" t="str">
        <f>T('סיון-יולי.7'!B9)</f>
        <v/>
      </c>
      <c r="C9" s="614">
        <f>'סיון-יולי.7'!C9</f>
        <v>0</v>
      </c>
      <c r="D9" s="603" t="str">
        <f>IF('סיון-יולי.7'!C9&lt;&gt;'אייר-יוני.6'!C9,"?","")</f>
        <v/>
      </c>
      <c r="E9" s="14"/>
      <c r="F9" s="18" t="str">
        <f>T('סיון-יולי.7'!F9)</f>
        <v/>
      </c>
      <c r="G9" s="620">
        <f>'סיון-יולי.7'!G9</f>
        <v>0</v>
      </c>
      <c r="H9" s="621" t="str">
        <f>IF('סיון-יולי.7'!G9&lt;&gt;'אייר-יוני.6'!G9,"?","")</f>
        <v/>
      </c>
      <c r="I9" s="582"/>
      <c r="J9" s="453" t="str">
        <f>T('סיון-יולי.7'!J9)</f>
        <v/>
      </c>
      <c r="K9" s="466" t="str">
        <f>T('סיון-יולי.7'!K9)</f>
        <v/>
      </c>
      <c r="L9" s="463">
        <f>'סיון-יולי.7'!L9</f>
        <v>0</v>
      </c>
      <c r="M9" s="806">
        <f>IF(N9=-99,0,'סיון-יולי.7'!M9)</f>
        <v>0</v>
      </c>
      <c r="N9" s="805">
        <f>IF('סיון-יולי.7'!N9=1,-99,'סיון-יולי.7'!N9-1)</f>
        <v>-4</v>
      </c>
      <c r="O9" s="454" t="str">
        <f>T('סיון-יולי.7'!O9)</f>
        <v/>
      </c>
      <c r="P9" s="470" t="str">
        <f>T('סיון-יולי.7'!P9)</f>
        <v/>
      </c>
      <c r="Q9" s="461">
        <f>'סיון-יולי.7'!Q9</f>
        <v>0</v>
      </c>
      <c r="R9" s="455">
        <f>IF(S9=-99,0,'סיון-יולי.7'!R9)</f>
        <v>0</v>
      </c>
      <c r="S9" s="799">
        <f>IF('סיון-יולי.7'!S9=1,-99,'סיון-יולי.7'!S9-1)</f>
        <v>-4</v>
      </c>
      <c r="T9" s="454" t="str">
        <f>T('סיון-יולי.7'!T9)</f>
        <v/>
      </c>
      <c r="U9" s="468" t="str">
        <f>T('סיון-יולי.7'!U9)</f>
        <v/>
      </c>
      <c r="V9" s="461">
        <f>'סיון-יולי.7'!V9</f>
        <v>0</v>
      </c>
      <c r="W9" s="810">
        <f>IF(X9=-99,0,'סיון-יולי.7'!W9)</f>
        <v>0</v>
      </c>
      <c r="X9" s="800">
        <f>IF('סיון-יולי.7'!X9=1,-99,'סיון-יולי.7'!X9-1)</f>
        <v>-4</v>
      </c>
      <c r="Y9" s="31">
        <f>'סיון-יולי.7'!Y9</f>
        <v>0</v>
      </c>
      <c r="Z9" s="160"/>
      <c r="AA9" s="1111"/>
      <c r="AB9" s="1112"/>
      <c r="AC9" s="1112"/>
      <c r="AD9" s="1112"/>
      <c r="AE9" s="1112"/>
      <c r="AF9" s="1112"/>
      <c r="AG9" s="1112"/>
      <c r="AH9" s="1112"/>
      <c r="AI9" s="1113"/>
    </row>
    <row r="10" spans="1:35" ht="15.75" x14ac:dyDescent="0.25">
      <c r="A10" s="122"/>
      <c r="B10" s="506" t="str">
        <f>T('סיון-יולי.7'!B10)</f>
        <v/>
      </c>
      <c r="C10" s="1344" t="s">
        <v>166</v>
      </c>
      <c r="D10" s="1345"/>
      <c r="E10" s="14"/>
      <c r="F10" s="18" t="str">
        <f>T('סיון-יולי.7'!F10)</f>
        <v/>
      </c>
      <c r="G10" s="1332" t="s">
        <v>166</v>
      </c>
      <c r="H10" s="1333"/>
      <c r="I10" s="15"/>
      <c r="J10" s="453" t="str">
        <f>T('סיון-יולי.7'!J10)</f>
        <v/>
      </c>
      <c r="K10" s="466" t="str">
        <f>T('סיון-יולי.7'!K10)</f>
        <v/>
      </c>
      <c r="L10" s="463">
        <f>'סיון-יולי.7'!L10</f>
        <v>0</v>
      </c>
      <c r="M10" s="808">
        <f>IF(N10=-99,0,'סיון-יולי.7'!M10)</f>
        <v>0</v>
      </c>
      <c r="N10" s="805">
        <f>IF('סיון-יולי.7'!N10=1,-99,'סיון-יולי.7'!N10-1)</f>
        <v>-4</v>
      </c>
      <c r="O10" s="454" t="str">
        <f>T('סיון-יולי.7'!O10)</f>
        <v/>
      </c>
      <c r="P10" s="470" t="str">
        <f>T('סיון-יולי.7'!P10)</f>
        <v/>
      </c>
      <c r="Q10" s="461">
        <f>'סיון-יולי.7'!Q10</f>
        <v>0</v>
      </c>
      <c r="R10" s="455">
        <f>IF(S10=-99,0,'סיון-יולי.7'!R10)</f>
        <v>0</v>
      </c>
      <c r="S10" s="799">
        <f>IF('סיון-יולי.7'!S10=1,-99,'סיון-יולי.7'!S10-1)</f>
        <v>-4</v>
      </c>
      <c r="T10" s="454" t="str">
        <f>T('סיון-יולי.7'!T10)</f>
        <v/>
      </c>
      <c r="U10" s="468" t="str">
        <f>T('סיון-יולי.7'!U10)</f>
        <v/>
      </c>
      <c r="V10" s="461">
        <f>'סיון-יולי.7'!V10</f>
        <v>0</v>
      </c>
      <c r="W10" s="810">
        <f>IF(X10=-99,0,'סיון-יולי.7'!W10)</f>
        <v>0</v>
      </c>
      <c r="X10" s="800">
        <f>IF('סיון-יולי.7'!X10=1,-99,'סיון-יולי.7'!X10-1)</f>
        <v>-4</v>
      </c>
      <c r="Y10" s="31">
        <f>'סיון-יולי.7'!Y10</f>
        <v>0</v>
      </c>
      <c r="Z10" s="160"/>
      <c r="AA10" s="1111"/>
      <c r="AB10" s="1112"/>
      <c r="AC10" s="1112"/>
      <c r="AD10" s="1112"/>
      <c r="AE10" s="1112"/>
      <c r="AF10" s="1112"/>
      <c r="AG10" s="1112"/>
      <c r="AH10" s="1112"/>
      <c r="AI10" s="1113"/>
    </row>
    <row r="11" spans="1:35" ht="15.75" x14ac:dyDescent="0.25">
      <c r="A11" s="122"/>
      <c r="B11" s="506" t="str">
        <f>T('סיון-יולי.7'!B11)</f>
        <v/>
      </c>
      <c r="C11" s="1338" t="s">
        <v>166</v>
      </c>
      <c r="D11" s="1339"/>
      <c r="E11" s="14"/>
      <c r="F11" s="626" t="str">
        <f>T('סיון-יולי.7'!F11)</f>
        <v/>
      </c>
      <c r="G11" s="1334" t="s">
        <v>166</v>
      </c>
      <c r="H11" s="1335"/>
      <c r="I11" s="15"/>
      <c r="J11" s="453" t="str">
        <f>T('סיון-יולי.7'!J11)</f>
        <v/>
      </c>
      <c r="K11" s="466" t="str">
        <f>T('סיון-יולי.7'!K11)</f>
        <v/>
      </c>
      <c r="L11" s="463">
        <f>'סיון-יולי.7'!L11</f>
        <v>0</v>
      </c>
      <c r="M11" s="808">
        <f>IF(N11=-99,0,'סיון-יולי.7'!M11)</f>
        <v>0</v>
      </c>
      <c r="N11" s="805">
        <f>IF('סיון-יולי.7'!N11=1,-99,'סיון-יולי.7'!N11-1)</f>
        <v>-4</v>
      </c>
      <c r="O11" s="454" t="str">
        <f>T('סיון-יולי.7'!O11)</f>
        <v/>
      </c>
      <c r="P11" s="470" t="str">
        <f>T('סיון-יולי.7'!P11)</f>
        <v/>
      </c>
      <c r="Q11" s="461">
        <f>'סיון-יולי.7'!Q11</f>
        <v>0</v>
      </c>
      <c r="R11" s="455">
        <f>IF(S11=-99,0,'סיון-יולי.7'!R11)</f>
        <v>0</v>
      </c>
      <c r="S11" s="799">
        <f>IF('סיון-יולי.7'!S11=1,-99,'סיון-יולי.7'!S11-1)</f>
        <v>-4</v>
      </c>
      <c r="T11" s="454" t="str">
        <f>T('סיון-יולי.7'!T11)</f>
        <v/>
      </c>
      <c r="U11" s="468" t="str">
        <f>T('סיון-יולי.7'!U11)</f>
        <v/>
      </c>
      <c r="V11" s="461">
        <f>'סיון-יולי.7'!V11</f>
        <v>0</v>
      </c>
      <c r="W11" s="810">
        <f>IF(X11=-99,0,'סיון-יולי.7'!W11)</f>
        <v>0</v>
      </c>
      <c r="X11" s="800">
        <f>IF('סיון-יולי.7'!X11=1,-99,'סיון-יולי.7'!X11-1)</f>
        <v>-4</v>
      </c>
      <c r="Y11" s="31">
        <f>'סיון-יולי.7'!Y11</f>
        <v>0</v>
      </c>
      <c r="Z11" s="160"/>
      <c r="AA11" s="1111"/>
      <c r="AB11" s="1112"/>
      <c r="AC11" s="1112"/>
      <c r="AD11" s="1112"/>
      <c r="AE11" s="1112"/>
      <c r="AF11" s="1112"/>
      <c r="AG11" s="1112"/>
      <c r="AH11" s="1112"/>
      <c r="AI11" s="1113"/>
    </row>
    <row r="12" spans="1:35" ht="15.75" x14ac:dyDescent="0.25">
      <c r="A12" s="122"/>
      <c r="B12" s="506" t="str">
        <f>T('סיון-יולי.7'!B12)</f>
        <v/>
      </c>
      <c r="C12" s="1338" t="s">
        <v>166</v>
      </c>
      <c r="D12" s="1339"/>
      <c r="E12" s="14"/>
      <c r="F12" s="608" t="str">
        <f>T('סיון-יולי.7'!F12)</f>
        <v/>
      </c>
      <c r="G12" s="1336" t="s">
        <v>166</v>
      </c>
      <c r="H12" s="1337"/>
      <c r="I12" s="15"/>
      <c r="J12" s="453" t="str">
        <f>T('סיון-יולי.7'!J12)</f>
        <v/>
      </c>
      <c r="K12" s="466" t="str">
        <f>T('סיון-יולי.7'!K12)</f>
        <v/>
      </c>
      <c r="L12" s="463">
        <f>'סיון-יולי.7'!L12</f>
        <v>0</v>
      </c>
      <c r="M12" s="808">
        <f>IF(N12=-99,0,'סיון-יולי.7'!M12)</f>
        <v>0</v>
      </c>
      <c r="N12" s="805">
        <f>IF('סיון-יולי.7'!N12=1,-99,'סיון-יולי.7'!N12-1)</f>
        <v>-4</v>
      </c>
      <c r="O12" s="454" t="str">
        <f>T('סיון-יולי.7'!O12)</f>
        <v/>
      </c>
      <c r="P12" s="470" t="str">
        <f>T('סיון-יולי.7'!P12)</f>
        <v/>
      </c>
      <c r="Q12" s="461">
        <f>'סיון-יולי.7'!Q12</f>
        <v>0</v>
      </c>
      <c r="R12" s="455">
        <f>IF(S12=-99,0,'סיון-יולי.7'!R12)</f>
        <v>0</v>
      </c>
      <c r="S12" s="799">
        <f>IF('סיון-יולי.7'!S12=1,-99,'סיון-יולי.7'!S12-1)</f>
        <v>-4</v>
      </c>
      <c r="T12" s="611" t="str">
        <f>T('סיון-יולי.7'!T12)</f>
        <v/>
      </c>
      <c r="U12" s="468" t="str">
        <f>T('סיון-יולי.7'!U12)</f>
        <v/>
      </c>
      <c r="V12" s="461">
        <f>'סיון-יולי.7'!V12</f>
        <v>0</v>
      </c>
      <c r="W12" s="809">
        <f>IF(X12=-99,0,'סיון-יולי.7'!W12)</f>
        <v>0</v>
      </c>
      <c r="X12" s="800">
        <f>IF('סיון-יולי.7'!X12=1,-99,'סיון-יולי.7'!X12-1)</f>
        <v>-4</v>
      </c>
      <c r="Y12" s="31">
        <f>'סיון-יולי.7'!Y12</f>
        <v>0</v>
      </c>
      <c r="Z12" s="160"/>
      <c r="AA12" s="1111"/>
      <c r="AB12" s="1112"/>
      <c r="AC12" s="1112"/>
      <c r="AD12" s="1112"/>
      <c r="AE12" s="1112"/>
      <c r="AF12" s="1112"/>
      <c r="AG12" s="1112"/>
      <c r="AH12" s="1112"/>
      <c r="AI12" s="1113"/>
    </row>
    <row r="13" spans="1:35" ht="15.75" x14ac:dyDescent="0.25">
      <c r="A13" s="122"/>
      <c r="B13" s="506" t="str">
        <f>T('סיון-יולי.7'!B13)</f>
        <v/>
      </c>
      <c r="C13" s="1338" t="s">
        <v>166</v>
      </c>
      <c r="D13" s="1339"/>
      <c r="E13" s="580"/>
      <c r="F13" s="18" t="str">
        <f>T('סיון-יולי.7'!F13)</f>
        <v/>
      </c>
      <c r="G13" s="1355" t="s">
        <v>166</v>
      </c>
      <c r="H13" s="1356"/>
      <c r="I13" s="15"/>
      <c r="J13" s="453" t="str">
        <f>T('סיון-יולי.7'!J13)</f>
        <v/>
      </c>
      <c r="K13" s="466" t="str">
        <f>T('סיון-יולי.7'!K13)</f>
        <v/>
      </c>
      <c r="L13" s="463">
        <f>'סיון-יולי.7'!L13</f>
        <v>0</v>
      </c>
      <c r="M13" s="808">
        <f>IF(N13=-99,0,'סיון-יולי.7'!M13)</f>
        <v>0</v>
      </c>
      <c r="N13" s="805">
        <f>IF('סיון-יולי.7'!N13=1,-99,'סיון-יולי.7'!N13-1)</f>
        <v>-4</v>
      </c>
      <c r="O13" s="454" t="str">
        <f>T('סיון-יולי.7'!O13)</f>
        <v/>
      </c>
      <c r="P13" s="470" t="str">
        <f>T('סיון-יולי.7'!P13)</f>
        <v/>
      </c>
      <c r="Q13" s="461">
        <f>'סיון-יולי.7'!Q13</f>
        <v>0</v>
      </c>
      <c r="R13" s="455">
        <f>IF(S13=-99,0,'סיון-יולי.7'!R13)</f>
        <v>0</v>
      </c>
      <c r="S13" s="799">
        <f>IF('סיון-יולי.7'!S13=1,-99,'סיון-יולי.7'!S13-1)</f>
        <v>-4</v>
      </c>
      <c r="T13" s="454" t="str">
        <f>T('סיון-יולי.7'!T13)</f>
        <v/>
      </c>
      <c r="U13" s="468" t="str">
        <f>T('סיון-יולי.7'!U13)</f>
        <v/>
      </c>
      <c r="V13" s="461">
        <f>'סיון-יולי.7'!V13</f>
        <v>0</v>
      </c>
      <c r="W13" s="809">
        <f>IF(X13=-99,0,'סיון-יולי.7'!W13)</f>
        <v>0</v>
      </c>
      <c r="X13" s="800">
        <f>IF('סיון-יולי.7'!X13=1,-99,'סיון-יולי.7'!X13-1)</f>
        <v>-4</v>
      </c>
      <c r="Y13" s="31">
        <f>'סיון-יולי.7'!Y13</f>
        <v>0</v>
      </c>
      <c r="Z13" s="160"/>
      <c r="AA13" s="1111"/>
      <c r="AB13" s="1112"/>
      <c r="AC13" s="1112"/>
      <c r="AD13" s="1112"/>
      <c r="AE13" s="1112"/>
      <c r="AF13" s="1112"/>
      <c r="AG13" s="1112"/>
      <c r="AH13" s="1112"/>
      <c r="AI13" s="1113"/>
    </row>
    <row r="14" spans="1:35" ht="15.75" x14ac:dyDescent="0.25">
      <c r="A14" s="122"/>
      <c r="B14" s="506" t="str">
        <f>T('סיון-יולי.7'!B14)</f>
        <v/>
      </c>
      <c r="C14" s="1338" t="s">
        <v>166</v>
      </c>
      <c r="D14" s="1339"/>
      <c r="E14" s="580"/>
      <c r="F14" s="18" t="str">
        <f>T('סיון-יולי.7'!F14)</f>
        <v/>
      </c>
      <c r="G14" s="1334" t="s">
        <v>166</v>
      </c>
      <c r="H14" s="1335"/>
      <c r="I14" s="15"/>
      <c r="J14" s="453" t="str">
        <f>T('סיון-יולי.7'!J14)</f>
        <v/>
      </c>
      <c r="K14" s="466" t="str">
        <f>T('סיון-יולי.7'!K14)</f>
        <v/>
      </c>
      <c r="L14" s="463">
        <f>'סיון-יולי.7'!L14</f>
        <v>0</v>
      </c>
      <c r="M14" s="807">
        <f>IF(N14=-99,0,'סיון-יולי.7'!M14)</f>
        <v>0</v>
      </c>
      <c r="N14" s="805">
        <f>IF('סיון-יולי.7'!N14=1,-99,'סיון-יולי.7'!N14-1)</f>
        <v>-6</v>
      </c>
      <c r="O14" s="454" t="str">
        <f>T('סיון-יולי.7'!O14)</f>
        <v/>
      </c>
      <c r="P14" s="470" t="str">
        <f>T('סיון-יולי.7'!P14)</f>
        <v/>
      </c>
      <c r="Q14" s="461">
        <f>'סיון-יולי.7'!Q14</f>
        <v>0</v>
      </c>
      <c r="R14" s="455">
        <f>IF(S14=-99,0,'סיון-יולי.7'!R14)</f>
        <v>0</v>
      </c>
      <c r="S14" s="799">
        <f>IF('סיון-יולי.7'!S14=1,-99,'סיון-יולי.7'!S14-1)</f>
        <v>-4</v>
      </c>
      <c r="T14" s="454" t="str">
        <f>T('סיון-יולי.7'!T14)</f>
        <v/>
      </c>
      <c r="U14" s="468" t="str">
        <f>T('סיון-יולי.7'!U14)</f>
        <v/>
      </c>
      <c r="V14" s="461">
        <f>'סיון-יולי.7'!V14</f>
        <v>0</v>
      </c>
      <c r="W14" s="459">
        <f>IF(X14=-99,0,'סיון-יולי.7'!W14)</f>
        <v>0</v>
      </c>
      <c r="X14" s="800">
        <f>IF('סיון-יולי.7'!X14=1,-99,'סיון-יולי.7'!X14-1)</f>
        <v>-4</v>
      </c>
      <c r="Y14" s="31">
        <f>'סיון-יולי.7'!Y14</f>
        <v>0</v>
      </c>
      <c r="Z14" s="160"/>
      <c r="AA14" s="1111"/>
      <c r="AB14" s="1112"/>
      <c r="AC14" s="1112"/>
      <c r="AD14" s="1112"/>
      <c r="AE14" s="1112"/>
      <c r="AF14" s="1112"/>
      <c r="AG14" s="1112"/>
      <c r="AH14" s="1112"/>
      <c r="AI14" s="1113"/>
    </row>
    <row r="15" spans="1:35" ht="15.75" x14ac:dyDescent="0.25">
      <c r="A15" s="122"/>
      <c r="B15" s="506" t="str">
        <f>T('סיון-יולי.7'!B15)</f>
        <v/>
      </c>
      <c r="C15" s="1338" t="s">
        <v>166</v>
      </c>
      <c r="D15" s="1339"/>
      <c r="E15" s="14"/>
      <c r="F15" s="18" t="str">
        <f>T('סיון-יולי.7'!F15)</f>
        <v/>
      </c>
      <c r="G15" s="1336" t="s">
        <v>166</v>
      </c>
      <c r="H15" s="1337"/>
      <c r="I15" s="15"/>
      <c r="J15" s="453" t="str">
        <f>T('סיון-יולי.7'!J15)</f>
        <v/>
      </c>
      <c r="K15" s="466" t="str">
        <f>T('סיון-יולי.7'!K15)</f>
        <v/>
      </c>
      <c r="L15" s="463">
        <f>'סיון-יולי.7'!L15</f>
        <v>0</v>
      </c>
      <c r="M15" s="450">
        <f>IF(N15=-99,0,'סיון-יולי.7'!M15)</f>
        <v>0</v>
      </c>
      <c r="N15" s="798">
        <f>IF('סיון-יולי.7'!N15=1,-99,'סיון-יולי.7'!N15-1)</f>
        <v>-4</v>
      </c>
      <c r="O15" s="454" t="str">
        <f>T('סיון-יולי.7'!O15)</f>
        <v/>
      </c>
      <c r="P15" s="470" t="str">
        <f>T('סיון-יולי.7'!P15)</f>
        <v/>
      </c>
      <c r="Q15" s="461">
        <f>'סיון-יולי.7'!Q15</f>
        <v>0</v>
      </c>
      <c r="R15" s="455">
        <f>IF(S15=-99,0,'סיון-יולי.7'!R15)</f>
        <v>0</v>
      </c>
      <c r="S15" s="799">
        <f>IF('סיון-יולי.7'!S15=1,-99,'סיון-יולי.7'!S15-1)</f>
        <v>-4</v>
      </c>
      <c r="T15" s="454" t="str">
        <f>T('סיון-יולי.7'!T15)</f>
        <v/>
      </c>
      <c r="U15" s="468" t="str">
        <f>T('סיון-יולי.7'!U15)</f>
        <v/>
      </c>
      <c r="V15" s="461">
        <f>'סיון-יולי.7'!V15</f>
        <v>0</v>
      </c>
      <c r="W15" s="809">
        <f>IF(X15=-99,0,'סיון-יולי.7'!W15)</f>
        <v>0</v>
      </c>
      <c r="X15" s="800">
        <f>IF('סיון-יולי.7'!X15=1,-99,'סיון-יולי.7'!X15-1)</f>
        <v>-4</v>
      </c>
      <c r="Y15" s="31">
        <f>'סיון-יולי.7'!Y15</f>
        <v>0</v>
      </c>
      <c r="Z15" s="160"/>
      <c r="AA15" s="1111"/>
      <c r="AB15" s="1112"/>
      <c r="AC15" s="1112"/>
      <c r="AD15" s="1112"/>
      <c r="AE15" s="1112"/>
      <c r="AF15" s="1112"/>
      <c r="AG15" s="1112"/>
      <c r="AH15" s="1112"/>
      <c r="AI15" s="1113"/>
    </row>
    <row r="16" spans="1:35" ht="15.95" customHeight="1" x14ac:dyDescent="0.25">
      <c r="A16" s="122"/>
      <c r="B16" s="506" t="str">
        <f>T('סיון-יולי.7'!B16)</f>
        <v/>
      </c>
      <c r="C16" s="1338" t="s">
        <v>166</v>
      </c>
      <c r="D16" s="1339"/>
      <c r="E16" s="14"/>
      <c r="F16" s="18" t="str">
        <f>T('סיון-יולי.7'!F16)</f>
        <v/>
      </c>
      <c r="G16" s="1336" t="s">
        <v>166</v>
      </c>
      <c r="H16" s="1337"/>
      <c r="I16" s="15"/>
      <c r="J16" s="453" t="str">
        <f>T('סיון-יולי.7'!J16)</f>
        <v/>
      </c>
      <c r="K16" s="469" t="str">
        <f>T('סיון-יולי.7'!K16)</f>
        <v/>
      </c>
      <c r="L16" s="460">
        <f>'סיון-יולי.7'!L16</f>
        <v>0</v>
      </c>
      <c r="M16" s="803">
        <f>IF(N16=-99,0,'סיון-יולי.7'!M16)</f>
        <v>0</v>
      </c>
      <c r="N16" s="798">
        <f>IF('סיון-יולי.7'!N16=1,-99,'סיון-יולי.7'!N16-1)</f>
        <v>-4</v>
      </c>
      <c r="O16" s="454" t="str">
        <f>T('סיון-יולי.7'!O16)</f>
        <v/>
      </c>
      <c r="P16" s="470" t="str">
        <f>T('סיון-יולי.7'!P16)</f>
        <v/>
      </c>
      <c r="Q16" s="461">
        <f>'סיון-יולי.7'!Q16</f>
        <v>0</v>
      </c>
      <c r="R16" s="455">
        <f>IF(S16=-99,0,'סיון-יולי.7'!R16)</f>
        <v>0</v>
      </c>
      <c r="S16" s="799">
        <f>IF('סיון-יולי.7'!S16=1,-99,'סיון-יולי.7'!S16-1)</f>
        <v>-4</v>
      </c>
      <c r="T16" s="454" t="str">
        <f>T('סיון-יולי.7'!T16)</f>
        <v/>
      </c>
      <c r="U16" s="468" t="str">
        <f>T('סיון-יולי.7'!U16)</f>
        <v/>
      </c>
      <c r="V16" s="461">
        <f>'סיון-יולי.7'!V16</f>
        <v>0</v>
      </c>
      <c r="W16" s="813">
        <f>IF(X16=-99,0,'סיון-יולי.7'!W16)</f>
        <v>0</v>
      </c>
      <c r="X16" s="800">
        <f>IF('סיון-יולי.7'!X16=1,-99,'סיון-יולי.7'!X16-1)</f>
        <v>-4</v>
      </c>
      <c r="Y16" s="31">
        <f>'סיון-יולי.7'!Y16</f>
        <v>0</v>
      </c>
      <c r="Z16" s="160"/>
      <c r="AA16" s="1111"/>
      <c r="AB16" s="1112"/>
      <c r="AC16" s="1112"/>
      <c r="AD16" s="1112"/>
      <c r="AE16" s="1112"/>
      <c r="AF16" s="1112"/>
      <c r="AG16" s="1112"/>
      <c r="AH16" s="1112"/>
      <c r="AI16" s="1113"/>
    </row>
    <row r="17" spans="1:35" ht="19.899999999999999" customHeight="1" x14ac:dyDescent="0.25">
      <c r="A17" s="122"/>
      <c r="B17" s="141" t="s">
        <v>18</v>
      </c>
      <c r="C17" s="510">
        <f>SUM(C5:C16)</f>
        <v>0</v>
      </c>
      <c r="D17" s="522"/>
      <c r="E17" s="123"/>
      <c r="F17" s="143" t="s">
        <v>16</v>
      </c>
      <c r="G17" s="512">
        <f>SUM(G5:G16)</f>
        <v>0</v>
      </c>
      <c r="H17" s="518"/>
      <c r="I17" s="124"/>
      <c r="J17" s="1188" t="s">
        <v>16</v>
      </c>
      <c r="K17" s="1188"/>
      <c r="L17" s="1188"/>
      <c r="M17" s="1189"/>
      <c r="N17" s="1190">
        <f>SUM(M5:M16,R5:R16,W5:W16)</f>
        <v>0</v>
      </c>
      <c r="O17" s="1190"/>
      <c r="P17" s="145"/>
      <c r="Q17" s="146"/>
      <c r="R17" s="147"/>
      <c r="S17" s="146"/>
      <c r="T17" s="146"/>
      <c r="U17" s="146"/>
      <c r="V17" s="146"/>
      <c r="W17" s="1191" t="s">
        <v>62</v>
      </c>
      <c r="X17" s="1191"/>
      <c r="Y17" s="38">
        <f>SUM(Y5:Y16)</f>
        <v>0</v>
      </c>
      <c r="Z17" s="161"/>
      <c r="AA17" s="1111"/>
      <c r="AB17" s="1112"/>
      <c r="AC17" s="1112"/>
      <c r="AD17" s="1112"/>
      <c r="AE17" s="1112"/>
      <c r="AF17" s="1112"/>
      <c r="AG17" s="1112"/>
      <c r="AH17" s="1112"/>
      <c r="AI17" s="1113"/>
    </row>
    <row r="18" spans="1:35" ht="25.9" customHeight="1" x14ac:dyDescent="0.3">
      <c r="A18" s="122"/>
      <c r="B18" s="1353" t="s">
        <v>13</v>
      </c>
      <c r="C18" s="1354"/>
      <c r="D18" s="521"/>
      <c r="E18" s="123"/>
      <c r="F18" s="1357" t="s">
        <v>17</v>
      </c>
      <c r="G18" s="1358"/>
      <c r="H18" s="519"/>
      <c r="I18" s="148"/>
      <c r="J18" s="1166" t="s">
        <v>143</v>
      </c>
      <c r="K18" s="1166"/>
      <c r="L18" s="1166"/>
      <c r="M18" s="1166"/>
      <c r="N18" s="1166"/>
      <c r="O18" s="1166"/>
      <c r="P18" s="1166"/>
      <c r="Q18" s="1166"/>
      <c r="R18" s="1166"/>
      <c r="S18" s="1166"/>
      <c r="T18" s="1166"/>
      <c r="U18" s="1166"/>
      <c r="V18" s="1166"/>
      <c r="W18" s="1166"/>
      <c r="X18" s="1167"/>
      <c r="Y18" s="40"/>
      <c r="Z18" s="162"/>
      <c r="AA18" s="1111"/>
      <c r="AB18" s="1112"/>
      <c r="AC18" s="1112"/>
      <c r="AD18" s="1112"/>
      <c r="AE18" s="1112"/>
      <c r="AF18" s="1112"/>
      <c r="AG18" s="1112"/>
      <c r="AH18" s="1112"/>
      <c r="AI18" s="1113"/>
    </row>
    <row r="19" spans="1:35" ht="15.75" x14ac:dyDescent="0.25">
      <c r="A19" s="122"/>
      <c r="B19" s="149" t="s">
        <v>23</v>
      </c>
      <c r="C19" s="1359" t="s">
        <v>6</v>
      </c>
      <c r="D19" s="1360"/>
      <c r="E19" s="123"/>
      <c r="F19" s="151" t="s">
        <v>24</v>
      </c>
      <c r="G19" s="1330" t="s">
        <v>6</v>
      </c>
      <c r="H19" s="1331"/>
      <c r="I19" s="148"/>
      <c r="J19" s="1192" t="s">
        <v>3</v>
      </c>
      <c r="K19" s="1025"/>
      <c r="L19" s="154" t="s">
        <v>5</v>
      </c>
      <c r="M19" s="155" t="s">
        <v>6</v>
      </c>
      <c r="N19" s="156" t="s">
        <v>21</v>
      </c>
      <c r="O19" s="1024" t="s">
        <v>3</v>
      </c>
      <c r="P19" s="1025"/>
      <c r="Q19" s="154" t="s">
        <v>5</v>
      </c>
      <c r="R19" s="137" t="s">
        <v>6</v>
      </c>
      <c r="S19" s="156" t="s">
        <v>21</v>
      </c>
      <c r="T19" s="1024" t="s">
        <v>3</v>
      </c>
      <c r="U19" s="1025"/>
      <c r="V19" s="158" t="s">
        <v>5</v>
      </c>
      <c r="W19" s="155" t="s">
        <v>6</v>
      </c>
      <c r="X19" s="159" t="s">
        <v>21</v>
      </c>
      <c r="Y19" s="270" t="s">
        <v>26</v>
      </c>
      <c r="Z19" s="160"/>
      <c r="AA19" s="1111"/>
      <c r="AB19" s="1112"/>
      <c r="AC19" s="1112"/>
      <c r="AD19" s="1112"/>
      <c r="AE19" s="1112"/>
      <c r="AF19" s="1112"/>
      <c r="AG19" s="1112"/>
      <c r="AH19" s="1112"/>
      <c r="AI19" s="1113"/>
    </row>
    <row r="20" spans="1:35" ht="15.75" x14ac:dyDescent="0.25">
      <c r="A20" s="13"/>
      <c r="B20" s="42"/>
      <c r="C20" s="1328"/>
      <c r="D20" s="1329"/>
      <c r="E20" s="14"/>
      <c r="F20" s="44"/>
      <c r="G20" s="1340"/>
      <c r="H20" s="1341"/>
      <c r="I20" s="39"/>
      <c r="J20" s="1014"/>
      <c r="K20" s="1015"/>
      <c r="L20" s="272"/>
      <c r="M20" s="47"/>
      <c r="N20" s="48"/>
      <c r="O20" s="1019"/>
      <c r="P20" s="1015"/>
      <c r="Q20" s="272"/>
      <c r="R20" s="427"/>
      <c r="S20" s="48"/>
      <c r="T20" s="1019"/>
      <c r="U20" s="1015"/>
      <c r="V20" s="272"/>
      <c r="W20" s="434"/>
      <c r="X20" s="52"/>
      <c r="Y20" s="648"/>
      <c r="Z20" s="32"/>
      <c r="AA20" s="1111"/>
      <c r="AB20" s="1112"/>
      <c r="AC20" s="1112"/>
      <c r="AD20" s="1112"/>
      <c r="AE20" s="1112"/>
      <c r="AF20" s="1112"/>
      <c r="AG20" s="1112"/>
      <c r="AH20" s="1112"/>
      <c r="AI20" s="1113"/>
    </row>
    <row r="21" spans="1:35" ht="15.75" x14ac:dyDescent="0.25">
      <c r="A21" s="13"/>
      <c r="B21" s="42"/>
      <c r="C21" s="1328"/>
      <c r="D21" s="1329"/>
      <c r="E21" s="14"/>
      <c r="F21" s="44"/>
      <c r="G21" s="1340"/>
      <c r="H21" s="1341"/>
      <c r="I21" s="39"/>
      <c r="J21" s="1014"/>
      <c r="K21" s="1015"/>
      <c r="L21" s="272"/>
      <c r="M21" s="53"/>
      <c r="N21" s="48"/>
      <c r="O21" s="1019"/>
      <c r="P21" s="1015"/>
      <c r="Q21" s="272"/>
      <c r="R21" s="430"/>
      <c r="S21" s="48"/>
      <c r="T21" s="1019"/>
      <c r="U21" s="1015"/>
      <c r="V21" s="272"/>
      <c r="W21" s="430"/>
      <c r="X21" s="52"/>
      <c r="Y21" s="646"/>
      <c r="Z21" s="32"/>
      <c r="AA21" s="1111"/>
      <c r="AB21" s="1112"/>
      <c r="AC21" s="1112"/>
      <c r="AD21" s="1112"/>
      <c r="AE21" s="1112"/>
      <c r="AF21" s="1112"/>
      <c r="AG21" s="1112"/>
      <c r="AH21" s="1112"/>
      <c r="AI21" s="1113"/>
    </row>
    <row r="22" spans="1:35" ht="15.75" x14ac:dyDescent="0.25">
      <c r="A22" s="13"/>
      <c r="B22" s="42"/>
      <c r="C22" s="1328"/>
      <c r="D22" s="1329"/>
      <c r="E22" s="14"/>
      <c r="F22" s="44"/>
      <c r="G22" s="1340"/>
      <c r="H22" s="1341"/>
      <c r="I22" s="39"/>
      <c r="J22" s="1014"/>
      <c r="K22" s="1015"/>
      <c r="L22" s="272"/>
      <c r="M22" s="53"/>
      <c r="N22" s="48"/>
      <c r="O22" s="1019"/>
      <c r="P22" s="1015"/>
      <c r="Q22" s="272"/>
      <c r="R22" s="430"/>
      <c r="S22" s="48"/>
      <c r="T22" s="1019"/>
      <c r="U22" s="1015"/>
      <c r="V22" s="272"/>
      <c r="W22" s="430"/>
      <c r="X22" s="52"/>
      <c r="Y22" s="284"/>
      <c r="Z22" s="32"/>
      <c r="AA22" s="1111"/>
      <c r="AB22" s="1112"/>
      <c r="AC22" s="1112"/>
      <c r="AD22" s="1112"/>
      <c r="AE22" s="1112"/>
      <c r="AF22" s="1112"/>
      <c r="AG22" s="1112"/>
      <c r="AH22" s="1112"/>
      <c r="AI22" s="1113"/>
    </row>
    <row r="23" spans="1:35" ht="15.75" x14ac:dyDescent="0.25">
      <c r="A23" s="13"/>
      <c r="B23" s="42"/>
      <c r="C23" s="1328"/>
      <c r="D23" s="1329"/>
      <c r="E23" s="14"/>
      <c r="F23" s="44"/>
      <c r="G23" s="1340"/>
      <c r="H23" s="1341"/>
      <c r="I23" s="39"/>
      <c r="J23" s="1014"/>
      <c r="K23" s="1015"/>
      <c r="L23" s="272"/>
      <c r="M23" s="53"/>
      <c r="N23" s="48"/>
      <c r="O23" s="1019"/>
      <c r="P23" s="1015"/>
      <c r="Q23" s="272"/>
      <c r="R23" s="433"/>
      <c r="S23" s="48"/>
      <c r="T23" s="1019"/>
      <c r="U23" s="1015"/>
      <c r="V23" s="272"/>
      <c r="W23" s="430"/>
      <c r="X23" s="52"/>
      <c r="Y23" s="284"/>
      <c r="Z23" s="32"/>
      <c r="AA23" s="1111"/>
      <c r="AB23" s="1112"/>
      <c r="AC23" s="1112"/>
      <c r="AD23" s="1112"/>
      <c r="AE23" s="1112"/>
      <c r="AF23" s="1112"/>
      <c r="AG23" s="1112"/>
      <c r="AH23" s="1112"/>
      <c r="AI23" s="1113"/>
    </row>
    <row r="24" spans="1:35" ht="15.75" x14ac:dyDescent="0.25">
      <c r="A24" s="13"/>
      <c r="B24" s="42"/>
      <c r="C24" s="1328"/>
      <c r="D24" s="1329"/>
      <c r="E24" s="14"/>
      <c r="F24" s="44"/>
      <c r="G24" s="1340"/>
      <c r="H24" s="1341"/>
      <c r="I24" s="39"/>
      <c r="J24" s="1014"/>
      <c r="K24" s="1015"/>
      <c r="L24" s="272"/>
      <c r="M24" s="53"/>
      <c r="N24" s="48"/>
      <c r="O24" s="1019"/>
      <c r="P24" s="1015"/>
      <c r="Q24" s="272"/>
      <c r="R24" s="430"/>
      <c r="S24" s="48"/>
      <c r="T24" s="1019"/>
      <c r="U24" s="1015"/>
      <c r="V24" s="272"/>
      <c r="W24" s="430"/>
      <c r="X24" s="52"/>
      <c r="Y24" s="284"/>
      <c r="Z24" s="32"/>
      <c r="AA24" s="1111"/>
      <c r="AB24" s="1112"/>
      <c r="AC24" s="1112"/>
      <c r="AD24" s="1112"/>
      <c r="AE24" s="1112"/>
      <c r="AF24" s="1112"/>
      <c r="AG24" s="1112"/>
      <c r="AH24" s="1112"/>
      <c r="AI24" s="1113"/>
    </row>
    <row r="25" spans="1:35" ht="15.75" x14ac:dyDescent="0.25">
      <c r="A25" s="13"/>
      <c r="B25" s="42"/>
      <c r="C25" s="1328"/>
      <c r="D25" s="1329"/>
      <c r="E25" s="14"/>
      <c r="F25" s="44"/>
      <c r="G25" s="1340"/>
      <c r="H25" s="1341"/>
      <c r="I25" s="39"/>
      <c r="J25" s="1014"/>
      <c r="K25" s="1015"/>
      <c r="L25" s="272"/>
      <c r="M25" s="53"/>
      <c r="N25" s="48"/>
      <c r="O25" s="1019"/>
      <c r="P25" s="1015"/>
      <c r="Q25" s="272"/>
      <c r="R25" s="430"/>
      <c r="S25" s="48"/>
      <c r="T25" s="1019"/>
      <c r="U25" s="1015"/>
      <c r="V25" s="272"/>
      <c r="W25" s="430"/>
      <c r="X25" s="52"/>
      <c r="Y25" s="648"/>
      <c r="Z25" s="32"/>
      <c r="AA25" s="1111"/>
      <c r="AB25" s="1112"/>
      <c r="AC25" s="1112"/>
      <c r="AD25" s="1112"/>
      <c r="AE25" s="1112"/>
      <c r="AF25" s="1112"/>
      <c r="AG25" s="1112"/>
      <c r="AH25" s="1112"/>
      <c r="AI25" s="1113"/>
    </row>
    <row r="26" spans="1:35" ht="15.75" x14ac:dyDescent="0.25">
      <c r="A26" s="13"/>
      <c r="B26" s="42"/>
      <c r="C26" s="1328"/>
      <c r="D26" s="1329"/>
      <c r="E26" s="14"/>
      <c r="F26" s="44"/>
      <c r="G26" s="1340"/>
      <c r="H26" s="1341"/>
      <c r="I26" s="39"/>
      <c r="J26" s="1014"/>
      <c r="K26" s="1015"/>
      <c r="L26" s="272"/>
      <c r="M26" s="53"/>
      <c r="N26" s="48"/>
      <c r="O26" s="1019"/>
      <c r="P26" s="1015"/>
      <c r="Q26" s="272"/>
      <c r="R26" s="430"/>
      <c r="S26" s="48"/>
      <c r="T26" s="1019"/>
      <c r="U26" s="1015"/>
      <c r="V26" s="272"/>
      <c r="W26" s="430"/>
      <c r="X26" s="52"/>
      <c r="Y26" s="647"/>
      <c r="Z26" s="32"/>
      <c r="AA26" s="1111"/>
      <c r="AB26" s="1112"/>
      <c r="AC26" s="1112"/>
      <c r="AD26" s="1112"/>
      <c r="AE26" s="1112"/>
      <c r="AF26" s="1112"/>
      <c r="AG26" s="1112"/>
      <c r="AH26" s="1112"/>
      <c r="AI26" s="1113"/>
    </row>
    <row r="27" spans="1:35" ht="15.75" x14ac:dyDescent="0.25">
      <c r="A27" s="13"/>
      <c r="B27" s="42"/>
      <c r="C27" s="1328"/>
      <c r="D27" s="1329"/>
      <c r="E27" s="14"/>
      <c r="F27" s="44"/>
      <c r="G27" s="1340"/>
      <c r="H27" s="1341"/>
      <c r="I27" s="39"/>
      <c r="J27" s="1014"/>
      <c r="K27" s="1015"/>
      <c r="L27" s="272"/>
      <c r="M27" s="53"/>
      <c r="N27" s="48"/>
      <c r="O27" s="1019"/>
      <c r="P27" s="1015"/>
      <c r="Q27" s="272"/>
      <c r="R27" s="430"/>
      <c r="S27" s="48"/>
      <c r="T27" s="1019"/>
      <c r="U27" s="1015"/>
      <c r="V27" s="272"/>
      <c r="W27" s="430"/>
      <c r="X27" s="52"/>
      <c r="Y27" s="284"/>
      <c r="Z27" s="32"/>
      <c r="AA27" s="1111"/>
      <c r="AB27" s="1112"/>
      <c r="AC27" s="1112"/>
      <c r="AD27" s="1112"/>
      <c r="AE27" s="1112"/>
      <c r="AF27" s="1112"/>
      <c r="AG27" s="1112"/>
      <c r="AH27" s="1112"/>
      <c r="AI27" s="1113"/>
    </row>
    <row r="28" spans="1:35" ht="15.75" x14ac:dyDescent="0.25">
      <c r="A28" s="13"/>
      <c r="B28" s="42"/>
      <c r="C28" s="1328"/>
      <c r="D28" s="1329"/>
      <c r="E28" s="14"/>
      <c r="F28" s="44"/>
      <c r="G28" s="1340"/>
      <c r="H28" s="1341"/>
      <c r="I28" s="39"/>
      <c r="J28" s="1014"/>
      <c r="K28" s="1015"/>
      <c r="L28" s="272"/>
      <c r="M28" s="53"/>
      <c r="N28" s="48"/>
      <c r="O28" s="1019"/>
      <c r="P28" s="1015"/>
      <c r="Q28" s="272"/>
      <c r="R28" s="430"/>
      <c r="S28" s="48"/>
      <c r="T28" s="1019"/>
      <c r="U28" s="1015"/>
      <c r="V28" s="272"/>
      <c r="W28" s="430"/>
      <c r="X28" s="52"/>
      <c r="Y28" s="284"/>
      <c r="Z28" s="32"/>
      <c r="AA28" s="1111"/>
      <c r="AB28" s="1112"/>
      <c r="AC28" s="1112"/>
      <c r="AD28" s="1112"/>
      <c r="AE28" s="1112"/>
      <c r="AF28" s="1112"/>
      <c r="AG28" s="1112"/>
      <c r="AH28" s="1112"/>
      <c r="AI28" s="1113"/>
    </row>
    <row r="29" spans="1:35" ht="15.75" x14ac:dyDescent="0.25">
      <c r="A29" s="13"/>
      <c r="B29" s="42"/>
      <c r="C29" s="1328"/>
      <c r="D29" s="1329"/>
      <c r="E29" s="14"/>
      <c r="F29" s="44"/>
      <c r="G29" s="1340"/>
      <c r="H29" s="1341"/>
      <c r="I29" s="39"/>
      <c r="J29" s="1014"/>
      <c r="K29" s="1015"/>
      <c r="L29" s="272"/>
      <c r="M29" s="53"/>
      <c r="N29" s="48"/>
      <c r="O29" s="1019"/>
      <c r="P29" s="1015"/>
      <c r="Q29" s="272"/>
      <c r="R29" s="430"/>
      <c r="S29" s="48"/>
      <c r="T29" s="1019"/>
      <c r="U29" s="1015"/>
      <c r="V29" s="272"/>
      <c r="W29" s="430"/>
      <c r="X29" s="52"/>
      <c r="Y29" s="284"/>
      <c r="Z29" s="32"/>
      <c r="AA29" s="1111"/>
      <c r="AB29" s="1112"/>
      <c r="AC29" s="1112"/>
      <c r="AD29" s="1112"/>
      <c r="AE29" s="1112"/>
      <c r="AF29" s="1112"/>
      <c r="AG29" s="1112"/>
      <c r="AH29" s="1112"/>
      <c r="AI29" s="1113"/>
    </row>
    <row r="30" spans="1:35" ht="15.75" x14ac:dyDescent="0.25">
      <c r="A30" s="13"/>
      <c r="B30" s="42"/>
      <c r="C30" s="1328"/>
      <c r="D30" s="1329"/>
      <c r="E30" s="14"/>
      <c r="F30" s="44"/>
      <c r="G30" s="1340"/>
      <c r="H30" s="1341"/>
      <c r="I30" s="39"/>
      <c r="J30" s="1014"/>
      <c r="K30" s="1015"/>
      <c r="L30" s="272"/>
      <c r="M30" s="53"/>
      <c r="N30" s="48"/>
      <c r="O30" s="1019"/>
      <c r="P30" s="1015"/>
      <c r="Q30" s="272"/>
      <c r="R30" s="430"/>
      <c r="S30" s="48"/>
      <c r="T30" s="1019"/>
      <c r="U30" s="1015"/>
      <c r="V30" s="272"/>
      <c r="W30" s="430"/>
      <c r="X30" s="52"/>
      <c r="Y30" s="284"/>
      <c r="Z30" s="32"/>
      <c r="AA30" s="1111"/>
      <c r="AB30" s="1112"/>
      <c r="AC30" s="1112"/>
      <c r="AD30" s="1112"/>
      <c r="AE30" s="1112"/>
      <c r="AF30" s="1112"/>
      <c r="AG30" s="1112"/>
      <c r="AH30" s="1112"/>
      <c r="AI30" s="1113"/>
    </row>
    <row r="31" spans="1:35" ht="15.75" x14ac:dyDescent="0.25">
      <c r="A31" s="13"/>
      <c r="B31" s="42"/>
      <c r="C31" s="1328"/>
      <c r="D31" s="1329"/>
      <c r="E31" s="14"/>
      <c r="F31" s="44"/>
      <c r="G31" s="1340"/>
      <c r="H31" s="1341"/>
      <c r="I31" s="39"/>
      <c r="J31" s="1014"/>
      <c r="K31" s="1015"/>
      <c r="L31" s="272"/>
      <c r="M31" s="53"/>
      <c r="N31" s="48"/>
      <c r="O31" s="1019"/>
      <c r="P31" s="1015"/>
      <c r="Q31" s="272"/>
      <c r="R31" s="430"/>
      <c r="S31" s="48"/>
      <c r="T31" s="1019"/>
      <c r="U31" s="1015"/>
      <c r="V31" s="272"/>
      <c r="W31" s="430"/>
      <c r="X31" s="52"/>
      <c r="Y31" s="284"/>
      <c r="Z31" s="32"/>
      <c r="AA31" s="1111"/>
      <c r="AB31" s="1112"/>
      <c r="AC31" s="1112"/>
      <c r="AD31" s="1112"/>
      <c r="AE31" s="1112"/>
      <c r="AF31" s="1112"/>
      <c r="AG31" s="1112"/>
      <c r="AH31" s="1112"/>
      <c r="AI31" s="1113"/>
    </row>
    <row r="32" spans="1:35" ht="15.75" x14ac:dyDescent="0.25">
      <c r="A32" s="13"/>
      <c r="B32" s="42"/>
      <c r="C32" s="1328"/>
      <c r="D32" s="1329"/>
      <c r="E32" s="14"/>
      <c r="F32" s="44"/>
      <c r="G32" s="1340"/>
      <c r="H32" s="1341"/>
      <c r="I32" s="39"/>
      <c r="J32" s="1014"/>
      <c r="K32" s="1015"/>
      <c r="L32" s="272"/>
      <c r="M32" s="53"/>
      <c r="N32" s="48"/>
      <c r="O32" s="1019"/>
      <c r="P32" s="1015"/>
      <c r="Q32" s="272"/>
      <c r="R32" s="430"/>
      <c r="S32" s="48"/>
      <c r="T32" s="1019"/>
      <c r="U32" s="1015"/>
      <c r="V32" s="272"/>
      <c r="W32" s="430"/>
      <c r="X32" s="52"/>
      <c r="Y32" s="284"/>
      <c r="Z32" s="32"/>
      <c r="AA32" s="1111"/>
      <c r="AB32" s="1112"/>
      <c r="AC32" s="1112"/>
      <c r="AD32" s="1112"/>
      <c r="AE32" s="1112"/>
      <c r="AF32" s="1112"/>
      <c r="AG32" s="1112"/>
      <c r="AH32" s="1112"/>
      <c r="AI32" s="1113"/>
    </row>
    <row r="33" spans="1:36" ht="15.75" x14ac:dyDescent="0.25">
      <c r="A33" s="13"/>
      <c r="B33" s="42"/>
      <c r="C33" s="1328"/>
      <c r="D33" s="1329"/>
      <c r="E33" s="14"/>
      <c r="F33" s="44"/>
      <c r="G33" s="1340"/>
      <c r="H33" s="1341"/>
      <c r="I33" s="39"/>
      <c r="J33" s="1014"/>
      <c r="K33" s="1015"/>
      <c r="L33" s="272"/>
      <c r="M33" s="53"/>
      <c r="N33" s="48"/>
      <c r="O33" s="1019"/>
      <c r="P33" s="1015"/>
      <c r="Q33" s="272"/>
      <c r="R33" s="430"/>
      <c r="S33" s="48"/>
      <c r="T33" s="1019"/>
      <c r="U33" s="1015"/>
      <c r="V33" s="272"/>
      <c r="W33" s="430"/>
      <c r="X33" s="52"/>
      <c r="Y33" s="284"/>
      <c r="Z33" s="32"/>
      <c r="AA33" s="1111"/>
      <c r="AB33" s="1112"/>
      <c r="AC33" s="1112"/>
      <c r="AD33" s="1112"/>
      <c r="AE33" s="1112"/>
      <c r="AF33" s="1112"/>
      <c r="AG33" s="1112"/>
      <c r="AH33" s="1112"/>
      <c r="AI33" s="1113"/>
    </row>
    <row r="34" spans="1:36" ht="16.5" thickBot="1" x14ac:dyDescent="0.3">
      <c r="A34" s="13"/>
      <c r="B34" s="56"/>
      <c r="C34" s="1328"/>
      <c r="D34" s="1329"/>
      <c r="E34" s="14"/>
      <c r="F34" s="44"/>
      <c r="G34" s="1340"/>
      <c r="H34" s="1341"/>
      <c r="I34" s="39"/>
      <c r="J34" s="1014"/>
      <c r="K34" s="1015"/>
      <c r="L34" s="272"/>
      <c r="M34" s="53"/>
      <c r="N34" s="58"/>
      <c r="O34" s="1020"/>
      <c r="P34" s="1021"/>
      <c r="Q34" s="279"/>
      <c r="R34" s="431"/>
      <c r="S34" s="64"/>
      <c r="T34" s="1281"/>
      <c r="U34" s="1282"/>
      <c r="V34" s="278"/>
      <c r="W34" s="431"/>
      <c r="X34" s="537"/>
      <c r="Y34" s="539"/>
      <c r="Z34" s="32"/>
      <c r="AA34" s="1128"/>
      <c r="AB34" s="1129"/>
      <c r="AC34" s="1129"/>
      <c r="AD34" s="1129"/>
      <c r="AE34" s="1129"/>
      <c r="AF34" s="1129"/>
      <c r="AG34" s="1129"/>
      <c r="AH34" s="1129"/>
      <c r="AI34" s="1130"/>
    </row>
    <row r="35" spans="1:36" ht="16.5" thickTop="1" x14ac:dyDescent="0.25">
      <c r="A35" s="13"/>
      <c r="B35" s="56"/>
      <c r="C35" s="1328"/>
      <c r="D35" s="1329"/>
      <c r="E35" s="14"/>
      <c r="F35" s="61"/>
      <c r="G35" s="1340"/>
      <c r="H35" s="1341"/>
      <c r="I35" s="39"/>
      <c r="J35" s="1014"/>
      <c r="K35" s="1015"/>
      <c r="L35" s="272"/>
      <c r="M35" s="53"/>
      <c r="N35" s="58"/>
      <c r="O35" s="1135" t="s">
        <v>213</v>
      </c>
      <c r="P35" s="1136"/>
      <c r="Q35" s="1136"/>
      <c r="R35" s="1136"/>
      <c r="S35" s="1136"/>
      <c r="T35" s="1136"/>
      <c r="U35" s="1136"/>
      <c r="V35" s="1137"/>
      <c r="W35" s="535"/>
      <c r="X35" s="536"/>
      <c r="Y35" s="541"/>
      <c r="Z35" s="1146" t="s">
        <v>177</v>
      </c>
      <c r="AA35" s="1146"/>
      <c r="AB35" s="1146"/>
      <c r="AC35" s="1146"/>
      <c r="AD35" s="1146"/>
      <c r="AE35" s="1146"/>
      <c r="AF35" s="1146"/>
      <c r="AG35" s="1146"/>
      <c r="AH35" s="1146"/>
      <c r="AI35" s="1147"/>
      <c r="AJ35" s="561"/>
    </row>
    <row r="36" spans="1:36" ht="16.5" thickBot="1" x14ac:dyDescent="0.3">
      <c r="A36" s="13"/>
      <c r="B36" s="56"/>
      <c r="C36" s="1328"/>
      <c r="D36" s="1329"/>
      <c r="E36" s="14"/>
      <c r="F36" s="61"/>
      <c r="G36" s="1340"/>
      <c r="H36" s="1341"/>
      <c r="I36" s="39"/>
      <c r="J36" s="1014"/>
      <c r="K36" s="1015"/>
      <c r="L36" s="272"/>
      <c r="M36" s="53"/>
      <c r="N36" s="411"/>
      <c r="O36" s="1138"/>
      <c r="P36" s="1139"/>
      <c r="Q36" s="1139"/>
      <c r="R36" s="1139"/>
      <c r="S36" s="1139"/>
      <c r="T36" s="1139"/>
      <c r="U36" s="1139"/>
      <c r="V36" s="1140"/>
      <c r="W36" s="435"/>
      <c r="X36" s="553"/>
      <c r="Y36" s="557"/>
      <c r="Z36" s="1148" t="s">
        <v>176</v>
      </c>
      <c r="AA36" s="1148"/>
      <c r="AB36" s="1148"/>
      <c r="AC36" s="1148"/>
      <c r="AD36" s="1148"/>
      <c r="AE36" s="1148"/>
      <c r="AF36" s="1148"/>
      <c r="AG36" s="1148"/>
      <c r="AH36" s="1148"/>
      <c r="AI36" s="1149"/>
      <c r="AJ36" s="561"/>
    </row>
    <row r="37" spans="1:36" ht="16.5" thickTop="1" x14ac:dyDescent="0.25">
      <c r="A37" s="13"/>
      <c r="B37" s="56"/>
      <c r="C37" s="1328"/>
      <c r="D37" s="1329"/>
      <c r="E37" s="14"/>
      <c r="F37" s="44"/>
      <c r="G37" s="1340"/>
      <c r="H37" s="1341"/>
      <c r="I37" s="39"/>
      <c r="J37" s="1014"/>
      <c r="K37" s="1015"/>
      <c r="L37" s="272"/>
      <c r="M37" s="53"/>
      <c r="N37" s="411"/>
      <c r="O37" s="1022"/>
      <c r="P37" s="1023"/>
      <c r="Q37" s="544"/>
      <c r="R37" s="545"/>
      <c r="S37" s="550"/>
      <c r="T37" s="1371"/>
      <c r="U37" s="1372"/>
      <c r="V37" s="551"/>
      <c r="W37" s="552"/>
      <c r="X37" s="555"/>
      <c r="Y37" s="558"/>
      <c r="Z37" s="560"/>
      <c r="AA37" s="1131"/>
      <c r="AB37" s="1132"/>
      <c r="AC37" s="1132"/>
      <c r="AD37" s="1132"/>
      <c r="AE37" s="1132"/>
      <c r="AF37" s="1132"/>
      <c r="AG37" s="1132"/>
      <c r="AH37" s="1132"/>
      <c r="AI37" s="1133"/>
      <c r="AJ37" s="408"/>
    </row>
    <row r="38" spans="1:36" ht="18" customHeight="1" x14ac:dyDescent="0.25">
      <c r="A38" s="122"/>
      <c r="B38" s="163" t="s">
        <v>15</v>
      </c>
      <c r="C38" s="1362">
        <f>SUM(C20:C37)</f>
        <v>0</v>
      </c>
      <c r="D38" s="1362"/>
      <c r="E38" s="123"/>
      <c r="F38" s="165" t="s">
        <v>14</v>
      </c>
      <c r="G38" s="1361">
        <f>SUM(G20:G37)</f>
        <v>0</v>
      </c>
      <c r="H38" s="1361"/>
      <c r="I38" s="741"/>
      <c r="J38" s="1016" t="s">
        <v>14</v>
      </c>
      <c r="K38" s="1017"/>
      <c r="L38" s="1018"/>
      <c r="M38" s="1151">
        <f>SUM(M20:M37,R20:R37,W20:W37)</f>
        <v>0</v>
      </c>
      <c r="N38" s="1152"/>
      <c r="O38" s="167"/>
      <c r="P38" s="167"/>
      <c r="Q38" s="168"/>
      <c r="R38" s="925"/>
      <c r="S38" s="926"/>
      <c r="T38" s="927"/>
      <c r="U38" s="927"/>
      <c r="V38" s="169"/>
      <c r="W38" s="1153" t="s">
        <v>61</v>
      </c>
      <c r="X38" s="1154"/>
      <c r="Y38" s="432">
        <f>SUM(Y20:Y37)</f>
        <v>0</v>
      </c>
      <c r="Z38" s="171"/>
      <c r="AA38" s="1111"/>
      <c r="AB38" s="1112"/>
      <c r="AC38" s="1112"/>
      <c r="AD38" s="1112"/>
      <c r="AE38" s="1112"/>
      <c r="AF38" s="1112"/>
      <c r="AG38" s="1112"/>
      <c r="AH38" s="1112"/>
      <c r="AI38" s="1113"/>
    </row>
    <row r="39" spans="1:36" ht="29.1" customHeight="1" x14ac:dyDescent="0.3">
      <c r="A39" s="122"/>
      <c r="B39" s="916" t="s">
        <v>7</v>
      </c>
      <c r="C39" s="1363">
        <f>SUM(C17+C38)</f>
        <v>0</v>
      </c>
      <c r="D39" s="1363"/>
      <c r="E39" s="123"/>
      <c r="F39" s="915" t="s">
        <v>8</v>
      </c>
      <c r="G39" s="1364">
        <f>SUM(G17+G38)</f>
        <v>0</v>
      </c>
      <c r="H39" s="1364"/>
      <c r="I39" s="741"/>
      <c r="J39" s="1173" t="s">
        <v>51</v>
      </c>
      <c r="K39" s="1174"/>
      <c r="L39" s="1174"/>
      <c r="M39" s="1175"/>
      <c r="N39" s="1144">
        <f>SUM(N17+M38)</f>
        <v>0</v>
      </c>
      <c r="O39" s="1144"/>
      <c r="P39" s="1145"/>
      <c r="Q39" s="1145"/>
      <c r="R39" s="176"/>
      <c r="S39" s="177"/>
      <c r="T39" s="1134" t="s">
        <v>49</v>
      </c>
      <c r="U39" s="1134"/>
      <c r="V39" s="1134"/>
      <c r="W39" s="1134"/>
      <c r="X39" s="1134"/>
      <c r="Y39" s="928">
        <f>SUM(Y17+Y38)</f>
        <v>0</v>
      </c>
      <c r="Z39" s="178"/>
      <c r="AA39" s="1111"/>
      <c r="AB39" s="1112"/>
      <c r="AC39" s="1112"/>
      <c r="AD39" s="1112"/>
      <c r="AE39" s="1112"/>
      <c r="AF39" s="1112"/>
      <c r="AG39" s="1112"/>
      <c r="AH39" s="1112"/>
      <c r="AI39" s="1113"/>
    </row>
    <row r="40" spans="1:36" ht="16.899999999999999" customHeight="1" thickBot="1" x14ac:dyDescent="0.3">
      <c r="A40" s="122"/>
      <c r="B40" s="179"/>
      <c r="C40" s="180"/>
      <c r="D40" s="180"/>
      <c r="E40" s="181"/>
      <c r="F40" s="182"/>
      <c r="G40" s="183"/>
      <c r="H40" s="183"/>
      <c r="I40" s="72"/>
      <c r="J40" s="1158"/>
      <c r="K40" s="1158"/>
      <c r="L40" s="1158"/>
      <c r="M40" s="1158"/>
      <c r="N40" s="1159"/>
      <c r="O40" s="1158"/>
      <c r="P40" s="1160"/>
      <c r="Q40" s="1160"/>
      <c r="R40" s="1160"/>
      <c r="S40" s="184"/>
      <c r="T40" s="184"/>
      <c r="U40" s="184"/>
      <c r="V40" s="1150" t="s">
        <v>80</v>
      </c>
      <c r="W40" s="1150"/>
      <c r="X40" s="1150"/>
      <c r="Y40" s="838">
        <f>SUM('סיון-יולי.7'!Y40+Y39+N39)</f>
        <v>0</v>
      </c>
      <c r="Z40" s="178"/>
      <c r="AA40" s="1141"/>
      <c r="AB40" s="1142"/>
      <c r="AC40" s="1142"/>
      <c r="AD40" s="1142"/>
      <c r="AE40" s="1142"/>
      <c r="AF40" s="1142"/>
      <c r="AG40" s="1142"/>
      <c r="AH40" s="1142"/>
      <c r="AI40" s="1143"/>
    </row>
    <row r="41" spans="1:36" ht="19.899999999999999" customHeight="1" x14ac:dyDescent="0.3">
      <c r="A41" s="221"/>
      <c r="B41" s="1124"/>
      <c r="C41" s="1124"/>
      <c r="D41" s="1124"/>
      <c r="E41" s="1124"/>
      <c r="F41" s="1124"/>
      <c r="G41" s="1124"/>
      <c r="H41" s="504"/>
      <c r="I41" s="124"/>
      <c r="J41" s="148"/>
      <c r="K41" s="148"/>
      <c r="L41" s="148"/>
      <c r="M41" s="148"/>
      <c r="N41" s="148"/>
      <c r="O41" s="148"/>
      <c r="P41" s="148"/>
      <c r="Q41" s="148"/>
      <c r="R41" s="148"/>
      <c r="S41" s="1125" t="s">
        <v>134</v>
      </c>
      <c r="T41" s="1126"/>
      <c r="U41" s="1126"/>
      <c r="V41" s="1126"/>
      <c r="W41" s="1126"/>
      <c r="X41" s="1126"/>
      <c r="Y41" s="1126"/>
      <c r="Z41" s="162"/>
      <c r="AA41" s="1111"/>
      <c r="AB41" s="1112"/>
      <c r="AC41" s="1112"/>
      <c r="AD41" s="1112"/>
      <c r="AE41" s="1112"/>
      <c r="AF41" s="1112"/>
      <c r="AG41" s="1112"/>
      <c r="AH41" s="1112"/>
      <c r="AI41" s="1113"/>
    </row>
    <row r="42" spans="1:36" ht="24" customHeight="1" x14ac:dyDescent="0.2">
      <c r="A42" s="122"/>
      <c r="B42" s="1122" t="s">
        <v>89</v>
      </c>
      <c r="C42" s="1122"/>
      <c r="D42" s="1122"/>
      <c r="E42" s="1122"/>
      <c r="F42" s="1122"/>
      <c r="G42" s="1203">
        <f>SUM(C39-G39)</f>
        <v>0</v>
      </c>
      <c r="H42" s="1203"/>
      <c r="I42" s="124"/>
      <c r="J42" s="124"/>
      <c r="K42" s="148"/>
      <c r="L42" s="148"/>
      <c r="M42" s="1170" t="s">
        <v>262</v>
      </c>
      <c r="N42" s="1284"/>
      <c r="O42" s="1284"/>
      <c r="P42" s="1284"/>
      <c r="Q42" s="1284"/>
      <c r="R42" s="499"/>
      <c r="S42" s="1127"/>
      <c r="T42" s="1127"/>
      <c r="U42" s="1127"/>
      <c r="V42" s="1127"/>
      <c r="W42" s="1127"/>
      <c r="X42" s="1127"/>
      <c r="Y42" s="1127"/>
      <c r="Z42" s="162"/>
      <c r="AA42" s="1111"/>
      <c r="AB42" s="1112"/>
      <c r="AC42" s="1112"/>
      <c r="AD42" s="1112"/>
      <c r="AE42" s="1112"/>
      <c r="AF42" s="1112"/>
      <c r="AG42" s="1112"/>
      <c r="AH42" s="1112"/>
      <c r="AI42" s="1113"/>
    </row>
    <row r="43" spans="1:36" ht="17.25" customHeight="1" x14ac:dyDescent="0.2">
      <c r="A43" s="122"/>
      <c r="B43" s="1122"/>
      <c r="C43" s="1122"/>
      <c r="D43" s="1122"/>
      <c r="E43" s="1122"/>
      <c r="F43" s="1122"/>
      <c r="G43" s="1203"/>
      <c r="H43" s="1203"/>
      <c r="I43" s="124"/>
      <c r="J43" s="124"/>
      <c r="K43" s="148"/>
      <c r="L43" s="124"/>
      <c r="M43" s="148"/>
      <c r="N43" s="148"/>
      <c r="O43" s="148"/>
      <c r="P43" s="148"/>
      <c r="Q43" s="148"/>
      <c r="R43" s="186"/>
      <c r="S43" s="1105"/>
      <c r="T43" s="1106"/>
      <c r="U43" s="1123">
        <v>0</v>
      </c>
      <c r="V43" s="1123"/>
      <c r="W43" s="1109"/>
      <c r="X43" s="1110"/>
      <c r="Y43" s="73">
        <v>0</v>
      </c>
      <c r="Z43" s="41"/>
      <c r="AA43" s="1111"/>
      <c r="AB43" s="1112"/>
      <c r="AC43" s="1112"/>
      <c r="AD43" s="1112"/>
      <c r="AE43" s="1112"/>
      <c r="AF43" s="1112"/>
      <c r="AG43" s="1112"/>
      <c r="AH43" s="1112"/>
      <c r="AI43" s="1113"/>
    </row>
    <row r="44" spans="1:36" ht="16.5" customHeight="1" thickBot="1" x14ac:dyDescent="0.3">
      <c r="A44" s="122"/>
      <c r="B44" s="828" t="s">
        <v>93</v>
      </c>
      <c r="C44" s="829">
        <f>SUM(U43,U44,U45,Y43,Y44,Y45)</f>
        <v>0</v>
      </c>
      <c r="D44" s="385"/>
      <c r="E44" s="1161" t="s">
        <v>90</v>
      </c>
      <c r="F44" s="1161"/>
      <c r="G44" s="1204">
        <f>SUM(G42+C44)</f>
        <v>0</v>
      </c>
      <c r="H44" s="1204"/>
      <c r="I44" s="124"/>
      <c r="J44" s="148"/>
      <c r="K44" s="148"/>
      <c r="L44" s="148"/>
      <c r="M44" s="148"/>
      <c r="N44" s="148"/>
      <c r="O44" s="148"/>
      <c r="P44" s="148"/>
      <c r="Q44" s="148"/>
      <c r="R44" s="186"/>
      <c r="S44" s="1105"/>
      <c r="T44" s="1106"/>
      <c r="U44" s="1107">
        <v>0</v>
      </c>
      <c r="V44" s="1108"/>
      <c r="W44" s="1109"/>
      <c r="X44" s="1110"/>
      <c r="Y44" s="73">
        <v>0</v>
      </c>
      <c r="Z44" s="41"/>
      <c r="AA44" s="1111"/>
      <c r="AB44" s="1112"/>
      <c r="AC44" s="1112"/>
      <c r="AD44" s="1112"/>
      <c r="AE44" s="1112"/>
      <c r="AF44" s="1112"/>
      <c r="AG44" s="1112"/>
      <c r="AH44" s="1112"/>
      <c r="AI44" s="1113"/>
    </row>
    <row r="45" spans="1:36" ht="16.149999999999999" customHeight="1" thickTop="1" thickBot="1" x14ac:dyDescent="0.3">
      <c r="A45" s="221"/>
      <c r="B45" s="181"/>
      <c r="C45" s="181"/>
      <c r="D45" s="181"/>
      <c r="E45" s="181"/>
      <c r="F45" s="148"/>
      <c r="G45" s="148"/>
      <c r="H45" s="503"/>
      <c r="I45" s="124"/>
      <c r="J45" s="124"/>
      <c r="K45" s="148"/>
      <c r="L45" s="638"/>
      <c r="M45" s="1120" t="s">
        <v>261</v>
      </c>
      <c r="N45" s="1121"/>
      <c r="O45" s="1121"/>
      <c r="P45" s="1121"/>
      <c r="Q45" s="148"/>
      <c r="R45" s="186"/>
      <c r="S45" s="1105"/>
      <c r="T45" s="1106"/>
      <c r="U45" s="1107">
        <v>0</v>
      </c>
      <c r="V45" s="1108"/>
      <c r="W45" s="1109"/>
      <c r="X45" s="1110"/>
      <c r="Y45" s="73">
        <v>0</v>
      </c>
      <c r="Z45" s="74"/>
      <c r="AA45" s="1111"/>
      <c r="AB45" s="1112"/>
      <c r="AC45" s="1112"/>
      <c r="AD45" s="1112"/>
      <c r="AE45" s="1112"/>
      <c r="AF45" s="1112"/>
      <c r="AG45" s="1112"/>
      <c r="AH45" s="1112"/>
      <c r="AI45" s="1113"/>
    </row>
    <row r="46" spans="1:36" ht="16.149999999999999" customHeight="1" thickTop="1" thickBot="1" x14ac:dyDescent="0.3">
      <c r="A46" s="221"/>
      <c r="B46" s="189"/>
      <c r="C46" s="190"/>
      <c r="D46" s="124"/>
      <c r="E46" s="191"/>
      <c r="F46" s="192"/>
      <c r="G46" s="1114"/>
      <c r="H46" s="1114"/>
      <c r="I46" s="1114"/>
      <c r="J46" s="193"/>
      <c r="K46" s="193"/>
      <c r="L46" s="526"/>
      <c r="M46" s="1119" t="s">
        <v>173</v>
      </c>
      <c r="N46" s="1119"/>
      <c r="O46" s="1119"/>
      <c r="P46" s="193"/>
      <c r="Q46" s="193"/>
      <c r="R46" s="193"/>
      <c r="S46" s="1115"/>
      <c r="T46" s="1115"/>
      <c r="U46" s="1283"/>
      <c r="V46" s="1283"/>
      <c r="W46" s="1283"/>
      <c r="X46" s="1283"/>
      <c r="Y46" s="384"/>
      <c r="Z46" s="74"/>
      <c r="AA46" s="1111"/>
      <c r="AB46" s="1112"/>
      <c r="AC46" s="1112"/>
      <c r="AD46" s="1112"/>
      <c r="AE46" s="1112"/>
      <c r="AF46" s="1112"/>
      <c r="AG46" s="1112"/>
      <c r="AH46" s="1112"/>
      <c r="AI46" s="1113"/>
    </row>
    <row r="47" spans="1:36" ht="16.149999999999999" customHeight="1" thickTop="1" x14ac:dyDescent="0.25">
      <c r="A47" s="122"/>
      <c r="B47" s="194"/>
      <c r="C47" s="195"/>
      <c r="D47" s="195"/>
      <c r="E47" s="196"/>
      <c r="F47" s="197"/>
      <c r="G47" s="1285">
        <f>IF(C44&gt;0,S144,)</f>
        <v>0</v>
      </c>
      <c r="H47" s="1285"/>
      <c r="I47" s="1285"/>
      <c r="J47" s="198"/>
      <c r="K47" s="199"/>
      <c r="L47" s="194"/>
      <c r="M47" s="194"/>
      <c r="N47" s="197"/>
      <c r="O47" s="197"/>
      <c r="P47" s="197"/>
      <c r="Q47" s="200"/>
      <c r="R47" s="201"/>
      <c r="S47" s="201"/>
      <c r="T47" s="201"/>
      <c r="U47" s="201"/>
      <c r="V47" s="202"/>
      <c r="W47" s="1285">
        <f>IF(C44&gt;0,S144,)</f>
        <v>0</v>
      </c>
      <c r="X47" s="1285"/>
      <c r="Y47" s="202"/>
      <c r="Z47" s="203"/>
      <c r="AA47" s="1095"/>
      <c r="AB47" s="1096"/>
      <c r="AC47" s="1096"/>
      <c r="AD47" s="1096"/>
      <c r="AE47" s="1096"/>
      <c r="AF47" s="1096"/>
      <c r="AG47" s="1096"/>
      <c r="AH47" s="1096"/>
      <c r="AI47" s="1097"/>
    </row>
    <row r="48" spans="1:36" ht="29.45" customHeight="1" x14ac:dyDescent="0.4">
      <c r="A48" s="122"/>
      <c r="B48" s="1098" t="s">
        <v>87</v>
      </c>
      <c r="C48" s="1098"/>
      <c r="D48" s="1098"/>
      <c r="E48" s="1098"/>
      <c r="F48" s="1098"/>
      <c r="G48" s="1099">
        <f>SUM(G42+C44)/10</f>
        <v>0</v>
      </c>
      <c r="H48" s="1099"/>
      <c r="I48" s="1099"/>
      <c r="J48" s="1100" t="s">
        <v>22</v>
      </c>
      <c r="K48" s="1100"/>
      <c r="L48" s="1100"/>
      <c r="M48" s="1100"/>
      <c r="N48" s="1100"/>
      <c r="O48" s="1101">
        <f>SUM('סיון-יולי.7'!W48)</f>
        <v>0</v>
      </c>
      <c r="P48" s="1102"/>
      <c r="Q48" s="1103" t="s">
        <v>269</v>
      </c>
      <c r="R48" s="1103"/>
      <c r="S48" s="1103"/>
      <c r="T48" s="1103"/>
      <c r="U48" s="1103"/>
      <c r="V48" s="1103"/>
      <c r="W48" s="1104">
        <f>SUM(G48-N39+O48)</f>
        <v>0</v>
      </c>
      <c r="X48" s="1104"/>
      <c r="Y48" s="204">
        <f>IF(W48&gt;-1,,"זכות")</f>
        <v>0</v>
      </c>
      <c r="Z48" s="205"/>
      <c r="AA48" s="1286"/>
      <c r="AB48" s="1287"/>
      <c r="AC48" s="1287"/>
      <c r="AD48" s="1287"/>
      <c r="AE48" s="1287"/>
      <c r="AF48" s="1287"/>
      <c r="AG48" s="1287"/>
      <c r="AH48" s="1287"/>
      <c r="AI48" s="1288"/>
    </row>
    <row r="49" spans="1:36" ht="19.899999999999999" customHeight="1" x14ac:dyDescent="0.25">
      <c r="A49" s="122"/>
      <c r="B49" s="1083" t="s">
        <v>170</v>
      </c>
      <c r="C49" s="1083"/>
      <c r="D49" s="1083"/>
      <c r="E49" s="1083"/>
      <c r="F49" s="1083"/>
      <c r="G49" s="1290">
        <f>SUM(G42/5)</f>
        <v>0</v>
      </c>
      <c r="H49" s="1290"/>
      <c r="I49" s="1290"/>
      <c r="J49" s="1085" t="s">
        <v>169</v>
      </c>
      <c r="K49" s="1085"/>
      <c r="L49" s="1085"/>
      <c r="M49" s="1085"/>
      <c r="N49" s="1085"/>
      <c r="O49" s="1086">
        <f>SUM('סיון-יולי.7'!W49)</f>
        <v>0</v>
      </c>
      <c r="P49" s="1086"/>
      <c r="Q49" s="636" t="str">
        <f>IF(O49&lt;0,"זכות","")</f>
        <v/>
      </c>
      <c r="R49" s="1091" t="s">
        <v>268</v>
      </c>
      <c r="S49" s="1091"/>
      <c r="T49" s="1091"/>
      <c r="U49" s="1091"/>
      <c r="V49" s="1091"/>
      <c r="W49" s="1087">
        <f>SUM(G49-N39+O49)</f>
        <v>0</v>
      </c>
      <c r="X49" s="1087"/>
      <c r="Y49" s="944" t="str">
        <f>IF(W49&lt;0,"זכות","")</f>
        <v/>
      </c>
      <c r="Z49" s="208"/>
      <c r="AA49" s="1286"/>
      <c r="AB49" s="1287"/>
      <c r="AC49" s="1287"/>
      <c r="AD49" s="1287"/>
      <c r="AE49" s="1287"/>
      <c r="AF49" s="1287"/>
      <c r="AG49" s="1287"/>
      <c r="AH49" s="1287"/>
      <c r="AI49" s="1288"/>
    </row>
    <row r="50" spans="1:36" ht="41.45" customHeight="1" x14ac:dyDescent="0.35">
      <c r="A50" s="122"/>
      <c r="B50" s="1092" t="s">
        <v>264</v>
      </c>
      <c r="C50" s="1093"/>
      <c r="D50" s="1093"/>
      <c r="E50" s="1093"/>
      <c r="F50" s="210"/>
      <c r="G50" s="211"/>
      <c r="H50" s="211"/>
      <c r="I50" s="194"/>
      <c r="J50" s="1291" t="s">
        <v>270</v>
      </c>
      <c r="K50" s="1094"/>
      <c r="L50" s="194"/>
      <c r="M50" s="194"/>
      <c r="N50" s="194"/>
      <c r="O50" s="194"/>
      <c r="P50" s="194"/>
      <c r="Q50" s="194"/>
      <c r="R50" s="213"/>
      <c r="S50" s="500"/>
      <c r="T50" s="214"/>
      <c r="U50" s="214"/>
      <c r="V50" s="214"/>
      <c r="W50" s="214"/>
      <c r="X50" s="214"/>
      <c r="Y50" s="214"/>
      <c r="Z50" s="215"/>
      <c r="AA50" s="1078"/>
      <c r="AB50" s="1078"/>
      <c r="AC50" s="1078"/>
      <c r="AD50" s="1078"/>
      <c r="AE50" s="1078"/>
      <c r="AF50" s="1078"/>
      <c r="AG50" s="1078"/>
      <c r="AH50" s="1078"/>
      <c r="AI50" s="1079"/>
    </row>
    <row r="51" spans="1:36" ht="9.75" customHeight="1" x14ac:dyDescent="0.25">
      <c r="A51" s="122"/>
      <c r="B51" s="1080"/>
      <c r="C51" s="1080"/>
      <c r="D51" s="1080"/>
      <c r="E51" s="1080"/>
      <c r="F51" s="1080"/>
      <c r="G51" s="1080"/>
      <c r="H51" s="1080"/>
      <c r="I51" s="1080"/>
      <c r="J51" s="1080"/>
      <c r="K51" s="1080"/>
      <c r="L51" s="1080"/>
      <c r="M51" s="1080"/>
      <c r="N51" s="1080"/>
      <c r="O51" s="1080"/>
      <c r="P51" s="1080"/>
      <c r="Q51" s="1080"/>
      <c r="R51" s="1080"/>
      <c r="S51" s="1080"/>
      <c r="T51" s="1080"/>
      <c r="U51" s="1080"/>
      <c r="V51" s="1080"/>
      <c r="W51" s="1080"/>
      <c r="X51" s="1080"/>
      <c r="Y51" s="1080"/>
      <c r="Z51" s="215"/>
      <c r="AA51" s="1078"/>
      <c r="AB51" s="1078"/>
      <c r="AC51" s="1078"/>
      <c r="AD51" s="1078"/>
      <c r="AE51" s="1078"/>
      <c r="AF51" s="1078"/>
      <c r="AG51" s="1078"/>
      <c r="AH51" s="1078"/>
      <c r="AI51" s="1079"/>
    </row>
    <row r="52" spans="1:36" ht="33" customHeight="1" x14ac:dyDescent="0.2">
      <c r="A52" s="216"/>
      <c r="B52" s="217"/>
      <c r="C52" s="1089" t="s">
        <v>167</v>
      </c>
      <c r="D52" s="1089"/>
      <c r="E52" s="1088"/>
      <c r="F52" s="1088"/>
      <c r="G52" s="1088"/>
      <c r="H52" s="1088"/>
      <c r="I52" s="1088"/>
      <c r="J52" s="1088"/>
      <c r="K52" s="1088"/>
      <c r="L52" s="1088"/>
      <c r="M52" s="1088"/>
      <c r="N52" s="1088"/>
      <c r="O52" s="1088"/>
      <c r="P52" s="1088"/>
      <c r="Q52" s="1088"/>
      <c r="R52" s="1289" t="s">
        <v>214</v>
      </c>
      <c r="S52" s="1289"/>
      <c r="T52" s="1289"/>
      <c r="U52" s="1289"/>
      <c r="V52" s="1289"/>
      <c r="W52" s="1289"/>
      <c r="X52" s="1289"/>
      <c r="Y52" s="1289"/>
      <c r="Z52" s="220"/>
      <c r="AA52" s="1081"/>
      <c r="AB52" s="1081"/>
      <c r="AC52" s="1081"/>
      <c r="AD52" s="1081"/>
      <c r="AE52" s="1081"/>
      <c r="AF52" s="1081"/>
      <c r="AG52" s="1081"/>
      <c r="AH52" s="1081"/>
      <c r="AI52" s="1082"/>
    </row>
    <row r="53" spans="1:36" ht="15" x14ac:dyDescent="0.25">
      <c r="A53" s="76"/>
      <c r="B53" s="77"/>
      <c r="C53" s="12"/>
      <c r="D53" s="412"/>
      <c r="E53" s="78"/>
      <c r="AA53" s="1077"/>
      <c r="AB53" s="1077"/>
      <c r="AC53" s="1077"/>
      <c r="AD53" s="1077"/>
      <c r="AE53" s="1077"/>
      <c r="AF53" s="1077"/>
      <c r="AG53" s="1077"/>
      <c r="AH53" s="1077"/>
      <c r="AI53" s="1077"/>
      <c r="AJ53" s="335"/>
    </row>
    <row r="54" spans="1:36" ht="14.25" x14ac:dyDescent="0.2">
      <c r="A54" s="80"/>
      <c r="B54" s="81"/>
      <c r="C54" s="12"/>
      <c r="D54" s="412"/>
      <c r="AA54" s="1073"/>
      <c r="AB54" s="1073"/>
      <c r="AC54" s="1073"/>
      <c r="AD54" s="1073"/>
      <c r="AE54" s="1073"/>
      <c r="AF54" s="1073"/>
      <c r="AG54" s="1073"/>
      <c r="AH54" s="1073"/>
      <c r="AI54" s="1073"/>
    </row>
    <row r="55" spans="1:36" ht="14.25" x14ac:dyDescent="0.2">
      <c r="A55" s="83"/>
      <c r="B55" s="84"/>
      <c r="C55" s="335"/>
      <c r="E55" s="78"/>
      <c r="F55" s="335"/>
      <c r="G55" s="84"/>
      <c r="H55" s="84"/>
      <c r="J55" s="85"/>
      <c r="K55" s="85"/>
      <c r="L55" s="335"/>
      <c r="M55" s="335"/>
      <c r="N55" s="335"/>
      <c r="AA55" s="1073"/>
      <c r="AB55" s="1073"/>
      <c r="AC55" s="1073"/>
      <c r="AD55" s="1073"/>
      <c r="AE55" s="1073"/>
      <c r="AF55" s="1073"/>
      <c r="AG55" s="1073"/>
      <c r="AH55" s="1073"/>
      <c r="AI55" s="1073"/>
    </row>
    <row r="56" spans="1:36" ht="15" x14ac:dyDescent="0.25">
      <c r="A56" s="76"/>
      <c r="B56" s="84"/>
      <c r="C56" s="335"/>
      <c r="E56" s="78"/>
      <c r="F56" s="84"/>
      <c r="G56" s="335"/>
      <c r="H56" s="505"/>
      <c r="J56" s="335"/>
      <c r="K56" s="335"/>
      <c r="L56" s="335"/>
      <c r="M56" s="335"/>
      <c r="N56" s="335"/>
      <c r="AA56" s="1073"/>
      <c r="AB56" s="1073"/>
      <c r="AC56" s="1073"/>
      <c r="AD56" s="1073"/>
      <c r="AE56" s="1073"/>
      <c r="AF56" s="1073"/>
      <c r="AG56" s="1073"/>
      <c r="AH56" s="1073"/>
      <c r="AI56" s="1073"/>
    </row>
    <row r="57" spans="1:36" ht="14.25" x14ac:dyDescent="0.2">
      <c r="A57" s="80"/>
      <c r="B57" s="84"/>
      <c r="C57" s="335"/>
      <c r="E57" s="78"/>
      <c r="F57" s="335"/>
      <c r="G57" s="335"/>
      <c r="H57" s="505"/>
      <c r="J57" s="335"/>
      <c r="K57" s="335"/>
      <c r="L57" s="335"/>
      <c r="M57" s="335"/>
      <c r="N57" s="335"/>
      <c r="AA57" s="1073"/>
      <c r="AB57" s="1073"/>
      <c r="AC57" s="1073"/>
      <c r="AD57" s="1073"/>
      <c r="AE57" s="1073"/>
      <c r="AF57" s="1073"/>
      <c r="AG57" s="1073"/>
      <c r="AH57" s="1073"/>
      <c r="AI57" s="1073"/>
    </row>
    <row r="58" spans="1:36" ht="14.25" x14ac:dyDescent="0.2">
      <c r="C58" s="335"/>
      <c r="E58" s="78"/>
      <c r="F58" s="335"/>
      <c r="G58" s="335"/>
      <c r="H58" s="505"/>
      <c r="J58" s="335"/>
      <c r="K58" s="335"/>
      <c r="L58" s="335"/>
      <c r="M58" s="335"/>
      <c r="N58" s="335"/>
      <c r="AA58" s="1073"/>
      <c r="AB58" s="1073"/>
      <c r="AC58" s="1073"/>
      <c r="AD58" s="1073"/>
      <c r="AE58" s="1073"/>
      <c r="AF58" s="1073"/>
      <c r="AG58" s="1073"/>
      <c r="AH58" s="1073"/>
      <c r="AI58" s="1073"/>
    </row>
    <row r="59" spans="1:36" ht="14.25" x14ac:dyDescent="0.2">
      <c r="C59" s="335"/>
      <c r="E59" s="78"/>
      <c r="F59" s="335"/>
      <c r="G59" s="335"/>
      <c r="H59" s="505"/>
      <c r="J59" s="335"/>
      <c r="K59" s="335"/>
      <c r="L59" s="335"/>
      <c r="M59" s="335"/>
      <c r="N59" s="335"/>
      <c r="AA59" s="1073"/>
      <c r="AB59" s="1073"/>
      <c r="AC59" s="1073"/>
      <c r="AD59" s="1073"/>
      <c r="AE59" s="1073"/>
      <c r="AF59" s="1073"/>
      <c r="AG59" s="1073"/>
      <c r="AH59" s="1073"/>
      <c r="AI59" s="1073"/>
    </row>
    <row r="60" spans="1:36" ht="14.25" x14ac:dyDescent="0.2">
      <c r="C60" s="335"/>
      <c r="E60" s="78"/>
      <c r="F60" s="335"/>
      <c r="G60" s="335"/>
      <c r="H60" s="505"/>
      <c r="J60" s="335"/>
      <c r="K60" s="335"/>
      <c r="L60" s="335"/>
      <c r="M60" s="335"/>
      <c r="N60" s="335"/>
      <c r="AA60" s="1073"/>
      <c r="AB60" s="1073"/>
      <c r="AC60" s="1073"/>
      <c r="AD60" s="1073"/>
      <c r="AE60" s="1073"/>
      <c r="AF60" s="1073"/>
      <c r="AG60" s="1073"/>
      <c r="AH60" s="1073"/>
      <c r="AI60" s="1073"/>
    </row>
    <row r="61" spans="1:36" ht="14.25" x14ac:dyDescent="0.2">
      <c r="C61" s="335"/>
      <c r="E61" s="78"/>
      <c r="F61" s="335"/>
      <c r="G61" s="335"/>
      <c r="H61" s="505"/>
      <c r="J61" s="335"/>
      <c r="K61" s="335"/>
      <c r="L61" s="335"/>
      <c r="M61" s="335"/>
      <c r="N61" s="335"/>
      <c r="AA61" s="1073"/>
      <c r="AB61" s="1073"/>
      <c r="AC61" s="1073"/>
      <c r="AD61" s="1073"/>
      <c r="AE61" s="1073"/>
      <c r="AF61" s="1073"/>
      <c r="AG61" s="1073"/>
      <c r="AH61" s="1073"/>
      <c r="AI61" s="1073"/>
    </row>
    <row r="62" spans="1:36" ht="14.25" x14ac:dyDescent="0.2">
      <c r="C62" s="335"/>
      <c r="E62" s="78"/>
      <c r="F62" s="335"/>
      <c r="G62" s="80"/>
      <c r="H62" s="80"/>
      <c r="J62" s="335"/>
      <c r="K62" s="335"/>
      <c r="L62" s="335"/>
      <c r="M62" s="335"/>
      <c r="N62" s="335"/>
      <c r="AA62" s="1073"/>
      <c r="AB62" s="1073"/>
      <c r="AC62" s="1073"/>
      <c r="AD62" s="1073"/>
      <c r="AE62" s="1073"/>
      <c r="AF62" s="1073"/>
      <c r="AG62" s="1073"/>
      <c r="AH62" s="1073"/>
      <c r="AI62" s="1073"/>
    </row>
    <row r="63" spans="1:36" ht="14.25" x14ac:dyDescent="0.2">
      <c r="A63" s="677"/>
      <c r="B63" s="226"/>
      <c r="C63" s="370"/>
      <c r="D63" s="370"/>
      <c r="E63" s="678"/>
      <c r="F63" s="370"/>
      <c r="G63" s="370"/>
      <c r="H63" s="370"/>
      <c r="J63" s="335"/>
      <c r="K63" s="335"/>
      <c r="L63" s="335"/>
      <c r="M63" s="335"/>
      <c r="N63" s="335"/>
    </row>
    <row r="64" spans="1:36" ht="14.25" x14ac:dyDescent="0.2">
      <c r="A64" s="677"/>
      <c r="B64" s="226"/>
      <c r="C64" s="370"/>
      <c r="D64" s="370"/>
      <c r="E64" s="678"/>
      <c r="F64" s="370"/>
      <c r="G64" s="370"/>
      <c r="H64" s="370"/>
      <c r="J64" s="335"/>
      <c r="K64" s="335"/>
      <c r="L64" s="335"/>
      <c r="M64" s="335"/>
      <c r="N64" s="335"/>
    </row>
    <row r="65" spans="1:14" ht="14.25" customHeight="1" x14ac:dyDescent="0.3">
      <c r="A65" s="1322" t="s">
        <v>196</v>
      </c>
      <c r="B65" s="1322"/>
      <c r="C65" s="1322"/>
      <c r="D65" s="1322"/>
      <c r="E65" s="1322"/>
      <c r="F65" s="1322"/>
      <c r="G65" s="1322"/>
      <c r="H65" s="1322"/>
      <c r="I65" s="833"/>
      <c r="J65" s="671"/>
      <c r="K65" s="671"/>
      <c r="L65" s="671"/>
      <c r="M65" s="671"/>
      <c r="N65" s="335"/>
    </row>
    <row r="66" spans="1:14" ht="14.25" customHeight="1" x14ac:dyDescent="0.3">
      <c r="A66" s="1322"/>
      <c r="B66" s="1322"/>
      <c r="C66" s="1322"/>
      <c r="D66" s="1322"/>
      <c r="E66" s="1322"/>
      <c r="F66" s="1322"/>
      <c r="G66" s="1322"/>
      <c r="H66" s="1322"/>
      <c r="I66" s="833"/>
      <c r="J66" s="671"/>
      <c r="K66" s="671"/>
      <c r="L66" s="671"/>
      <c r="M66" s="671"/>
      <c r="N66" s="335"/>
    </row>
    <row r="67" spans="1:14" ht="20.25" customHeight="1" x14ac:dyDescent="0.2">
      <c r="A67" s="1323" t="s">
        <v>197</v>
      </c>
      <c r="B67" s="1373"/>
      <c r="C67" s="1373"/>
      <c r="D67" s="1373"/>
      <c r="E67" s="1373"/>
      <c r="F67" s="1373"/>
      <c r="G67" s="1373"/>
      <c r="H67" s="1373"/>
      <c r="I67" s="834"/>
      <c r="J67" s="657"/>
      <c r="K67" s="657"/>
      <c r="L67" s="657"/>
      <c r="M67" s="1220"/>
      <c r="N67" s="335"/>
    </row>
    <row r="68" spans="1:14" ht="20.25" customHeight="1" x14ac:dyDescent="0.2">
      <c r="A68" s="1373"/>
      <c r="B68" s="1373"/>
      <c r="C68" s="1373"/>
      <c r="D68" s="1373"/>
      <c r="E68" s="1373"/>
      <c r="F68" s="1373"/>
      <c r="G68" s="1373"/>
      <c r="H68" s="1373"/>
      <c r="I68" s="834"/>
      <c r="J68" s="657"/>
      <c r="K68" s="657"/>
      <c r="L68" s="657"/>
      <c r="M68" s="1220"/>
      <c r="N68" s="335"/>
    </row>
    <row r="69" spans="1:14" ht="15" x14ac:dyDescent="0.25">
      <c r="A69" s="679"/>
      <c r="B69" s="1348" t="s">
        <v>190</v>
      </c>
      <c r="C69" s="1366" t="s">
        <v>6</v>
      </c>
      <c r="D69" s="1366"/>
      <c r="E69" s="680"/>
      <c r="F69" s="1349" t="s">
        <v>189</v>
      </c>
      <c r="G69" s="1349" t="s">
        <v>6</v>
      </c>
      <c r="H69" s="681"/>
      <c r="I69" s="1350"/>
      <c r="J69" s="1351"/>
      <c r="K69" s="1351"/>
      <c r="L69" s="1351"/>
      <c r="M69" s="1220"/>
      <c r="N69" s="335"/>
    </row>
    <row r="70" spans="1:14" ht="15" x14ac:dyDescent="0.25">
      <c r="A70" s="679"/>
      <c r="B70" s="1348"/>
      <c r="C70" s="1366"/>
      <c r="D70" s="1366"/>
      <c r="E70" s="680"/>
      <c r="F70" s="1349"/>
      <c r="G70" s="1349"/>
      <c r="H70" s="681"/>
      <c r="I70" s="1350"/>
      <c r="J70" s="1351"/>
      <c r="K70" s="1351"/>
      <c r="L70" s="1351"/>
      <c r="M70" s="1220"/>
      <c r="N70" s="335"/>
    </row>
    <row r="71" spans="1:14" ht="14.25" x14ac:dyDescent="0.2">
      <c r="A71" s="679"/>
      <c r="B71" s="675"/>
      <c r="C71" s="1352"/>
      <c r="D71" s="1352"/>
      <c r="E71" s="123"/>
      <c r="F71" s="674"/>
      <c r="G71" s="673"/>
      <c r="H71" s="15"/>
      <c r="I71" s="1315"/>
      <c r="J71" s="1068"/>
      <c r="K71" s="1068"/>
      <c r="L71" s="1068"/>
      <c r="M71" s="1220"/>
      <c r="N71" s="335"/>
    </row>
    <row r="72" spans="1:14" ht="14.25" x14ac:dyDescent="0.2">
      <c r="A72" s="679"/>
      <c r="B72" s="675"/>
      <c r="C72" s="1352"/>
      <c r="D72" s="1352"/>
      <c r="E72" s="123"/>
      <c r="F72" s="674"/>
      <c r="G72" s="673"/>
      <c r="H72" s="15"/>
      <c r="I72" s="1315"/>
      <c r="J72" s="1068"/>
      <c r="K72" s="1068"/>
      <c r="L72" s="1068"/>
      <c r="M72" s="1220"/>
      <c r="N72" s="335"/>
    </row>
    <row r="73" spans="1:14" ht="14.25" x14ac:dyDescent="0.2">
      <c r="A73" s="679"/>
      <c r="B73" s="675"/>
      <c r="C73" s="1352"/>
      <c r="D73" s="1352"/>
      <c r="E73" s="123"/>
      <c r="F73" s="674"/>
      <c r="G73" s="673"/>
      <c r="H73" s="15"/>
      <c r="I73" s="1315"/>
      <c r="J73" s="1068"/>
      <c r="K73" s="1068"/>
      <c r="L73" s="1068"/>
      <c r="M73" s="1220"/>
      <c r="N73" s="335"/>
    </row>
    <row r="74" spans="1:14" s="412" customFormat="1" ht="14.25" x14ac:dyDescent="0.2">
      <c r="A74" s="679"/>
      <c r="B74" s="675"/>
      <c r="C74" s="1368"/>
      <c r="D74" s="1369"/>
      <c r="E74" s="123"/>
      <c r="F74" s="674"/>
      <c r="G74" s="673"/>
      <c r="H74" s="15"/>
      <c r="I74" s="836"/>
      <c r="J74" s="775"/>
      <c r="K74" s="775"/>
      <c r="L74" s="775"/>
      <c r="M74" s="1220"/>
      <c r="N74" s="778"/>
    </row>
    <row r="75" spans="1:14" s="412" customFormat="1" ht="14.25" x14ac:dyDescent="0.2">
      <c r="A75" s="679"/>
      <c r="B75" s="675"/>
      <c r="C75" s="1368"/>
      <c r="D75" s="1369"/>
      <c r="E75" s="123"/>
      <c r="F75" s="674"/>
      <c r="G75" s="673"/>
      <c r="H75" s="15"/>
      <c r="I75" s="836"/>
      <c r="J75" s="775"/>
      <c r="K75" s="775"/>
      <c r="L75" s="775"/>
      <c r="M75" s="1220"/>
      <c r="N75" s="778"/>
    </row>
    <row r="76" spans="1:14" s="412" customFormat="1" ht="14.25" x14ac:dyDescent="0.2">
      <c r="A76" s="679"/>
      <c r="B76" s="675"/>
      <c r="C76" s="1368"/>
      <c r="D76" s="1369"/>
      <c r="E76" s="123"/>
      <c r="F76" s="674"/>
      <c r="G76" s="673"/>
      <c r="H76" s="15"/>
      <c r="I76" s="836"/>
      <c r="J76" s="775"/>
      <c r="K76" s="775"/>
      <c r="L76" s="775"/>
      <c r="M76" s="1220"/>
      <c r="N76" s="778"/>
    </row>
    <row r="77" spans="1:14" s="412" customFormat="1" ht="14.25" x14ac:dyDescent="0.2">
      <c r="A77" s="679"/>
      <c r="B77" s="675"/>
      <c r="C77" s="1368"/>
      <c r="D77" s="1369"/>
      <c r="E77" s="123"/>
      <c r="F77" s="674"/>
      <c r="G77" s="673"/>
      <c r="H77" s="15"/>
      <c r="I77" s="836"/>
      <c r="J77" s="775"/>
      <c r="K77" s="775"/>
      <c r="L77" s="775"/>
      <c r="M77" s="1220"/>
      <c r="N77" s="778"/>
    </row>
    <row r="78" spans="1:14" s="412" customFormat="1" ht="14.25" x14ac:dyDescent="0.2">
      <c r="A78" s="679"/>
      <c r="B78" s="675"/>
      <c r="C78" s="1368"/>
      <c r="D78" s="1369"/>
      <c r="E78" s="123"/>
      <c r="F78" s="674"/>
      <c r="G78" s="673"/>
      <c r="H78" s="15"/>
      <c r="I78" s="836"/>
      <c r="J78" s="775"/>
      <c r="K78" s="775"/>
      <c r="L78" s="775"/>
      <c r="M78" s="1220"/>
      <c r="N78" s="778"/>
    </row>
    <row r="79" spans="1:14" s="412" customFormat="1" ht="14.25" x14ac:dyDescent="0.2">
      <c r="A79" s="679"/>
      <c r="B79" s="675"/>
      <c r="C79" s="1368"/>
      <c r="D79" s="1369"/>
      <c r="E79" s="123"/>
      <c r="F79" s="674"/>
      <c r="G79" s="673"/>
      <c r="H79" s="15"/>
      <c r="I79" s="836"/>
      <c r="J79" s="775"/>
      <c r="K79" s="775"/>
      <c r="L79" s="775"/>
      <c r="M79" s="1220"/>
      <c r="N79" s="778"/>
    </row>
    <row r="80" spans="1:14" ht="14.25" x14ac:dyDescent="0.2">
      <c r="A80" s="679"/>
      <c r="B80" s="675"/>
      <c r="C80" s="1352"/>
      <c r="D80" s="1352"/>
      <c r="E80" s="123"/>
      <c r="F80" s="674"/>
      <c r="G80" s="673"/>
      <c r="H80" s="15"/>
      <c r="I80" s="1315"/>
      <c r="J80" s="1068"/>
      <c r="K80" s="1068"/>
      <c r="L80" s="1068"/>
      <c r="M80" s="1220"/>
      <c r="N80" s="335"/>
    </row>
    <row r="81" spans="1:14" ht="14.25" x14ac:dyDescent="0.2">
      <c r="A81" s="679"/>
      <c r="B81" s="675"/>
      <c r="C81" s="1352"/>
      <c r="D81" s="1352"/>
      <c r="E81" s="123"/>
      <c r="F81" s="674"/>
      <c r="G81" s="673"/>
      <c r="H81" s="15"/>
      <c r="I81" s="1315"/>
      <c r="J81" s="1068"/>
      <c r="K81" s="1068"/>
      <c r="L81" s="1068"/>
      <c r="M81" s="1220"/>
      <c r="N81" s="335"/>
    </row>
    <row r="82" spans="1:14" ht="14.25" x14ac:dyDescent="0.2">
      <c r="A82" s="679"/>
      <c r="B82" s="675"/>
      <c r="C82" s="1352"/>
      <c r="D82" s="1352"/>
      <c r="E82" s="123"/>
      <c r="F82" s="674"/>
      <c r="G82" s="673"/>
      <c r="H82" s="15"/>
      <c r="I82" s="1315"/>
      <c r="J82" s="1068"/>
      <c r="K82" s="1068"/>
      <c r="L82" s="1068"/>
      <c r="M82" s="1220"/>
      <c r="N82" s="335"/>
    </row>
    <row r="83" spans="1:14" ht="14.25" x14ac:dyDescent="0.2">
      <c r="A83" s="679"/>
      <c r="B83" s="675"/>
      <c r="C83" s="1352"/>
      <c r="D83" s="1352"/>
      <c r="E83" s="123"/>
      <c r="F83" s="674"/>
      <c r="G83" s="673"/>
      <c r="H83" s="15"/>
      <c r="I83" s="1315"/>
      <c r="J83" s="1068"/>
      <c r="K83" s="1068"/>
      <c r="L83" s="1068"/>
      <c r="M83" s="1220"/>
      <c r="N83" s="335"/>
    </row>
    <row r="84" spans="1:14" ht="14.25" x14ac:dyDescent="0.2">
      <c r="A84" s="679"/>
      <c r="B84" s="675"/>
      <c r="C84" s="1352"/>
      <c r="D84" s="1352"/>
      <c r="E84" s="123"/>
      <c r="F84" s="674"/>
      <c r="G84" s="673"/>
      <c r="H84" s="15"/>
      <c r="I84" s="1315"/>
      <c r="J84" s="1068"/>
      <c r="K84" s="1068"/>
      <c r="L84" s="1068"/>
      <c r="M84" s="1220"/>
      <c r="N84" s="335"/>
    </row>
    <row r="85" spans="1:14" ht="14.25" x14ac:dyDescent="0.2">
      <c r="A85" s="679"/>
      <c r="B85" s="676"/>
      <c r="C85" s="1324"/>
      <c r="D85" s="1324"/>
      <c r="E85" s="123"/>
      <c r="F85" s="674"/>
      <c r="G85" s="673"/>
      <c r="H85" s="15"/>
      <c r="I85" s="1315"/>
      <c r="J85" s="1068"/>
      <c r="K85" s="1068"/>
      <c r="L85" s="1068"/>
      <c r="M85" s="1220"/>
      <c r="N85" s="335"/>
    </row>
    <row r="86" spans="1:14" ht="14.25" x14ac:dyDescent="0.2">
      <c r="A86" s="679"/>
      <c r="B86" s="683" t="s">
        <v>191</v>
      </c>
      <c r="C86" s="1326">
        <f>SUM(C71:C85)</f>
        <v>0</v>
      </c>
      <c r="D86" s="1326"/>
      <c r="E86" s="123"/>
      <c r="F86" s="674"/>
      <c r="G86" s="673"/>
      <c r="H86" s="15"/>
      <c r="I86" s="1315"/>
      <c r="J86" s="1068"/>
      <c r="K86" s="1068"/>
      <c r="L86" s="1068"/>
      <c r="M86" s="1220"/>
      <c r="N86" s="335"/>
    </row>
    <row r="87" spans="1:14" ht="14.25" x14ac:dyDescent="0.2">
      <c r="A87" s="679"/>
      <c r="B87" s="1325" t="s">
        <v>193</v>
      </c>
      <c r="C87" s="1327">
        <f>SUM(C86+C39)</f>
        <v>0</v>
      </c>
      <c r="D87" s="1327"/>
      <c r="E87" s="123"/>
      <c r="F87" s="674"/>
      <c r="G87" s="673"/>
      <c r="H87" s="15"/>
      <c r="I87" s="1315"/>
      <c r="J87" s="1068"/>
      <c r="K87" s="1068"/>
      <c r="L87" s="1068"/>
      <c r="M87" s="1220"/>
      <c r="N87" s="335"/>
    </row>
    <row r="88" spans="1:14" ht="14.25" x14ac:dyDescent="0.2">
      <c r="A88" s="679"/>
      <c r="B88" s="1370"/>
      <c r="C88" s="1327"/>
      <c r="D88" s="1327"/>
      <c r="E88" s="123"/>
      <c r="F88" s="674"/>
      <c r="G88" s="673"/>
      <c r="H88" s="15"/>
      <c r="I88" s="1315"/>
      <c r="J88" s="1068"/>
      <c r="K88" s="1068"/>
      <c r="L88" s="1068"/>
      <c r="M88" s="1220"/>
      <c r="N88" s="335"/>
    </row>
    <row r="89" spans="1:14" ht="15.75" customHeight="1" thickBot="1" x14ac:dyDescent="0.25">
      <c r="A89" s="679"/>
      <c r="B89" s="830" t="s">
        <v>212</v>
      </c>
      <c r="C89" s="1312">
        <f>SUM(C87+'סיון-יולי.7'!C89)</f>
        <v>0</v>
      </c>
      <c r="D89" s="1312"/>
      <c r="E89" s="123"/>
      <c r="F89" s="674"/>
      <c r="G89" s="673"/>
      <c r="H89" s="15"/>
      <c r="I89" s="1315"/>
      <c r="J89" s="1068"/>
      <c r="K89" s="1068"/>
      <c r="L89" s="1068"/>
      <c r="M89" s="1220"/>
      <c r="N89" s="335"/>
    </row>
    <row r="90" spans="1:14" ht="15" x14ac:dyDescent="0.2">
      <c r="A90" s="834"/>
      <c r="B90" s="835"/>
      <c r="C90" s="1313"/>
      <c r="D90" s="1314"/>
      <c r="E90" s="123"/>
      <c r="F90" s="674"/>
      <c r="G90" s="673"/>
      <c r="H90" s="15"/>
      <c r="I90" s="1315"/>
      <c r="J90" s="1068"/>
      <c r="K90" s="1068"/>
      <c r="L90" s="1068"/>
      <c r="M90" s="1220"/>
      <c r="N90" s="335"/>
    </row>
    <row r="91" spans="1:14" ht="14.25" x14ac:dyDescent="0.2">
      <c r="A91" s="834"/>
      <c r="B91" s="835"/>
      <c r="C91"/>
      <c r="D91" s="836"/>
      <c r="E91" s="123"/>
      <c r="F91" s="674"/>
      <c r="G91" s="673"/>
      <c r="H91" s="15"/>
      <c r="I91" s="1315"/>
      <c r="J91" s="1068"/>
      <c r="K91" s="1068"/>
      <c r="L91" s="1068"/>
      <c r="M91" s="1220"/>
      <c r="N91" s="335"/>
    </row>
    <row r="92" spans="1:14" ht="14.25" x14ac:dyDescent="0.2">
      <c r="A92" s="834"/>
      <c r="B92" s="835"/>
      <c r="C92"/>
      <c r="D92" s="836"/>
      <c r="E92" s="123"/>
      <c r="F92" s="674"/>
      <c r="G92" s="673"/>
      <c r="H92" s="15"/>
      <c r="I92" s="1315"/>
      <c r="J92" s="1068"/>
      <c r="K92" s="1068"/>
      <c r="L92" s="1068"/>
      <c r="M92" s="1220"/>
      <c r="N92" s="335"/>
    </row>
    <row r="93" spans="1:14" ht="14.25" x14ac:dyDescent="0.2">
      <c r="A93" s="657"/>
      <c r="B93" s="672"/>
      <c r="C93" s="1068"/>
      <c r="D93" s="1068"/>
      <c r="E93" s="123"/>
      <c r="F93" s="674"/>
      <c r="G93" s="673"/>
      <c r="H93" s="15"/>
      <c r="I93" s="1315"/>
      <c r="J93" s="1068"/>
      <c r="K93" s="1068"/>
      <c r="L93" s="1068"/>
      <c r="M93" s="1220"/>
      <c r="N93" s="335"/>
    </row>
    <row r="94" spans="1:14" ht="14.25" x14ac:dyDescent="0.2">
      <c r="A94" s="657"/>
      <c r="B94" s="672"/>
      <c r="C94" s="1068"/>
      <c r="D94" s="1068"/>
      <c r="E94" s="123"/>
      <c r="F94" s="674"/>
      <c r="G94" s="673"/>
      <c r="H94" s="15"/>
      <c r="I94" s="1315"/>
      <c r="J94" s="1068"/>
      <c r="K94" s="1068"/>
      <c r="L94" s="1068"/>
      <c r="M94" s="1220"/>
      <c r="N94" s="335"/>
    </row>
    <row r="95" spans="1:14" ht="14.25" x14ac:dyDescent="0.2">
      <c r="A95" s="657"/>
      <c r="B95" s="672"/>
      <c r="C95" s="1068"/>
      <c r="D95" s="1068"/>
      <c r="E95" s="123"/>
      <c r="F95" s="674"/>
      <c r="G95" s="673"/>
      <c r="H95" s="39"/>
      <c r="I95" s="1315"/>
      <c r="J95" s="1068"/>
      <c r="K95" s="1068"/>
      <c r="L95" s="1068"/>
      <c r="M95" s="1220"/>
      <c r="N95" s="335"/>
    </row>
    <row r="96" spans="1:14" ht="14.25" x14ac:dyDescent="0.2">
      <c r="A96" s="657"/>
      <c r="B96" s="672"/>
      <c r="C96" s="1068"/>
      <c r="D96" s="1068"/>
      <c r="E96" s="123"/>
      <c r="F96" s="674"/>
      <c r="G96" s="80"/>
      <c r="H96" s="15"/>
      <c r="I96" s="1315"/>
      <c r="J96" s="1068"/>
      <c r="K96" s="1068"/>
      <c r="L96" s="1068"/>
      <c r="M96" s="1220"/>
      <c r="N96" s="335"/>
    </row>
    <row r="97" spans="1:14" ht="14.25" x14ac:dyDescent="0.2">
      <c r="A97" s="657"/>
      <c r="B97" s="672"/>
      <c r="C97" s="1068"/>
      <c r="D97" s="1068"/>
      <c r="E97" s="123"/>
      <c r="F97" s="674"/>
      <c r="G97" s="673"/>
      <c r="H97" s="15"/>
      <c r="I97" s="1315"/>
      <c r="J97" s="1068"/>
      <c r="K97" s="1068"/>
      <c r="L97" s="1068"/>
      <c r="M97" s="1220"/>
      <c r="N97" s="335"/>
    </row>
    <row r="98" spans="1:14" ht="14.25" customHeight="1" x14ac:dyDescent="0.2">
      <c r="A98" s="657"/>
      <c r="B98" s="1066" t="s">
        <v>230</v>
      </c>
      <c r="C98" s="1066"/>
      <c r="D98" s="1066"/>
      <c r="E98" s="123"/>
      <c r="F98" s="674"/>
      <c r="G98" s="673"/>
      <c r="H98" s="15"/>
      <c r="I98" s="1315"/>
      <c r="J98" s="1068"/>
      <c r="K98" s="1068"/>
      <c r="L98" s="1068"/>
      <c r="M98" s="1220"/>
      <c r="N98" s="335"/>
    </row>
    <row r="99" spans="1:14" ht="14.25" customHeight="1" x14ac:dyDescent="0.2">
      <c r="A99" s="657"/>
      <c r="B99" s="1066"/>
      <c r="C99" s="1066"/>
      <c r="D99" s="1066"/>
      <c r="E99" s="123"/>
      <c r="F99" s="674"/>
      <c r="G99" s="673"/>
      <c r="H99" s="15"/>
      <c r="I99" s="1315"/>
      <c r="J99" s="1068"/>
      <c r="K99" s="1068"/>
      <c r="L99" s="1068"/>
      <c r="M99" s="1220"/>
      <c r="N99" s="335"/>
    </row>
    <row r="100" spans="1:14" ht="14.25" customHeight="1" x14ac:dyDescent="0.2">
      <c r="A100" s="657"/>
      <c r="B100" s="1066"/>
      <c r="C100" s="1066"/>
      <c r="D100" s="1066"/>
      <c r="E100" s="191"/>
      <c r="F100" s="674"/>
      <c r="G100" s="673"/>
      <c r="H100" s="39"/>
      <c r="I100" s="1315"/>
      <c r="J100" s="1068"/>
      <c r="K100" s="1068"/>
      <c r="L100" s="1068"/>
      <c r="M100" s="1220"/>
    </row>
    <row r="101" spans="1:14" ht="14.45" customHeight="1" x14ac:dyDescent="0.2">
      <c r="A101" s="657"/>
      <c r="B101" s="1066"/>
      <c r="C101" s="1066"/>
      <c r="D101" s="1066"/>
      <c r="E101" s="191"/>
      <c r="F101" s="674"/>
      <c r="G101" s="673"/>
      <c r="H101" s="39"/>
      <c r="I101" s="1315"/>
      <c r="J101" s="1068"/>
      <c r="K101" s="1068"/>
      <c r="L101" s="1068"/>
      <c r="M101" s="1220"/>
    </row>
    <row r="102" spans="1:14" ht="14.25" x14ac:dyDescent="0.2">
      <c r="A102" s="657"/>
      <c r="B102" s="672"/>
      <c r="C102" s="1068"/>
      <c r="D102" s="1068"/>
      <c r="E102" s="191"/>
      <c r="F102" s="674"/>
      <c r="G102" s="673"/>
      <c r="H102" s="39"/>
      <c r="I102" s="1315"/>
      <c r="J102" s="1068"/>
      <c r="K102" s="1068"/>
      <c r="L102" s="1068"/>
      <c r="M102" s="1220"/>
    </row>
    <row r="103" spans="1:14" ht="14.25" x14ac:dyDescent="0.2">
      <c r="A103" s="657"/>
      <c r="B103" s="672"/>
      <c r="C103" s="1068"/>
      <c r="D103" s="1068"/>
      <c r="E103" s="191"/>
      <c r="F103" s="674"/>
      <c r="G103" s="673"/>
      <c r="H103" s="39"/>
      <c r="I103" s="1315"/>
      <c r="J103" s="1068"/>
      <c r="K103" s="1068"/>
      <c r="L103" s="1068"/>
      <c r="M103" s="1220"/>
    </row>
    <row r="104" spans="1:14" ht="14.25" x14ac:dyDescent="0.2">
      <c r="A104" s="657"/>
      <c r="C104" s="660"/>
      <c r="E104" s="191"/>
      <c r="F104" s="686" t="s">
        <v>192</v>
      </c>
      <c r="G104" s="685">
        <f>SUM(G71:G103)</f>
        <v>0</v>
      </c>
      <c r="H104" s="827"/>
      <c r="I104" s="1380"/>
      <c r="J104" s="1381"/>
      <c r="K104" s="1068"/>
      <c r="L104" s="1068"/>
      <c r="M104" s="1220"/>
    </row>
    <row r="105" spans="1:14" ht="14.25" x14ac:dyDescent="0.2">
      <c r="A105" s="657"/>
      <c r="C105" s="660"/>
      <c r="E105" s="191"/>
      <c r="F105" s="1316" t="s">
        <v>188</v>
      </c>
      <c r="G105" s="1317">
        <f>SUM(G104+G39)</f>
        <v>0</v>
      </c>
      <c r="H105" s="827"/>
      <c r="I105" s="1318"/>
      <c r="J105" s="1383"/>
      <c r="K105" s="1365"/>
      <c r="L105" s="1365"/>
      <c r="M105" s="1220"/>
    </row>
    <row r="106" spans="1:14" ht="14.45" customHeight="1" x14ac:dyDescent="0.2">
      <c r="A106" s="657"/>
      <c r="C106" s="660"/>
      <c r="E106" s="123"/>
      <c r="F106" s="1382"/>
      <c r="G106" s="1317"/>
      <c r="H106" s="827"/>
      <c r="I106" s="1384"/>
      <c r="J106" s="1383"/>
      <c r="K106" s="1365"/>
      <c r="L106" s="1365"/>
      <c r="M106" s="1220"/>
    </row>
    <row r="107" spans="1:14" ht="14.45" customHeight="1" x14ac:dyDescent="0.2">
      <c r="A107" s="657"/>
      <c r="B107" s="657"/>
      <c r="C107" s="657"/>
      <c r="D107" s="657"/>
      <c r="E107" s="679"/>
      <c r="F107" s="1206" t="s">
        <v>211</v>
      </c>
      <c r="G107" s="1210">
        <f>SUM(G105+'סיון-יולי.7'!G107)</f>
        <v>0</v>
      </c>
      <c r="H107" s="679"/>
      <c r="I107" s="834"/>
      <c r="J107" s="657"/>
      <c r="K107" s="657"/>
      <c r="L107" s="657"/>
      <c r="M107" s="657"/>
    </row>
    <row r="108" spans="1:14" ht="14.25" customHeight="1" thickBot="1" x14ac:dyDescent="0.25">
      <c r="A108" s="657"/>
      <c r="B108" s="657"/>
      <c r="C108" s="657"/>
      <c r="D108" s="657"/>
      <c r="E108" s="679"/>
      <c r="F108" s="1206"/>
      <c r="G108" s="1211"/>
      <c r="H108" s="679"/>
      <c r="I108" s="834"/>
      <c r="J108" s="657"/>
      <c r="K108" s="657"/>
      <c r="L108" s="657"/>
      <c r="M108" s="657"/>
    </row>
    <row r="109" spans="1:14" ht="14.25" customHeight="1" x14ac:dyDescent="0.4">
      <c r="A109" s="80"/>
      <c r="C109" s="335"/>
      <c r="F109" s="1074"/>
      <c r="G109" s="1074"/>
      <c r="H109" s="1074"/>
      <c r="I109" s="1074"/>
      <c r="J109" s="1074"/>
      <c r="K109" s="1074"/>
      <c r="L109" s="1074"/>
      <c r="M109" s="1074"/>
      <c r="N109" s="1074"/>
    </row>
    <row r="110" spans="1:14" ht="14.25" customHeight="1" x14ac:dyDescent="0.4">
      <c r="A110" s="80"/>
      <c r="C110" s="388"/>
      <c r="F110" s="387"/>
      <c r="G110" s="387"/>
      <c r="H110" s="502"/>
      <c r="I110" s="387"/>
      <c r="J110" s="387"/>
      <c r="K110" s="387"/>
      <c r="L110" s="387"/>
      <c r="M110" s="387"/>
      <c r="N110" s="387"/>
    </row>
    <row r="111" spans="1:14" ht="14.25" customHeight="1" x14ac:dyDescent="0.4">
      <c r="A111" s="80"/>
      <c r="C111" s="388"/>
      <c r="F111" s="387"/>
      <c r="G111" s="387"/>
      <c r="H111" s="502"/>
      <c r="I111" s="387"/>
      <c r="J111" s="387"/>
      <c r="K111" s="387"/>
      <c r="L111" s="387"/>
      <c r="M111" s="387"/>
      <c r="N111" s="387"/>
    </row>
    <row r="112" spans="1:14" ht="14.25" customHeight="1" x14ac:dyDescent="0.4">
      <c r="A112" s="80"/>
      <c r="C112" s="388"/>
      <c r="F112" s="387"/>
      <c r="G112" s="387"/>
      <c r="H112" s="502"/>
      <c r="I112" s="387"/>
      <c r="J112" s="387"/>
      <c r="K112" s="387"/>
      <c r="L112" s="387"/>
      <c r="M112" s="387"/>
      <c r="N112" s="387"/>
    </row>
    <row r="113" spans="1:14" ht="14.25" customHeight="1" x14ac:dyDescent="0.4">
      <c r="A113" s="80"/>
      <c r="C113" s="388"/>
      <c r="F113" s="387"/>
      <c r="G113" s="387"/>
      <c r="H113" s="502"/>
      <c r="I113" s="387"/>
      <c r="J113" s="387"/>
      <c r="K113" s="387"/>
      <c r="L113" s="387"/>
      <c r="M113" s="387"/>
      <c r="N113" s="387"/>
    </row>
    <row r="114" spans="1:14" ht="14.25" customHeight="1" x14ac:dyDescent="0.4">
      <c r="A114" s="80"/>
      <c r="C114" s="388"/>
      <c r="F114" s="387"/>
      <c r="G114" s="387"/>
      <c r="H114" s="502"/>
      <c r="I114" s="387"/>
      <c r="J114" s="387"/>
      <c r="K114" s="387"/>
      <c r="L114" s="387"/>
      <c r="M114" s="387"/>
      <c r="N114" s="387"/>
    </row>
    <row r="115" spans="1:14" ht="14.25" customHeight="1" x14ac:dyDescent="0.4">
      <c r="A115" s="80"/>
      <c r="C115" s="388"/>
      <c r="F115" s="387"/>
      <c r="G115" s="387"/>
      <c r="H115" s="502"/>
      <c r="I115" s="387"/>
      <c r="J115" s="387"/>
      <c r="K115" s="387"/>
      <c r="L115" s="387"/>
      <c r="M115" s="387"/>
      <c r="N115" s="387"/>
    </row>
    <row r="116" spans="1:14" ht="14.25" customHeight="1" x14ac:dyDescent="0.4">
      <c r="A116" s="80"/>
      <c r="C116" s="388"/>
      <c r="F116" s="387"/>
      <c r="G116" s="387"/>
      <c r="H116" s="502"/>
      <c r="I116" s="387"/>
      <c r="J116" s="387"/>
      <c r="K116" s="387"/>
      <c r="L116" s="387"/>
      <c r="M116" s="387"/>
      <c r="N116" s="387"/>
    </row>
    <row r="117" spans="1:14" ht="14.25" customHeight="1" x14ac:dyDescent="0.4">
      <c r="A117" s="80"/>
      <c r="C117" s="388"/>
      <c r="F117" s="387"/>
      <c r="G117" s="387"/>
      <c r="H117" s="502"/>
      <c r="I117" s="387"/>
      <c r="J117" s="387"/>
      <c r="K117" s="387"/>
      <c r="L117" s="387"/>
      <c r="M117" s="387"/>
      <c r="N117" s="387"/>
    </row>
    <row r="118" spans="1:14" ht="14.25" customHeight="1" x14ac:dyDescent="0.4">
      <c r="A118" s="80"/>
      <c r="C118" s="388"/>
      <c r="F118" s="387"/>
      <c r="G118" s="387"/>
      <c r="H118" s="502"/>
      <c r="I118" s="387"/>
      <c r="J118" s="387"/>
      <c r="K118" s="387"/>
      <c r="L118" s="387"/>
      <c r="M118" s="387"/>
      <c r="N118" s="387"/>
    </row>
    <row r="119" spans="1:14" ht="14.25" customHeight="1" x14ac:dyDescent="0.4">
      <c r="A119" s="80"/>
      <c r="C119" s="388"/>
      <c r="F119" s="387"/>
      <c r="G119" s="387"/>
      <c r="H119" s="502"/>
      <c r="I119" s="387"/>
      <c r="J119" s="387"/>
      <c r="K119" s="387"/>
      <c r="L119" s="387"/>
      <c r="M119" s="387"/>
      <c r="N119" s="387"/>
    </row>
    <row r="120" spans="1:14" ht="14.25" customHeight="1" x14ac:dyDescent="0.4">
      <c r="A120" s="80"/>
      <c r="C120" s="388"/>
      <c r="F120" s="387"/>
      <c r="G120" s="387"/>
      <c r="H120" s="502"/>
      <c r="I120" s="387"/>
      <c r="J120" s="387"/>
      <c r="K120" s="387"/>
      <c r="L120" s="387"/>
      <c r="M120" s="387"/>
      <c r="N120" s="387"/>
    </row>
    <row r="121" spans="1:14" ht="14.25" customHeight="1" x14ac:dyDescent="0.4">
      <c r="A121" s="80"/>
      <c r="C121" s="388"/>
      <c r="F121" s="387"/>
      <c r="G121" s="387"/>
      <c r="H121" s="502"/>
      <c r="I121" s="387"/>
      <c r="J121" s="387"/>
      <c r="K121" s="387"/>
      <c r="L121" s="387"/>
      <c r="M121" s="387"/>
      <c r="N121" s="387"/>
    </row>
    <row r="122" spans="1:14" ht="14.25" customHeight="1" x14ac:dyDescent="0.4">
      <c r="A122" s="80"/>
      <c r="C122" s="388"/>
      <c r="F122" s="387"/>
      <c r="G122" s="387"/>
      <c r="H122" s="502"/>
      <c r="I122" s="387"/>
      <c r="J122" s="387"/>
      <c r="K122" s="387"/>
      <c r="L122" s="387"/>
      <c r="M122" s="387"/>
      <c r="N122" s="387"/>
    </row>
    <row r="123" spans="1:14" ht="14.25" customHeight="1" x14ac:dyDescent="0.4">
      <c r="A123" s="80"/>
      <c r="C123" s="388"/>
      <c r="F123" s="387"/>
      <c r="G123" s="387"/>
      <c r="H123" s="502"/>
      <c r="I123" s="387"/>
      <c r="J123" s="387"/>
      <c r="K123" s="387"/>
      <c r="L123" s="387"/>
      <c r="M123" s="387"/>
      <c r="N123" s="387"/>
    </row>
    <row r="124" spans="1:14" ht="14.25" customHeight="1" x14ac:dyDescent="0.4">
      <c r="A124" s="80"/>
      <c r="C124" s="388"/>
      <c r="F124" s="387"/>
      <c r="G124" s="387"/>
      <c r="H124" s="502"/>
      <c r="I124" s="387"/>
      <c r="J124" s="387"/>
      <c r="K124" s="387"/>
      <c r="L124" s="387"/>
      <c r="M124" s="387"/>
      <c r="N124" s="387"/>
    </row>
    <row r="125" spans="1:14" ht="14.25" customHeight="1" x14ac:dyDescent="0.4">
      <c r="A125" s="80"/>
      <c r="C125" s="388"/>
      <c r="F125" s="387"/>
      <c r="G125" s="387"/>
      <c r="H125" s="502"/>
      <c r="I125" s="387"/>
      <c r="J125" s="387"/>
      <c r="K125" s="387"/>
      <c r="L125" s="387"/>
      <c r="M125" s="387"/>
      <c r="N125" s="387"/>
    </row>
    <row r="126" spans="1:14" ht="14.25" customHeight="1" x14ac:dyDescent="0.4">
      <c r="A126" s="80"/>
      <c r="C126" s="388"/>
      <c r="F126" s="387"/>
      <c r="G126" s="387"/>
      <c r="H126" s="502"/>
      <c r="I126" s="387"/>
      <c r="J126" s="387"/>
      <c r="K126" s="387"/>
      <c r="L126" s="387"/>
      <c r="M126" s="387"/>
      <c r="N126" s="387"/>
    </row>
    <row r="127" spans="1:14" ht="14.25" customHeight="1" x14ac:dyDescent="0.4">
      <c r="A127" s="80"/>
      <c r="C127" s="388"/>
      <c r="F127" s="387"/>
      <c r="G127" s="387"/>
      <c r="H127" s="502"/>
      <c r="I127" s="387"/>
      <c r="J127" s="387"/>
      <c r="K127" s="387"/>
      <c r="L127" s="387"/>
      <c r="M127" s="387"/>
      <c r="N127" s="387"/>
    </row>
    <row r="128" spans="1:14" ht="14.25" customHeight="1" x14ac:dyDescent="0.4">
      <c r="A128" s="80"/>
      <c r="C128" s="388"/>
      <c r="F128" s="387"/>
      <c r="G128" s="387"/>
      <c r="H128" s="502"/>
      <c r="I128" s="387"/>
      <c r="J128" s="387"/>
      <c r="K128" s="387"/>
      <c r="L128" s="387"/>
      <c r="M128" s="387"/>
      <c r="N128" s="387"/>
    </row>
    <row r="129" spans="1:20" ht="14.25" customHeight="1" x14ac:dyDescent="0.4">
      <c r="A129" s="80"/>
      <c r="C129" s="388"/>
      <c r="F129" s="387"/>
      <c r="G129" s="387"/>
      <c r="H129" s="502"/>
      <c r="I129" s="387"/>
      <c r="J129" s="387"/>
      <c r="K129" s="387"/>
      <c r="L129" s="387"/>
      <c r="M129" s="387"/>
      <c r="N129" s="387"/>
    </row>
    <row r="130" spans="1:20" ht="14.25" customHeight="1" x14ac:dyDescent="0.4">
      <c r="A130" s="80"/>
      <c r="C130" s="388"/>
      <c r="F130" s="387"/>
      <c r="G130" s="387"/>
      <c r="H130" s="502"/>
      <c r="I130" s="387"/>
      <c r="J130" s="387"/>
      <c r="K130" s="387"/>
      <c r="L130" s="387"/>
      <c r="M130" s="387"/>
      <c r="N130" s="387"/>
    </row>
    <row r="131" spans="1:20" ht="14.25" customHeight="1" x14ac:dyDescent="0.4">
      <c r="A131" s="80"/>
      <c r="C131" s="388"/>
      <c r="F131" s="387"/>
      <c r="G131" s="387"/>
      <c r="H131" s="502"/>
      <c r="I131" s="387"/>
      <c r="J131" s="387"/>
      <c r="K131" s="387"/>
      <c r="L131" s="387"/>
      <c r="M131" s="387"/>
      <c r="N131" s="387"/>
    </row>
    <row r="132" spans="1:20" ht="14.25" customHeight="1" x14ac:dyDescent="0.4">
      <c r="A132" s="80"/>
      <c r="C132" s="388"/>
      <c r="F132" s="387"/>
      <c r="G132" s="387"/>
      <c r="H132" s="502"/>
      <c r="I132" s="387"/>
      <c r="J132" s="387"/>
      <c r="K132" s="387"/>
      <c r="L132" s="387"/>
      <c r="M132" s="387"/>
      <c r="N132" s="387"/>
    </row>
    <row r="133" spans="1:20" ht="14.25" customHeight="1" x14ac:dyDescent="0.4">
      <c r="A133" s="80"/>
      <c r="C133" s="388"/>
      <c r="F133" s="387"/>
      <c r="G133" s="387"/>
      <c r="H133" s="502"/>
      <c r="I133" s="387"/>
      <c r="J133" s="387"/>
      <c r="K133" s="387"/>
      <c r="L133" s="387"/>
      <c r="M133" s="387"/>
      <c r="N133" s="387"/>
    </row>
    <row r="134" spans="1:20" ht="14.25" customHeight="1" x14ac:dyDescent="0.4">
      <c r="A134" s="80"/>
      <c r="C134" s="388"/>
      <c r="F134" s="387"/>
      <c r="G134" s="387"/>
      <c r="H134" s="502"/>
      <c r="I134" s="387"/>
      <c r="J134" s="387"/>
      <c r="K134" s="387"/>
      <c r="L134" s="387"/>
      <c r="M134" s="387"/>
      <c r="N134" s="387"/>
    </row>
    <row r="135" spans="1:20" ht="14.25" customHeight="1" x14ac:dyDescent="0.4">
      <c r="A135" s="80"/>
      <c r="C135" s="388"/>
      <c r="F135" s="387"/>
      <c r="G135" s="387"/>
      <c r="H135" s="502"/>
      <c r="I135" s="387"/>
      <c r="J135" s="387"/>
      <c r="K135" s="387"/>
      <c r="L135" s="387"/>
      <c r="M135" s="387"/>
      <c r="N135" s="387"/>
    </row>
    <row r="136" spans="1:20" ht="14.25" customHeight="1" x14ac:dyDescent="0.4">
      <c r="A136" s="80"/>
      <c r="C136" s="388"/>
      <c r="F136" s="387"/>
      <c r="G136" s="387"/>
      <c r="H136" s="502"/>
      <c r="I136" s="387"/>
      <c r="J136" s="387"/>
      <c r="K136" s="387"/>
      <c r="L136" s="387"/>
      <c r="M136" s="387"/>
      <c r="N136" s="387"/>
    </row>
    <row r="137" spans="1:20" ht="14.25" customHeight="1" x14ac:dyDescent="0.4">
      <c r="A137" s="80"/>
      <c r="C137" s="388"/>
      <c r="F137" s="387"/>
      <c r="G137" s="387"/>
      <c r="H137" s="502"/>
      <c r="I137" s="387"/>
      <c r="J137" s="387"/>
      <c r="K137" s="387"/>
      <c r="L137" s="387"/>
      <c r="M137" s="387"/>
      <c r="N137" s="387"/>
    </row>
    <row r="138" spans="1:20" ht="14.25" customHeight="1" x14ac:dyDescent="0.4">
      <c r="A138" s="80"/>
      <c r="C138" s="388"/>
      <c r="F138" s="387"/>
      <c r="G138" s="387"/>
      <c r="H138" s="502"/>
      <c r="I138" s="387"/>
      <c r="J138" s="387"/>
      <c r="K138" s="387"/>
      <c r="L138" s="387"/>
      <c r="M138" s="387"/>
      <c r="N138" s="387"/>
    </row>
    <row r="139" spans="1:20" ht="14.25" customHeight="1" x14ac:dyDescent="0.4">
      <c r="A139" s="80"/>
      <c r="C139" s="388"/>
      <c r="F139" s="387"/>
      <c r="G139" s="387"/>
      <c r="H139" s="502"/>
      <c r="I139" s="387"/>
      <c r="J139" s="387"/>
      <c r="K139" s="387"/>
      <c r="L139" s="387"/>
      <c r="M139" s="387"/>
      <c r="N139" s="387"/>
    </row>
    <row r="140" spans="1:20" ht="14.25" customHeight="1" x14ac:dyDescent="0.4">
      <c r="A140" s="80"/>
      <c r="C140" s="388"/>
      <c r="F140" s="387"/>
      <c r="G140" s="387"/>
      <c r="H140" s="502"/>
      <c r="I140" s="387"/>
      <c r="J140" s="387"/>
      <c r="K140" s="387"/>
      <c r="L140" s="387"/>
      <c r="M140" s="387"/>
      <c r="N140" s="387"/>
    </row>
    <row r="141" spans="1:20" ht="14.25" customHeight="1" x14ac:dyDescent="0.4">
      <c r="A141" s="80"/>
      <c r="C141" s="388"/>
      <c r="F141" s="387"/>
      <c r="G141" s="387"/>
      <c r="H141" s="502"/>
      <c r="I141" s="387"/>
      <c r="J141" s="387"/>
      <c r="K141" s="387"/>
      <c r="L141" s="387"/>
      <c r="M141" s="387"/>
      <c r="N141" s="387"/>
    </row>
    <row r="142" spans="1:20" ht="14.25" customHeight="1" x14ac:dyDescent="0.4">
      <c r="A142" s="80"/>
      <c r="C142" s="388"/>
      <c r="F142" s="387"/>
      <c r="G142" s="387"/>
      <c r="H142" s="502"/>
      <c r="I142" s="387"/>
      <c r="J142" s="387"/>
      <c r="K142" s="387"/>
      <c r="L142" s="387"/>
      <c r="M142" s="387"/>
      <c r="N142" s="387"/>
    </row>
    <row r="143" spans="1:20" ht="14.25" customHeight="1" x14ac:dyDescent="0.4">
      <c r="A143" s="80"/>
      <c r="C143" s="388"/>
      <c r="F143" s="387"/>
      <c r="G143" s="387"/>
      <c r="H143" s="502"/>
      <c r="I143" s="387"/>
      <c r="J143" s="387"/>
      <c r="K143" s="387"/>
      <c r="L143" s="387"/>
      <c r="M143" s="387"/>
      <c r="N143" s="387"/>
    </row>
    <row r="144" spans="1:20" ht="15.6" customHeight="1" x14ac:dyDescent="0.4">
      <c r="A144" s="80"/>
      <c r="B144" s="12"/>
      <c r="C144" s="335"/>
      <c r="E144" s="12"/>
      <c r="F144" s="1074"/>
      <c r="G144" s="1074"/>
      <c r="H144" s="1074"/>
      <c r="I144" s="1074"/>
      <c r="J144" s="1074"/>
      <c r="K144" s="1074"/>
      <c r="L144" s="1074"/>
      <c r="M144" s="1074"/>
      <c r="N144" s="1074"/>
      <c r="S144" s="1075" t="s">
        <v>125</v>
      </c>
      <c r="T144" s="1075"/>
    </row>
    <row r="145" spans="1:20" ht="11.25" customHeight="1" x14ac:dyDescent="0.2">
      <c r="A145" s="80"/>
      <c r="C145" s="1076" t="s">
        <v>238</v>
      </c>
      <c r="D145" s="1076"/>
      <c r="E145" s="1076"/>
      <c r="F145" s="1076"/>
      <c r="G145" s="1076"/>
      <c r="H145" s="1076"/>
      <c r="I145" s="1076"/>
      <c r="J145" s="1076"/>
      <c r="K145" s="1076"/>
      <c r="L145" s="1076"/>
      <c r="M145" s="1076"/>
      <c r="N145" s="1076"/>
      <c r="O145" s="1076"/>
    </row>
    <row r="146" spans="1:20" ht="36" customHeight="1" x14ac:dyDescent="0.2">
      <c r="A146" s="80"/>
      <c r="B146" s="12"/>
      <c r="C146" s="1076"/>
      <c r="D146" s="1076"/>
      <c r="E146" s="1076"/>
      <c r="F146" s="1076"/>
      <c r="G146" s="1076"/>
      <c r="H146" s="1076"/>
      <c r="I146" s="1076"/>
      <c r="J146" s="1076"/>
      <c r="K146" s="1076"/>
      <c r="L146" s="1076"/>
      <c r="M146" s="1076"/>
      <c r="N146" s="1076"/>
      <c r="O146" s="1076"/>
      <c r="P146" s="389"/>
    </row>
    <row r="147" spans="1:20" ht="3" customHeight="1" x14ac:dyDescent="0.4">
      <c r="A147" s="80"/>
      <c r="C147" s="335"/>
      <c r="F147" s="1216"/>
      <c r="G147" s="1216"/>
      <c r="H147" s="1216"/>
      <c r="I147" s="1216"/>
      <c r="J147" s="1216"/>
      <c r="K147" s="1216"/>
      <c r="L147" s="1216"/>
      <c r="M147" s="1216"/>
      <c r="N147" s="1216"/>
      <c r="R147" s="12" t="s">
        <v>114</v>
      </c>
    </row>
    <row r="148" spans="1:20" ht="14.25" x14ac:dyDescent="0.2">
      <c r="A148" s="80"/>
      <c r="C148" s="335"/>
      <c r="J148" s="1217"/>
      <c r="K148" s="1217"/>
      <c r="L148" s="1217"/>
      <c r="M148" s="1217"/>
    </row>
    <row r="149" spans="1:20" ht="14.25" x14ac:dyDescent="0.2">
      <c r="A149" s="80"/>
      <c r="C149" s="335"/>
    </row>
    <row r="150" spans="1:20" ht="13.15" customHeight="1" x14ac:dyDescent="0.2">
      <c r="S150" s="291"/>
    </row>
    <row r="151" spans="1:20" ht="22.15" customHeight="1" x14ac:dyDescent="0.2">
      <c r="B151" s="292"/>
      <c r="C151" s="80"/>
      <c r="D151" s="80"/>
      <c r="E151" s="91"/>
      <c r="F151" s="86"/>
      <c r="G151" s="86"/>
      <c r="H151" s="86"/>
      <c r="I151" s="86"/>
      <c r="J151" s="86"/>
      <c r="K151" s="86"/>
      <c r="L151" s="86"/>
      <c r="M151" s="86"/>
      <c r="N151" s="86"/>
      <c r="O151" s="1227"/>
      <c r="P151" s="1227"/>
      <c r="Q151" s="1227"/>
      <c r="R151" s="92"/>
    </row>
    <row r="152" spans="1:20" ht="19.899999999999999" customHeight="1" thickBot="1" x14ac:dyDescent="0.25">
      <c r="B152" s="292"/>
      <c r="C152" s="93"/>
      <c r="D152" s="80"/>
      <c r="E152" s="91"/>
      <c r="F152" s="86"/>
      <c r="G152" s="86"/>
      <c r="H152" s="86"/>
      <c r="I152" s="86"/>
      <c r="J152" s="86"/>
      <c r="K152" s="86"/>
      <c r="L152" s="86"/>
      <c r="M152" s="86"/>
      <c r="N152" s="86"/>
      <c r="O152" s="86"/>
      <c r="P152" s="86"/>
      <c r="Q152" s="86"/>
      <c r="R152" s="86"/>
    </row>
    <row r="153" spans="1:20" ht="15" thickTop="1" x14ac:dyDescent="0.2">
      <c r="B153" s="1228" t="s">
        <v>242</v>
      </c>
      <c r="C153" s="1229"/>
      <c r="D153" s="1229"/>
      <c r="E153" s="1229"/>
      <c r="F153" s="1229"/>
      <c r="G153" s="1229"/>
      <c r="H153" s="1229"/>
      <c r="I153" s="1229"/>
      <c r="J153" s="1229"/>
      <c r="K153" s="1229"/>
      <c r="L153" s="1229"/>
      <c r="M153" s="1229"/>
      <c r="N153" s="1229"/>
      <c r="O153" s="1229"/>
      <c r="P153" s="1229"/>
      <c r="Q153" s="1229"/>
      <c r="R153" s="1230"/>
    </row>
    <row r="154" spans="1:20" ht="14.25" x14ac:dyDescent="0.2">
      <c r="B154" s="1231"/>
      <c r="C154" s="1232"/>
      <c r="D154" s="1232"/>
      <c r="E154" s="1232"/>
      <c r="F154" s="1232"/>
      <c r="G154" s="1232"/>
      <c r="H154" s="1232"/>
      <c r="I154" s="1232"/>
      <c r="J154" s="1232"/>
      <c r="K154" s="1232"/>
      <c r="L154" s="1232"/>
      <c r="M154" s="1232"/>
      <c r="N154" s="1232"/>
      <c r="O154" s="1232"/>
      <c r="P154" s="1232"/>
      <c r="Q154" s="1232"/>
      <c r="R154" s="1233"/>
    </row>
    <row r="155" spans="1:20" ht="15" thickBot="1" x14ac:dyDescent="0.25">
      <c r="B155" s="1234"/>
      <c r="C155" s="1235"/>
      <c r="D155" s="1235"/>
      <c r="E155" s="1235"/>
      <c r="F155" s="1235"/>
      <c r="G155" s="1235"/>
      <c r="H155" s="1235"/>
      <c r="I155" s="1235"/>
      <c r="J155" s="1235"/>
      <c r="K155" s="1235"/>
      <c r="L155" s="1235"/>
      <c r="M155" s="1235"/>
      <c r="N155" s="1235"/>
      <c r="O155" s="1235"/>
      <c r="P155" s="1235"/>
      <c r="Q155" s="1235"/>
      <c r="R155" s="1236"/>
    </row>
    <row r="156" spans="1:20" ht="22.5" customHeight="1" thickTop="1" x14ac:dyDescent="0.2">
      <c r="A156" s="94"/>
      <c r="B156" s="1237" t="s">
        <v>260</v>
      </c>
      <c r="C156" s="1238"/>
      <c r="D156" s="1238"/>
      <c r="E156" s="1238"/>
      <c r="F156" s="1239"/>
      <c r="G156" s="1240" t="s">
        <v>271</v>
      </c>
      <c r="H156" s="1241"/>
      <c r="I156" s="1242"/>
      <c r="J156" s="1242"/>
      <c r="K156" s="1242"/>
      <c r="L156" s="1242"/>
      <c r="M156" s="1243"/>
      <c r="N156" s="1244" t="s">
        <v>272</v>
      </c>
      <c r="O156" s="1245"/>
      <c r="P156" s="1245"/>
      <c r="Q156" s="1245"/>
      <c r="R156" s="1246"/>
    </row>
    <row r="157" spans="1:20" ht="20.25" customHeight="1" thickBot="1" x14ac:dyDescent="0.3">
      <c r="B157" s="1251" t="s">
        <v>23</v>
      </c>
      <c r="C157" s="1252"/>
      <c r="D157" s="1253"/>
      <c r="E157" s="1253"/>
      <c r="F157" s="895" t="s">
        <v>53</v>
      </c>
      <c r="G157" s="1247" t="s">
        <v>24</v>
      </c>
      <c r="H157" s="1248"/>
      <c r="I157" s="1249"/>
      <c r="J157" s="1250"/>
      <c r="K157" s="1254" t="s">
        <v>53</v>
      </c>
      <c r="L157" s="1222"/>
      <c r="M157" s="1255"/>
      <c r="N157" s="1221" t="s">
        <v>81</v>
      </c>
      <c r="O157" s="1222"/>
      <c r="P157" s="1222"/>
      <c r="Q157" s="1223"/>
      <c r="R157" s="896" t="s">
        <v>53</v>
      </c>
    </row>
    <row r="158" spans="1:20" s="917" customFormat="1" ht="15" hidden="1" thickTop="1" x14ac:dyDescent="0.2">
      <c r="A158" s="780"/>
      <c r="B158" s="776"/>
      <c r="C158" s="920"/>
      <c r="D158" s="920"/>
      <c r="E158" s="82"/>
      <c r="S158" s="920"/>
      <c r="T158" s="920"/>
    </row>
    <row r="159" spans="1:20" ht="15" thickTop="1" x14ac:dyDescent="0.2">
      <c r="A159" s="94"/>
      <c r="B159" s="1045"/>
      <c r="C159" s="1046"/>
      <c r="D159" s="1046"/>
      <c r="E159" s="1047"/>
      <c r="F159" s="102"/>
      <c r="G159" s="1048"/>
      <c r="H159" s="1049"/>
      <c r="I159" s="1049"/>
      <c r="J159" s="1050"/>
      <c r="K159" s="1051"/>
      <c r="L159" s="1051"/>
      <c r="M159" s="1052"/>
      <c r="N159" s="954"/>
      <c r="O159" s="1259"/>
      <c r="P159" s="1259"/>
      <c r="Q159" s="1259"/>
      <c r="R159" s="394"/>
      <c r="S159" s="335"/>
      <c r="T159" s="335"/>
    </row>
    <row r="160" spans="1:20" s="412" customFormat="1" ht="14.25" x14ac:dyDescent="0.2">
      <c r="A160" s="94"/>
      <c r="B160" s="1061"/>
      <c r="C160" s="1062"/>
      <c r="D160" s="1062"/>
      <c r="E160" s="1063"/>
      <c r="F160" s="102"/>
      <c r="G160" s="1224"/>
      <c r="H160" s="1225"/>
      <c r="I160" s="1225"/>
      <c r="J160" s="1226"/>
      <c r="K160" s="949"/>
      <c r="L160" s="950"/>
      <c r="M160" s="951"/>
      <c r="N160" s="952"/>
      <c r="O160" s="953"/>
      <c r="P160" s="953"/>
      <c r="Q160" s="954"/>
      <c r="R160" s="394"/>
      <c r="S160" s="778"/>
      <c r="T160" s="778"/>
    </row>
    <row r="161" spans="1:20" s="412" customFormat="1" ht="14.25" x14ac:dyDescent="0.2">
      <c r="A161" s="94"/>
      <c r="B161" s="1061"/>
      <c r="C161" s="1062"/>
      <c r="D161" s="1062"/>
      <c r="E161" s="1063"/>
      <c r="F161" s="102"/>
      <c r="G161" s="1224"/>
      <c r="H161" s="1225"/>
      <c r="I161" s="1225"/>
      <c r="J161" s="1226"/>
      <c r="K161" s="949"/>
      <c r="L161" s="950"/>
      <c r="M161" s="951"/>
      <c r="N161" s="952"/>
      <c r="O161" s="953"/>
      <c r="P161" s="953"/>
      <c r="Q161" s="954"/>
      <c r="R161" s="394"/>
      <c r="S161" s="797"/>
      <c r="T161" s="887"/>
    </row>
    <row r="162" spans="1:20" s="412" customFormat="1" ht="14.25" x14ac:dyDescent="0.2">
      <c r="A162" s="94"/>
      <c r="B162" s="1061"/>
      <c r="C162" s="1062"/>
      <c r="D162" s="1062"/>
      <c r="E162" s="1063"/>
      <c r="F162" s="102"/>
      <c r="G162" s="1224"/>
      <c r="H162" s="1225"/>
      <c r="I162" s="1225"/>
      <c r="J162" s="1226"/>
      <c r="K162" s="949"/>
      <c r="L162" s="950"/>
      <c r="M162" s="951"/>
      <c r="N162" s="952"/>
      <c r="O162" s="953"/>
      <c r="P162" s="953"/>
      <c r="Q162" s="954"/>
      <c r="R162" s="394"/>
      <c r="S162" s="797"/>
      <c r="T162" s="887"/>
    </row>
    <row r="163" spans="1:20" s="412" customFormat="1" ht="14.25" x14ac:dyDescent="0.2">
      <c r="A163" s="94"/>
      <c r="B163" s="1061"/>
      <c r="C163" s="1062"/>
      <c r="D163" s="1062"/>
      <c r="E163" s="1063"/>
      <c r="F163" s="102"/>
      <c r="G163" s="1224"/>
      <c r="H163" s="1225"/>
      <c r="I163" s="1225"/>
      <c r="J163" s="1226"/>
      <c r="K163" s="949"/>
      <c r="L163" s="950"/>
      <c r="M163" s="951"/>
      <c r="N163" s="952"/>
      <c r="O163" s="953"/>
      <c r="P163" s="953"/>
      <c r="Q163" s="954"/>
      <c r="R163" s="394"/>
      <c r="S163" s="887"/>
      <c r="T163" s="887"/>
    </row>
    <row r="164" spans="1:20" s="412" customFormat="1" ht="14.25" x14ac:dyDescent="0.2">
      <c r="A164" s="94"/>
      <c r="B164" s="1061"/>
      <c r="C164" s="1062"/>
      <c r="D164" s="1062"/>
      <c r="E164" s="1063"/>
      <c r="F164" s="102"/>
      <c r="G164" s="1224"/>
      <c r="H164" s="1225"/>
      <c r="I164" s="1225"/>
      <c r="J164" s="1226"/>
      <c r="K164" s="949"/>
      <c r="L164" s="950"/>
      <c r="M164" s="951"/>
      <c r="N164" s="952"/>
      <c r="O164" s="953"/>
      <c r="P164" s="953"/>
      <c r="Q164" s="954"/>
      <c r="R164" s="394"/>
      <c r="S164" s="887"/>
      <c r="T164" s="887"/>
    </row>
    <row r="165" spans="1:20" s="945" customFormat="1" ht="14.25" x14ac:dyDescent="0.2">
      <c r="A165" s="94"/>
      <c r="B165" s="1061"/>
      <c r="C165" s="1062"/>
      <c r="D165" s="1062"/>
      <c r="E165" s="1063"/>
      <c r="F165" s="102"/>
      <c r="G165" s="1224"/>
      <c r="H165" s="1225"/>
      <c r="I165" s="1225"/>
      <c r="J165" s="1226"/>
      <c r="K165" s="949"/>
      <c r="L165" s="950"/>
      <c r="M165" s="951"/>
      <c r="N165" s="952"/>
      <c r="O165" s="953"/>
      <c r="P165" s="953"/>
      <c r="Q165" s="954"/>
      <c r="R165" s="394"/>
      <c r="S165" s="946"/>
      <c r="T165" s="946"/>
    </row>
    <row r="166" spans="1:20" s="412" customFormat="1" ht="14.25" x14ac:dyDescent="0.2">
      <c r="A166" s="94"/>
      <c r="B166" s="1061"/>
      <c r="C166" s="1062"/>
      <c r="D166" s="1062"/>
      <c r="E166" s="1063"/>
      <c r="F166" s="102"/>
      <c r="G166" s="1224"/>
      <c r="H166" s="1225"/>
      <c r="I166" s="1225"/>
      <c r="J166" s="1226"/>
      <c r="K166" s="949"/>
      <c r="L166" s="950"/>
      <c r="M166" s="951"/>
      <c r="N166" s="952"/>
      <c r="O166" s="953"/>
      <c r="P166" s="953"/>
      <c r="Q166" s="954"/>
      <c r="R166" s="394"/>
      <c r="S166" s="778"/>
      <c r="T166" s="778"/>
    </row>
    <row r="167" spans="1:20" s="412" customFormat="1" ht="14.25" x14ac:dyDescent="0.2">
      <c r="A167" s="94"/>
      <c r="B167" s="1061"/>
      <c r="C167" s="1062"/>
      <c r="D167" s="1062"/>
      <c r="E167" s="1063"/>
      <c r="F167" s="102"/>
      <c r="G167" s="1224"/>
      <c r="H167" s="1225"/>
      <c r="I167" s="1225"/>
      <c r="J167" s="1226"/>
      <c r="K167" s="949"/>
      <c r="L167" s="950"/>
      <c r="M167" s="951"/>
      <c r="N167" s="952"/>
      <c r="O167" s="953"/>
      <c r="P167" s="953"/>
      <c r="Q167" s="954"/>
      <c r="R167" s="394"/>
      <c r="S167" s="778"/>
      <c r="T167" s="778"/>
    </row>
    <row r="168" spans="1:20" s="412" customFormat="1" ht="14.25" x14ac:dyDescent="0.2">
      <c r="A168" s="94"/>
      <c r="B168" s="1061"/>
      <c r="C168" s="1062"/>
      <c r="D168" s="1062"/>
      <c r="E168" s="1063"/>
      <c r="F168" s="102"/>
      <c r="G168" s="1224"/>
      <c r="H168" s="1225"/>
      <c r="I168" s="1225"/>
      <c r="J168" s="1226"/>
      <c r="K168" s="949"/>
      <c r="L168" s="950"/>
      <c r="M168" s="951"/>
      <c r="N168" s="952"/>
      <c r="O168" s="953"/>
      <c r="P168" s="953"/>
      <c r="Q168" s="954"/>
      <c r="R168" s="394"/>
      <c r="S168" s="778"/>
      <c r="T168" s="778"/>
    </row>
    <row r="169" spans="1:20" s="412" customFormat="1" ht="14.25" x14ac:dyDescent="0.2">
      <c r="A169" s="94"/>
      <c r="B169" s="1061"/>
      <c r="C169" s="1062"/>
      <c r="D169" s="1062"/>
      <c r="E169" s="1063"/>
      <c r="F169" s="102"/>
      <c r="G169" s="1224"/>
      <c r="H169" s="1225"/>
      <c r="I169" s="1225"/>
      <c r="J169" s="1226"/>
      <c r="K169" s="949"/>
      <c r="L169" s="950"/>
      <c r="M169" s="951"/>
      <c r="N169" s="952"/>
      <c r="O169" s="953"/>
      <c r="P169" s="953"/>
      <c r="Q169" s="954"/>
      <c r="R169" s="394"/>
      <c r="S169" s="778"/>
      <c r="T169" s="778"/>
    </row>
    <row r="170" spans="1:20" s="412" customFormat="1" ht="14.25" x14ac:dyDescent="0.2">
      <c r="A170" s="94"/>
      <c r="B170" s="1061"/>
      <c r="C170" s="1062"/>
      <c r="D170" s="1062"/>
      <c r="E170" s="1063"/>
      <c r="F170" s="102"/>
      <c r="G170" s="1224"/>
      <c r="H170" s="1225"/>
      <c r="I170" s="1225"/>
      <c r="J170" s="1226"/>
      <c r="K170" s="949"/>
      <c r="L170" s="950"/>
      <c r="M170" s="951"/>
      <c r="N170" s="952"/>
      <c r="O170" s="953"/>
      <c r="P170" s="953"/>
      <c r="Q170" s="954"/>
      <c r="R170" s="394"/>
      <c r="S170" s="778"/>
      <c r="T170" s="778"/>
    </row>
    <row r="171" spans="1:20" ht="14.25" x14ac:dyDescent="0.2">
      <c r="A171" s="94"/>
      <c r="B171" s="1045"/>
      <c r="C171" s="1046"/>
      <c r="D171" s="1046"/>
      <c r="E171" s="1047"/>
      <c r="F171" s="102"/>
      <c r="G171" s="1048"/>
      <c r="H171" s="1049"/>
      <c r="I171" s="1049"/>
      <c r="J171" s="1050"/>
      <c r="K171" s="1051"/>
      <c r="L171" s="1051"/>
      <c r="M171" s="1052"/>
      <c r="N171" s="1053"/>
      <c r="O171" s="1054"/>
      <c r="P171" s="1054"/>
      <c r="Q171" s="1054"/>
      <c r="R171" s="104"/>
    </row>
    <row r="172" spans="1:20" ht="14.25" x14ac:dyDescent="0.2">
      <c r="A172" s="94"/>
      <c r="B172" s="1058"/>
      <c r="C172" s="1059"/>
      <c r="D172" s="1059"/>
      <c r="E172" s="1060"/>
      <c r="F172" s="102"/>
      <c r="G172" s="1058"/>
      <c r="H172" s="1059"/>
      <c r="I172" s="1059"/>
      <c r="J172" s="1060"/>
      <c r="K172" s="1051"/>
      <c r="L172" s="1051"/>
      <c r="M172" s="1052"/>
      <c r="N172" s="954"/>
      <c r="O172" s="1259"/>
      <c r="P172" s="1259"/>
      <c r="Q172" s="1259"/>
      <c r="R172" s="104"/>
    </row>
    <row r="173" spans="1:20" ht="14.45" customHeight="1" x14ac:dyDescent="0.25">
      <c r="A173" s="94"/>
      <c r="B173" s="1260"/>
      <c r="C173" s="1261"/>
      <c r="D173" s="1261"/>
      <c r="E173" s="1262"/>
      <c r="F173" s="102"/>
      <c r="G173" s="1263"/>
      <c r="H173" s="1264"/>
      <c r="I173" s="1264"/>
      <c r="J173" s="1265"/>
      <c r="K173" s="1051"/>
      <c r="L173" s="1051"/>
      <c r="M173" s="1052"/>
      <c r="N173" s="954"/>
      <c r="O173" s="1259"/>
      <c r="P173" s="1259"/>
      <c r="Q173" s="1259"/>
      <c r="R173" s="104"/>
    </row>
    <row r="174" spans="1:20" ht="16.149999999999999" customHeight="1" thickBot="1" x14ac:dyDescent="0.3">
      <c r="A174" s="94"/>
      <c r="B174" s="1033" t="s">
        <v>82</v>
      </c>
      <c r="C174" s="1034"/>
      <c r="D174" s="1034"/>
      <c r="E174" s="1034"/>
      <c r="F174" s="224">
        <f>SUM(F159:F173)</f>
        <v>0</v>
      </c>
      <c r="G174" s="1055" t="s">
        <v>83</v>
      </c>
      <c r="H174" s="1056"/>
      <c r="I174" s="1057"/>
      <c r="J174" s="1057"/>
      <c r="K174" s="1030">
        <f>SUM(K159:M173)</f>
        <v>0</v>
      </c>
      <c r="L174" s="1031"/>
      <c r="M174" s="1032"/>
      <c r="N174" s="1033" t="s">
        <v>82</v>
      </c>
      <c r="O174" s="1034"/>
      <c r="P174" s="1034"/>
      <c r="Q174" s="1034"/>
      <c r="R174" s="225">
        <f>SUM(R159:R173)</f>
        <v>0</v>
      </c>
    </row>
    <row r="175" spans="1:20" ht="23.25" hidden="1" customHeight="1" thickTop="1" x14ac:dyDescent="0.2">
      <c r="B175" s="1273" t="s">
        <v>235</v>
      </c>
      <c r="C175" s="1273"/>
      <c r="D175" s="1273"/>
      <c r="E175" s="1273"/>
      <c r="F175" s="893">
        <f>SUM(O177-R178)</f>
        <v>0</v>
      </c>
      <c r="G175" s="1308" t="s">
        <v>229</v>
      </c>
      <c r="H175" s="1308"/>
      <c r="I175" s="1308"/>
      <c r="J175" s="1308"/>
      <c r="K175" s="1308"/>
      <c r="L175" s="1308"/>
      <c r="M175" s="1307">
        <f>((F174+K174)/10)+R174</f>
        <v>0</v>
      </c>
      <c r="N175" s="1307"/>
      <c r="O175" s="1273" t="s">
        <v>233</v>
      </c>
      <c r="P175" s="1273"/>
      <c r="Q175" s="1273"/>
      <c r="R175" s="924">
        <f>IF(F175&gt;0,F175,)</f>
        <v>0</v>
      </c>
    </row>
    <row r="176" spans="1:20" s="412" customFormat="1" ht="78.75" customHeight="1" thickTop="1" x14ac:dyDescent="0.2">
      <c r="A176" s="86"/>
      <c r="B176" s="822"/>
      <c r="C176" s="822"/>
      <c r="D176" s="822"/>
      <c r="E176" s="822"/>
      <c r="F176" s="816"/>
      <c r="G176" s="819"/>
      <c r="H176" s="819"/>
      <c r="I176" s="819"/>
      <c r="J176" s="819"/>
      <c r="K176" s="819"/>
      <c r="L176" s="819"/>
      <c r="M176" s="820"/>
      <c r="N176" s="820"/>
      <c r="O176" s="918"/>
      <c r="P176" s="918"/>
      <c r="Q176" s="918"/>
      <c r="R176" s="832"/>
    </row>
    <row r="177" spans="1:25" ht="27" hidden="1" customHeight="1" x14ac:dyDescent="0.25">
      <c r="B177" s="921"/>
      <c r="C177" s="888"/>
      <c r="D177" s="1305" t="s">
        <v>232</v>
      </c>
      <c r="E177" s="1305"/>
      <c r="F177" s="1305"/>
      <c r="G177" s="889">
        <f>'סיון-יולי.7'!R175</f>
        <v>0</v>
      </c>
      <c r="H177" s="971" t="s">
        <v>236</v>
      </c>
      <c r="I177" s="971"/>
      <c r="J177" s="971"/>
      <c r="K177" s="971"/>
      <c r="L177" s="971"/>
      <c r="M177" s="971"/>
      <c r="N177" s="971"/>
      <c r="O177" s="891">
        <f>SUM(K178+G177)</f>
        <v>0</v>
      </c>
      <c r="P177" s="1298"/>
      <c r="Q177" s="1298"/>
      <c r="R177" s="1298"/>
    </row>
    <row r="178" spans="1:25" ht="30" hidden="1" customHeight="1" x14ac:dyDescent="0.25">
      <c r="B178" s="943" t="s">
        <v>231</v>
      </c>
      <c r="C178" s="906">
        <f>SUM((G42+F174)/5)-N39</f>
        <v>0</v>
      </c>
      <c r="D178" s="235"/>
      <c r="E178" s="236"/>
      <c r="F178" s="817" t="s">
        <v>207</v>
      </c>
      <c r="G178" s="890">
        <f>SUM(C178/2)</f>
        <v>0</v>
      </c>
      <c r="H178" s="238"/>
      <c r="I178" s="1299" t="s">
        <v>208</v>
      </c>
      <c r="J178" s="1299"/>
      <c r="K178" s="1306">
        <f>SUM(C178/2)</f>
        <v>0</v>
      </c>
      <c r="L178" s="1306"/>
      <c r="M178" s="1379" t="s">
        <v>258</v>
      </c>
      <c r="N178" s="1379"/>
      <c r="O178" s="1379"/>
      <c r="P178" s="1379"/>
      <c r="Q178" s="1379"/>
      <c r="R178" s="913">
        <f>M175-'סיון-יולי.7'!Q181</f>
        <v>0</v>
      </c>
      <c r="T178" s="1258"/>
      <c r="U178" s="1258"/>
      <c r="V178" s="1258"/>
      <c r="W178" s="1258"/>
      <c r="X178" s="1258"/>
      <c r="Y178" s="105"/>
    </row>
    <row r="179" spans="1:25" s="901" customFormat="1" ht="30" hidden="1" customHeight="1" x14ac:dyDescent="0.25">
      <c r="A179" s="86"/>
      <c r="B179" s="905" t="s">
        <v>244</v>
      </c>
      <c r="C179" s="906">
        <f>G178+'סיון-יולי.7'!C179</f>
        <v>0</v>
      </c>
      <c r="D179" s="235"/>
      <c r="E179" s="236"/>
      <c r="F179" s="903"/>
      <c r="G179" s="907"/>
      <c r="H179" s="238"/>
      <c r="I179" s="919"/>
      <c r="J179" s="1309"/>
      <c r="K179" s="1309"/>
      <c r="L179" s="1309"/>
      <c r="M179" s="910"/>
      <c r="N179" s="911"/>
      <c r="O179" s="911"/>
      <c r="P179" s="911"/>
      <c r="Q179" s="911"/>
      <c r="R179" s="913"/>
      <c r="T179" s="899"/>
      <c r="U179" s="899"/>
      <c r="V179" s="899"/>
      <c r="W179" s="899"/>
      <c r="X179" s="899"/>
      <c r="Y179" s="105"/>
    </row>
    <row r="180" spans="1:25" ht="36" customHeight="1" x14ac:dyDescent="0.2">
      <c r="B180" s="1374"/>
      <c r="C180" s="1374"/>
      <c r="D180" s="1374"/>
      <c r="E180" s="1374"/>
      <c r="F180" s="1375"/>
      <c r="G180" s="1376"/>
      <c r="H180" s="1377"/>
      <c r="I180" s="1378"/>
      <c r="J180" s="1297" t="s">
        <v>246</v>
      </c>
      <c r="K180" s="1266"/>
      <c r="L180" s="1266"/>
      <c r="M180" s="1266"/>
      <c r="N180" s="1266"/>
      <c r="O180" s="1266"/>
      <c r="P180" s="1266"/>
      <c r="Q180" s="947">
        <f>SUM(R175+C179)</f>
        <v>0</v>
      </c>
      <c r="R180" s="947"/>
      <c r="S180" s="914" t="str">
        <f>IF(Q180&gt;0,,"זכות")</f>
        <v>זכות</v>
      </c>
      <c r="T180" s="107"/>
      <c r="U180" s="107"/>
      <c r="V180" s="107"/>
      <c r="W180" s="107"/>
      <c r="X180" s="107"/>
    </row>
    <row r="181" spans="1:25" ht="24.6" customHeight="1" x14ac:dyDescent="0.2">
      <c r="B181" s="1300"/>
      <c r="C181" s="1301"/>
      <c r="D181" s="1301"/>
      <c r="E181" s="1301"/>
      <c r="F181" s="1301"/>
      <c r="G181" s="1302"/>
      <c r="H181" s="1302"/>
      <c r="I181" s="1302"/>
      <c r="J181" s="1304" t="s">
        <v>226</v>
      </c>
      <c r="K181" s="1028"/>
      <c r="L181" s="1028"/>
      <c r="M181" s="1028"/>
      <c r="N181" s="1028"/>
      <c r="O181" s="1028"/>
      <c r="P181" s="1028"/>
      <c r="Q181" s="1311">
        <f>IF(F175&lt;0,F175,)</f>
        <v>0</v>
      </c>
      <c r="R181" s="1311"/>
      <c r="S181" s="1310" t="s">
        <v>243</v>
      </c>
      <c r="T181" s="1310"/>
      <c r="U181" s="1310"/>
      <c r="V181" s="107"/>
      <c r="W181" s="107"/>
      <c r="X181" s="107"/>
    </row>
    <row r="182" spans="1:25" ht="14.25" x14ac:dyDescent="0.2">
      <c r="B182" s="1268" t="s">
        <v>240</v>
      </c>
      <c r="C182" s="1268"/>
      <c r="D182" s="1268"/>
      <c r="E182" s="1268"/>
      <c r="F182" s="1268"/>
      <c r="G182" s="1268"/>
      <c r="H182" s="1268"/>
      <c r="I182" s="1268"/>
      <c r="J182" s="1268"/>
      <c r="K182" s="1268"/>
      <c r="L182" s="1268"/>
      <c r="M182" s="1268"/>
      <c r="N182" s="1268"/>
      <c r="O182" s="1268"/>
      <c r="P182" s="1268"/>
      <c r="Q182" s="1268"/>
      <c r="R182" s="1268"/>
      <c r="S182" s="107"/>
      <c r="T182" s="107"/>
      <c r="U182" s="107"/>
      <c r="V182" s="107"/>
      <c r="W182" s="107"/>
      <c r="X182" s="107"/>
    </row>
    <row r="183" spans="1:25" ht="14.25" x14ac:dyDescent="0.2">
      <c r="B183" s="1217"/>
      <c r="C183" s="1217"/>
      <c r="D183" s="1217"/>
      <c r="E183" s="1217"/>
      <c r="F183" s="1217"/>
      <c r="G183" s="1217"/>
      <c r="H183" s="1217"/>
      <c r="I183" s="1217"/>
      <c r="J183" s="1217"/>
      <c r="K183" s="1217"/>
      <c r="L183" s="1217"/>
      <c r="M183" s="1217"/>
      <c r="N183" s="1217"/>
      <c r="O183" s="1217"/>
      <c r="P183" s="1217"/>
      <c r="Q183" s="1217"/>
      <c r="R183" s="1217"/>
      <c r="S183" s="1217"/>
      <c r="T183" s="1217"/>
      <c r="U183" s="1217"/>
      <c r="V183" s="1217"/>
    </row>
    <row r="184" spans="1:25" ht="15" hidden="1" x14ac:dyDescent="0.25">
      <c r="C184" s="108"/>
      <c r="D184" s="108"/>
      <c r="E184" s="108"/>
      <c r="F184" s="108"/>
      <c r="G184" s="108"/>
      <c r="H184" s="108"/>
      <c r="I184" s="108"/>
      <c r="J184" s="108"/>
      <c r="K184" s="108"/>
      <c r="L184" s="108"/>
      <c r="M184" s="108"/>
      <c r="N184" s="108"/>
      <c r="O184" s="108"/>
      <c r="P184" s="108"/>
      <c r="Q184" s="108"/>
      <c r="R184" s="108"/>
      <c r="S184" s="108"/>
    </row>
    <row r="185" spans="1:25" ht="14.25" hidden="1" x14ac:dyDescent="0.2">
      <c r="C185" s="1026"/>
      <c r="D185" s="1026"/>
      <c r="E185" s="1026"/>
      <c r="F185" s="1026"/>
      <c r="G185" s="1026"/>
      <c r="H185" s="1026"/>
      <c r="I185" s="1026"/>
      <c r="J185" s="1026"/>
      <c r="K185" s="1026"/>
      <c r="L185" s="335"/>
      <c r="M185" s="335"/>
      <c r="N185" s="335"/>
    </row>
    <row r="186" spans="1:25" ht="14.25" hidden="1" x14ac:dyDescent="0.2">
      <c r="C186" s="335"/>
      <c r="E186" s="78"/>
      <c r="F186" s="335"/>
      <c r="G186" s="335"/>
      <c r="H186" s="505"/>
      <c r="J186" s="335"/>
      <c r="K186" s="335"/>
      <c r="L186" s="335"/>
      <c r="M186" s="335"/>
      <c r="N186" s="335"/>
    </row>
    <row r="187" spans="1:25" ht="14.25" hidden="1" x14ac:dyDescent="0.2">
      <c r="C187" s="335"/>
      <c r="E187" s="78"/>
      <c r="F187" s="335"/>
      <c r="G187" s="335"/>
      <c r="H187" s="505"/>
      <c r="J187" s="335"/>
      <c r="K187" s="335"/>
      <c r="L187" s="335"/>
      <c r="M187" s="335"/>
      <c r="N187" s="335"/>
    </row>
    <row r="188" spans="1:25" ht="14.25" hidden="1" x14ac:dyDescent="0.2">
      <c r="C188" s="335"/>
      <c r="E188" s="78"/>
      <c r="F188" s="335"/>
      <c r="G188" s="335"/>
      <c r="H188" s="505"/>
      <c r="J188" s="335"/>
      <c r="K188" s="335"/>
      <c r="L188" s="335"/>
      <c r="M188" s="335"/>
      <c r="N188" s="335"/>
    </row>
    <row r="189" spans="1:25" ht="14.25" hidden="1" x14ac:dyDescent="0.2">
      <c r="C189" s="335"/>
      <c r="E189" s="78"/>
      <c r="F189" s="335"/>
      <c r="G189" s="335"/>
      <c r="H189" s="505"/>
      <c r="J189" s="335"/>
      <c r="K189" s="335"/>
      <c r="L189" s="335"/>
      <c r="M189" s="335"/>
      <c r="N189" s="335"/>
    </row>
    <row r="190" spans="1:25" ht="14.25" hidden="1" x14ac:dyDescent="0.2">
      <c r="C190" s="335"/>
      <c r="E190" s="78"/>
      <c r="F190" s="335"/>
      <c r="G190" s="335"/>
      <c r="H190" s="505"/>
      <c r="J190" s="335"/>
      <c r="K190" s="335"/>
      <c r="L190" s="335"/>
      <c r="M190" s="335"/>
      <c r="N190" s="335"/>
    </row>
    <row r="191" spans="1:25" ht="14.25" hidden="1" x14ac:dyDescent="0.2">
      <c r="C191" s="335"/>
      <c r="E191" s="78"/>
      <c r="F191" s="335"/>
      <c r="G191" s="335"/>
      <c r="H191" s="505"/>
      <c r="J191" s="335"/>
      <c r="K191" s="335"/>
      <c r="L191" s="335"/>
      <c r="M191" s="335"/>
      <c r="N191" s="335"/>
    </row>
    <row r="192" spans="1:25" ht="14.25" hidden="1" x14ac:dyDescent="0.2">
      <c r="C192" s="335"/>
      <c r="E192" s="78"/>
      <c r="F192" s="335"/>
      <c r="G192" s="335"/>
      <c r="H192" s="505"/>
      <c r="J192" s="335"/>
      <c r="K192" s="335"/>
      <c r="L192" s="335"/>
      <c r="M192" s="335"/>
      <c r="N192" s="335"/>
    </row>
    <row r="193" spans="3:14" ht="14.25" hidden="1" x14ac:dyDescent="0.2">
      <c r="C193" s="335"/>
      <c r="E193" s="78"/>
      <c r="F193" s="335"/>
      <c r="G193" s="335"/>
      <c r="H193" s="505"/>
      <c r="J193" s="335"/>
      <c r="K193" s="335"/>
      <c r="L193" s="335"/>
      <c r="M193" s="335"/>
      <c r="N193" s="335"/>
    </row>
    <row r="194" spans="3:14" ht="14.25" hidden="1" x14ac:dyDescent="0.2">
      <c r="C194" s="335"/>
      <c r="E194" s="78"/>
      <c r="F194" s="335"/>
      <c r="G194" s="335"/>
      <c r="H194" s="505"/>
      <c r="J194" s="335"/>
      <c r="K194" s="335"/>
      <c r="L194" s="335"/>
      <c r="M194" s="335"/>
      <c r="N194" s="335"/>
    </row>
    <row r="195" spans="3:14" ht="14.25" hidden="1" x14ac:dyDescent="0.2">
      <c r="C195" s="335"/>
      <c r="E195" s="78"/>
      <c r="F195" s="335"/>
      <c r="G195" s="335"/>
      <c r="H195" s="505"/>
      <c r="J195" s="335"/>
      <c r="K195" s="335"/>
      <c r="L195" s="335"/>
      <c r="M195" s="335"/>
      <c r="N195" s="335"/>
    </row>
    <row r="196" spans="3:14" ht="14.25" hidden="1" x14ac:dyDescent="0.2">
      <c r="C196" s="335"/>
      <c r="E196" s="78"/>
      <c r="F196" s="335"/>
      <c r="G196" s="335"/>
      <c r="H196" s="505"/>
      <c r="J196" s="335"/>
      <c r="K196" s="335"/>
      <c r="L196" s="335"/>
      <c r="M196" s="335"/>
      <c r="N196" s="335"/>
    </row>
    <row r="197" spans="3:14" ht="14.25" hidden="1" x14ac:dyDescent="0.2">
      <c r="C197" s="335"/>
      <c r="E197" s="78"/>
      <c r="F197" s="335"/>
      <c r="G197" s="335"/>
      <c r="H197" s="505"/>
      <c r="J197" s="335"/>
      <c r="K197" s="335"/>
      <c r="L197" s="335"/>
      <c r="M197" s="335"/>
      <c r="N197" s="335"/>
    </row>
    <row r="198" spans="3:14" ht="14.25" hidden="1" x14ac:dyDescent="0.2">
      <c r="C198" s="335"/>
      <c r="E198" s="78"/>
      <c r="F198" s="335"/>
      <c r="G198" s="335"/>
      <c r="H198" s="505"/>
      <c r="J198" s="335"/>
      <c r="K198" s="335"/>
      <c r="L198" s="335"/>
      <c r="M198" s="335"/>
      <c r="N198" s="335"/>
    </row>
    <row r="199" spans="3:14" ht="14.25" hidden="1" x14ac:dyDescent="0.2">
      <c r="C199" s="335"/>
      <c r="E199" s="78"/>
      <c r="F199" s="335"/>
      <c r="G199" s="335"/>
      <c r="H199" s="505"/>
      <c r="J199" s="335"/>
      <c r="K199" s="335"/>
      <c r="L199" s="335"/>
      <c r="M199" s="335"/>
      <c r="N199" s="335"/>
    </row>
    <row r="200" spans="3:14" ht="14.25" hidden="1" x14ac:dyDescent="0.2">
      <c r="C200" s="335"/>
      <c r="E200" s="78"/>
      <c r="F200" s="335"/>
      <c r="G200" s="335"/>
      <c r="H200" s="505"/>
      <c r="J200" s="335"/>
      <c r="K200" s="335"/>
      <c r="L200" s="335"/>
      <c r="M200" s="335"/>
      <c r="N200" s="335"/>
    </row>
    <row r="201" spans="3:14" ht="14.25" hidden="1" x14ac:dyDescent="0.2">
      <c r="C201" s="335"/>
      <c r="E201" s="78"/>
      <c r="F201" s="335"/>
      <c r="G201" s="335"/>
      <c r="H201" s="505"/>
      <c r="J201" s="335"/>
      <c r="K201" s="335"/>
      <c r="L201" s="335"/>
      <c r="M201" s="335"/>
      <c r="N201" s="335"/>
    </row>
    <row r="202" spans="3:14" ht="14.25" hidden="1" x14ac:dyDescent="0.2">
      <c r="C202" s="335"/>
      <c r="E202" s="78"/>
      <c r="F202" s="335"/>
      <c r="G202" s="335"/>
      <c r="H202" s="505"/>
      <c r="J202" s="335"/>
      <c r="K202" s="335"/>
      <c r="L202" s="335"/>
      <c r="M202" s="335"/>
      <c r="N202" s="335"/>
    </row>
    <row r="203" spans="3:14" ht="14.25" hidden="1" x14ac:dyDescent="0.2">
      <c r="C203" s="335"/>
      <c r="E203" s="78"/>
      <c r="F203" s="335"/>
      <c r="G203" s="335"/>
      <c r="H203" s="505"/>
      <c r="J203" s="335"/>
      <c r="K203" s="335"/>
      <c r="L203" s="335"/>
      <c r="M203" s="335"/>
      <c r="N203" s="335"/>
    </row>
    <row r="204" spans="3:14" ht="14.25" hidden="1" x14ac:dyDescent="0.2">
      <c r="C204" s="335"/>
      <c r="E204" s="78"/>
      <c r="F204" s="335"/>
      <c r="G204" s="335"/>
      <c r="H204" s="505"/>
      <c r="J204" s="335"/>
      <c r="K204" s="335"/>
      <c r="L204" s="335"/>
      <c r="M204" s="335"/>
      <c r="N204" s="335"/>
    </row>
    <row r="205" spans="3:14" ht="14.25" hidden="1" x14ac:dyDescent="0.2">
      <c r="C205" s="335"/>
      <c r="E205" s="78"/>
      <c r="F205" s="335"/>
      <c r="G205" s="335"/>
      <c r="H205" s="505"/>
      <c r="J205" s="335"/>
      <c r="K205" s="335"/>
      <c r="L205" s="335"/>
      <c r="M205" s="335"/>
      <c r="N205" s="335"/>
    </row>
    <row r="206" spans="3:14" ht="14.25" hidden="1" x14ac:dyDescent="0.2">
      <c r="C206" s="335"/>
      <c r="E206" s="78"/>
      <c r="F206" s="335"/>
      <c r="G206" s="335"/>
      <c r="H206" s="505"/>
      <c r="J206" s="335"/>
      <c r="K206" s="335"/>
      <c r="L206" s="335"/>
      <c r="M206" s="335"/>
      <c r="N206" s="335"/>
    </row>
    <row r="207" spans="3:14" ht="14.25" hidden="1" x14ac:dyDescent="0.2">
      <c r="C207" s="335"/>
      <c r="E207" s="78"/>
      <c r="F207" s="335"/>
      <c r="G207" s="335"/>
      <c r="H207" s="505"/>
      <c r="J207" s="335"/>
      <c r="K207" s="335"/>
      <c r="L207" s="335"/>
      <c r="M207" s="335"/>
      <c r="N207" s="335"/>
    </row>
    <row r="208" spans="3:14" ht="14.25" hidden="1" x14ac:dyDescent="0.2">
      <c r="C208" s="335"/>
      <c r="E208" s="78"/>
      <c r="F208" s="335"/>
      <c r="G208" s="335"/>
      <c r="H208" s="505"/>
      <c r="J208" s="335"/>
      <c r="K208" s="335"/>
      <c r="L208" s="335"/>
      <c r="M208" s="335"/>
      <c r="N208" s="335"/>
    </row>
    <row r="209" spans="3:16" ht="14.25" hidden="1" x14ac:dyDescent="0.2">
      <c r="C209" s="335"/>
      <c r="E209" s="78"/>
      <c r="F209" s="335"/>
      <c r="G209" s="335"/>
      <c r="H209" s="505"/>
      <c r="J209" s="335"/>
      <c r="K209" s="335"/>
      <c r="L209" s="335"/>
      <c r="M209" s="335"/>
      <c r="N209" s="335"/>
    </row>
    <row r="210" spans="3:16" ht="14.25" hidden="1" x14ac:dyDescent="0.2">
      <c r="C210" s="335"/>
      <c r="E210" s="78"/>
      <c r="F210" s="335"/>
      <c r="G210" s="335"/>
      <c r="H210" s="505"/>
      <c r="J210" s="335"/>
      <c r="K210" s="335"/>
      <c r="L210" s="335"/>
      <c r="M210" s="335"/>
      <c r="N210" s="335"/>
    </row>
    <row r="211" spans="3:16" ht="14.25" hidden="1" x14ac:dyDescent="0.2">
      <c r="C211" s="335"/>
      <c r="E211" s="78"/>
      <c r="F211" s="335"/>
      <c r="G211" s="335"/>
      <c r="H211" s="505"/>
      <c r="J211" s="335"/>
      <c r="K211" s="335"/>
      <c r="L211" s="335"/>
      <c r="M211" s="335"/>
      <c r="N211" s="335"/>
    </row>
    <row r="212" spans="3:16" ht="14.25" hidden="1" x14ac:dyDescent="0.2">
      <c r="C212" s="335"/>
      <c r="E212" s="78"/>
      <c r="F212" s="335"/>
      <c r="G212" s="335"/>
      <c r="H212" s="505"/>
      <c r="J212" s="335"/>
      <c r="K212" s="335"/>
      <c r="L212" s="335"/>
      <c r="M212" s="335"/>
      <c r="N212" s="335"/>
    </row>
    <row r="213" spans="3:16" ht="14.25" hidden="1" x14ac:dyDescent="0.2">
      <c r="C213" s="335"/>
      <c r="E213" s="78"/>
      <c r="F213" s="335"/>
      <c r="G213" s="335"/>
      <c r="H213" s="505"/>
      <c r="J213" s="335"/>
      <c r="K213" s="335"/>
      <c r="L213" s="335"/>
      <c r="M213" s="335"/>
      <c r="N213" s="335"/>
    </row>
    <row r="214" spans="3:16" ht="14.25" hidden="1" x14ac:dyDescent="0.2">
      <c r="C214" s="335"/>
      <c r="E214" s="78"/>
      <c r="F214" s="335"/>
      <c r="G214" s="335"/>
      <c r="H214" s="505"/>
      <c r="J214" s="335"/>
      <c r="K214" s="335"/>
      <c r="L214" s="335"/>
      <c r="M214" s="335"/>
      <c r="N214" s="335"/>
    </row>
    <row r="215" spans="3:16" ht="14.25" hidden="1" x14ac:dyDescent="0.2">
      <c r="C215" s="335"/>
      <c r="E215" s="78"/>
      <c r="F215" s="335"/>
      <c r="G215" s="335"/>
      <c r="H215" s="505"/>
      <c r="J215" s="335"/>
      <c r="K215" s="335"/>
      <c r="L215" s="335"/>
      <c r="M215" s="335"/>
      <c r="N215" s="335"/>
    </row>
    <row r="216" spans="3:16" ht="14.25" hidden="1" x14ac:dyDescent="0.2">
      <c r="C216" s="335"/>
      <c r="E216" s="78"/>
      <c r="F216" s="335"/>
      <c r="G216" s="335"/>
      <c r="H216" s="505"/>
      <c r="J216" s="335"/>
      <c r="K216" s="335"/>
      <c r="L216" s="335"/>
      <c r="M216" s="335"/>
      <c r="N216" s="335"/>
    </row>
    <row r="217" spans="3:16" ht="14.25" hidden="1" x14ac:dyDescent="0.2">
      <c r="C217" s="335"/>
      <c r="E217" s="78"/>
      <c r="F217" s="335"/>
      <c r="G217" s="335"/>
      <c r="H217" s="505"/>
      <c r="J217" s="335"/>
      <c r="K217" s="335"/>
      <c r="L217" s="335"/>
      <c r="M217" s="335"/>
      <c r="N217" s="335"/>
    </row>
    <row r="218" spans="3:16" ht="14.25" hidden="1" x14ac:dyDescent="0.2">
      <c r="C218" s="335"/>
      <c r="E218" s="78"/>
      <c r="F218" s="335"/>
      <c r="G218" s="335"/>
      <c r="H218" s="505"/>
      <c r="J218" s="335"/>
      <c r="K218" s="335"/>
      <c r="L218" s="335"/>
      <c r="M218" s="335"/>
      <c r="N218" s="335"/>
    </row>
    <row r="219" spans="3:16" ht="14.25" hidden="1" x14ac:dyDescent="0.2">
      <c r="C219" s="335"/>
      <c r="E219" s="78"/>
      <c r="F219" s="335"/>
      <c r="G219" s="335"/>
      <c r="H219" s="505"/>
      <c r="J219" s="335"/>
      <c r="K219" s="335"/>
      <c r="L219" s="335"/>
      <c r="M219" s="335"/>
      <c r="N219" s="335"/>
      <c r="O219" s="335"/>
      <c r="P219" s="335"/>
    </row>
    <row r="220" spans="3:16" ht="14.25" hidden="1" x14ac:dyDescent="0.2">
      <c r="C220" s="335"/>
      <c r="E220" s="78"/>
      <c r="F220" s="335"/>
      <c r="G220" s="335"/>
      <c r="H220" s="505"/>
      <c r="J220" s="335"/>
      <c r="K220" s="335"/>
      <c r="L220" s="335"/>
      <c r="M220" s="335"/>
      <c r="N220" s="335"/>
      <c r="O220" s="335"/>
      <c r="P220" s="335"/>
    </row>
    <row r="221" spans="3:16" ht="14.25" hidden="1" x14ac:dyDescent="0.2">
      <c r="C221" s="335"/>
      <c r="E221" s="78"/>
      <c r="F221" s="335"/>
      <c r="G221" s="335"/>
      <c r="H221" s="505"/>
      <c r="J221" s="335"/>
      <c r="K221" s="335"/>
      <c r="L221" s="335"/>
      <c r="M221" s="335"/>
      <c r="N221" s="335"/>
      <c r="O221" s="335"/>
      <c r="P221" s="335"/>
    </row>
    <row r="222" spans="3:16" ht="14.25" hidden="1" x14ac:dyDescent="0.2">
      <c r="C222" s="335"/>
      <c r="E222" s="78"/>
      <c r="F222" s="335"/>
      <c r="G222" s="335"/>
      <c r="H222" s="505"/>
      <c r="J222" s="335"/>
      <c r="K222" s="335"/>
      <c r="L222" s="335"/>
      <c r="M222" s="335"/>
      <c r="N222" s="335"/>
      <c r="O222" s="335"/>
      <c r="P222" s="335"/>
    </row>
    <row r="223" spans="3:16" ht="14.25" hidden="1" x14ac:dyDescent="0.2">
      <c r="C223" s="335"/>
      <c r="E223" s="78"/>
      <c r="F223" s="335"/>
      <c r="G223" s="335"/>
      <c r="H223" s="505"/>
      <c r="J223" s="335"/>
      <c r="K223" s="335"/>
      <c r="L223" s="335"/>
      <c r="M223" s="335"/>
      <c r="N223" s="335"/>
      <c r="O223" s="335"/>
      <c r="P223" s="335"/>
    </row>
    <row r="224" spans="3:16" ht="14.25" hidden="1" x14ac:dyDescent="0.2">
      <c r="C224" s="335"/>
      <c r="E224" s="78"/>
      <c r="F224" s="335"/>
      <c r="G224" s="335"/>
      <c r="H224" s="505"/>
      <c r="J224" s="335"/>
      <c r="K224" s="335"/>
      <c r="L224" s="335"/>
      <c r="M224" s="335"/>
      <c r="N224" s="335"/>
      <c r="O224" s="335"/>
      <c r="P224" s="335"/>
    </row>
    <row r="225" spans="3:16" ht="14.25" hidden="1" x14ac:dyDescent="0.2">
      <c r="C225" s="335"/>
      <c r="E225" s="78"/>
      <c r="F225" s="335"/>
      <c r="G225" s="335"/>
      <c r="H225" s="505"/>
      <c r="J225" s="335"/>
      <c r="K225" s="335"/>
      <c r="L225" s="335"/>
      <c r="M225" s="335"/>
      <c r="N225" s="335"/>
      <c r="O225" s="335"/>
      <c r="P225" s="335"/>
    </row>
    <row r="226" spans="3:16" ht="14.25" hidden="1" x14ac:dyDescent="0.2">
      <c r="C226" s="335"/>
      <c r="E226" s="78"/>
      <c r="F226" s="335"/>
      <c r="G226" s="335"/>
      <c r="H226" s="505"/>
      <c r="J226" s="335"/>
      <c r="K226" s="335"/>
      <c r="L226" s="335"/>
      <c r="M226" s="335"/>
      <c r="N226" s="335"/>
      <c r="O226" s="335"/>
      <c r="P226" s="335"/>
    </row>
    <row r="227" spans="3:16" ht="14.25" hidden="1" x14ac:dyDescent="0.2">
      <c r="C227" s="335"/>
      <c r="E227" s="78"/>
      <c r="F227" s="335"/>
      <c r="G227" s="335"/>
      <c r="H227" s="505"/>
      <c r="J227" s="335"/>
      <c r="K227" s="335"/>
      <c r="L227" s="335"/>
      <c r="M227" s="335"/>
      <c r="N227" s="335"/>
      <c r="O227" s="335"/>
      <c r="P227" s="335"/>
    </row>
    <row r="228" spans="3:16" ht="14.25" hidden="1" x14ac:dyDescent="0.2">
      <c r="C228" s="335"/>
      <c r="E228" s="78"/>
      <c r="F228" s="335"/>
      <c r="G228" s="335"/>
      <c r="H228" s="505"/>
      <c r="J228" s="335"/>
      <c r="K228" s="335"/>
      <c r="L228" s="335"/>
      <c r="M228" s="335"/>
      <c r="N228" s="335"/>
      <c r="O228" s="335"/>
      <c r="P228" s="335"/>
    </row>
    <row r="229" spans="3:16" ht="14.25" hidden="1" x14ac:dyDescent="0.2">
      <c r="C229" s="335"/>
      <c r="E229" s="78"/>
      <c r="F229" s="335"/>
      <c r="G229" s="335"/>
      <c r="H229" s="505"/>
      <c r="J229" s="335"/>
      <c r="K229" s="335"/>
      <c r="L229" s="335"/>
      <c r="M229" s="335"/>
      <c r="N229" s="335"/>
      <c r="O229" s="335"/>
      <c r="P229" s="335"/>
    </row>
    <row r="230" spans="3:16" ht="14.25" hidden="1" x14ac:dyDescent="0.2">
      <c r="C230" s="335"/>
      <c r="E230" s="78"/>
      <c r="F230" s="335"/>
      <c r="G230" s="335"/>
      <c r="H230" s="505"/>
      <c r="J230" s="335"/>
      <c r="K230" s="335"/>
      <c r="L230" s="335"/>
      <c r="M230" s="335"/>
      <c r="N230" s="335"/>
      <c r="O230" s="335"/>
      <c r="P230" s="335"/>
    </row>
    <row r="231" spans="3:16" ht="14.25" hidden="1" x14ac:dyDescent="0.2">
      <c r="C231" s="335"/>
      <c r="E231" s="78"/>
      <c r="F231" s="335"/>
      <c r="G231" s="335"/>
      <c r="H231" s="505"/>
      <c r="J231" s="335"/>
      <c r="K231" s="335"/>
      <c r="L231" s="335"/>
      <c r="M231" s="335"/>
      <c r="N231" s="335"/>
      <c r="O231" s="335"/>
      <c r="P231" s="335"/>
    </row>
    <row r="232" spans="3:16" ht="14.25" hidden="1" x14ac:dyDescent="0.2">
      <c r="C232" s="335"/>
      <c r="E232" s="78"/>
      <c r="F232" s="335"/>
      <c r="G232" s="335"/>
      <c r="H232" s="505"/>
      <c r="J232" s="335"/>
      <c r="K232" s="335"/>
      <c r="L232" s="335"/>
      <c r="M232" s="335"/>
      <c r="N232" s="335"/>
      <c r="O232" s="335"/>
      <c r="P232" s="335"/>
    </row>
    <row r="233" spans="3:16" ht="14.25" hidden="1" x14ac:dyDescent="0.2">
      <c r="C233" s="335"/>
      <c r="E233" s="78"/>
      <c r="F233" s="335"/>
      <c r="G233" s="335"/>
      <c r="H233" s="505"/>
      <c r="J233" s="335"/>
      <c r="K233" s="335"/>
      <c r="L233" s="335"/>
      <c r="M233" s="335"/>
      <c r="N233" s="335"/>
      <c r="O233" s="335"/>
      <c r="P233" s="335"/>
    </row>
    <row r="234" spans="3:16" ht="14.25" hidden="1" x14ac:dyDescent="0.2">
      <c r="C234" s="335"/>
      <c r="E234" s="78"/>
      <c r="F234" s="335"/>
      <c r="G234" s="335"/>
      <c r="H234" s="505"/>
      <c r="J234" s="335"/>
      <c r="K234" s="335"/>
      <c r="L234" s="335"/>
      <c r="M234" s="335"/>
      <c r="N234" s="335"/>
      <c r="O234" s="335"/>
      <c r="P234" s="335"/>
    </row>
    <row r="235" spans="3:16" ht="14.25" hidden="1" x14ac:dyDescent="0.2">
      <c r="C235" s="335"/>
      <c r="E235" s="78"/>
      <c r="F235" s="335"/>
      <c r="G235" s="335"/>
      <c r="H235" s="505"/>
      <c r="J235" s="335"/>
      <c r="K235" s="335"/>
      <c r="L235" s="335"/>
      <c r="M235" s="335"/>
      <c r="N235" s="335"/>
      <c r="O235" s="335"/>
      <c r="P235" s="335"/>
    </row>
    <row r="236" spans="3:16" ht="14.25" hidden="1" x14ac:dyDescent="0.2">
      <c r="C236" s="335"/>
      <c r="E236" s="78"/>
      <c r="F236" s="335"/>
      <c r="G236" s="335"/>
      <c r="H236" s="505"/>
      <c r="J236" s="335"/>
      <c r="K236" s="335"/>
      <c r="L236" s="335"/>
      <c r="M236" s="335"/>
      <c r="N236" s="335"/>
      <c r="O236" s="335"/>
      <c r="P236" s="335"/>
    </row>
    <row r="237" spans="3:16" ht="14.25" hidden="1" x14ac:dyDescent="0.2">
      <c r="C237" s="335"/>
      <c r="E237" s="78"/>
      <c r="F237" s="335"/>
      <c r="G237" s="335"/>
      <c r="H237" s="505"/>
      <c r="J237" s="335"/>
      <c r="K237" s="335"/>
      <c r="L237" s="335"/>
      <c r="M237" s="335"/>
      <c r="N237" s="335"/>
      <c r="O237" s="335"/>
      <c r="P237" s="335"/>
    </row>
    <row r="238" spans="3:16" ht="14.25" hidden="1" x14ac:dyDescent="0.2">
      <c r="C238" s="335"/>
      <c r="E238" s="78"/>
      <c r="F238" s="335"/>
      <c r="G238" s="335"/>
      <c r="H238" s="505"/>
      <c r="J238" s="335"/>
      <c r="K238" s="335"/>
      <c r="L238" s="335"/>
      <c r="M238" s="335"/>
      <c r="N238" s="335"/>
      <c r="O238" s="335"/>
      <c r="P238" s="335"/>
    </row>
    <row r="239" spans="3:16" ht="14.25" hidden="1" x14ac:dyDescent="0.2">
      <c r="C239" s="335"/>
      <c r="E239" s="78"/>
      <c r="F239" s="335"/>
      <c r="G239" s="335"/>
      <c r="H239" s="505"/>
      <c r="J239" s="335"/>
      <c r="K239" s="335"/>
      <c r="L239" s="335"/>
      <c r="M239" s="335"/>
      <c r="N239" s="335"/>
      <c r="O239" s="335"/>
      <c r="P239" s="335"/>
    </row>
    <row r="240" spans="3:16" ht="14.25" hidden="1" x14ac:dyDescent="0.2">
      <c r="C240" s="335"/>
      <c r="E240" s="78"/>
      <c r="F240" s="335"/>
      <c r="G240" s="335"/>
      <c r="H240" s="505"/>
      <c r="J240" s="335"/>
      <c r="K240" s="335"/>
      <c r="L240" s="335"/>
      <c r="M240" s="335"/>
      <c r="N240" s="335"/>
      <c r="O240" s="335"/>
      <c r="P240" s="335"/>
    </row>
    <row r="241" spans="3:16" ht="14.25" hidden="1" x14ac:dyDescent="0.2">
      <c r="C241" s="335"/>
      <c r="E241" s="78"/>
      <c r="F241" s="335"/>
      <c r="G241" s="335"/>
      <c r="H241" s="505"/>
      <c r="J241" s="335"/>
      <c r="K241" s="335"/>
      <c r="L241" s="335"/>
      <c r="M241" s="335"/>
      <c r="N241" s="335"/>
      <c r="O241" s="335"/>
      <c r="P241" s="335"/>
    </row>
    <row r="242" spans="3:16" ht="14.25" hidden="1" x14ac:dyDescent="0.2">
      <c r="C242" s="335"/>
      <c r="E242" s="78"/>
      <c r="F242" s="335"/>
      <c r="G242" s="335"/>
      <c r="H242" s="505"/>
      <c r="J242" s="335"/>
      <c r="K242" s="335"/>
      <c r="L242" s="335"/>
      <c r="M242" s="335"/>
      <c r="N242" s="335"/>
      <c r="O242" s="335"/>
      <c r="P242" s="335"/>
    </row>
    <row r="243" spans="3:16" ht="14.25" hidden="1" x14ac:dyDescent="0.2">
      <c r="C243" s="335"/>
      <c r="E243" s="78"/>
      <c r="F243" s="335"/>
      <c r="G243" s="335"/>
      <c r="H243" s="505"/>
      <c r="J243" s="335"/>
      <c r="K243" s="335"/>
      <c r="L243" s="335"/>
      <c r="M243" s="335"/>
      <c r="N243" s="335"/>
      <c r="O243" s="335"/>
      <c r="P243" s="335"/>
    </row>
    <row r="244" spans="3:16" ht="14.25" hidden="1" x14ac:dyDescent="0.2">
      <c r="C244" s="335"/>
      <c r="E244" s="78"/>
      <c r="F244" s="335"/>
      <c r="G244" s="335"/>
      <c r="H244" s="505"/>
      <c r="J244" s="335"/>
      <c r="K244" s="335"/>
      <c r="L244" s="335"/>
      <c r="M244" s="335"/>
      <c r="N244" s="335"/>
      <c r="O244" s="335"/>
      <c r="P244" s="335"/>
    </row>
    <row r="245" spans="3:16" ht="14.25" hidden="1" x14ac:dyDescent="0.2">
      <c r="C245" s="335"/>
      <c r="E245" s="78"/>
      <c r="F245" s="335"/>
      <c r="G245" s="335"/>
      <c r="H245" s="505"/>
      <c r="J245" s="335"/>
      <c r="K245" s="335"/>
      <c r="L245" s="335"/>
      <c r="M245" s="335"/>
      <c r="N245" s="335"/>
      <c r="O245" s="335"/>
      <c r="P245" s="335"/>
    </row>
    <row r="246" spans="3:16" ht="14.25" hidden="1" x14ac:dyDescent="0.2">
      <c r="C246" s="335"/>
      <c r="E246" s="78"/>
      <c r="F246" s="335"/>
      <c r="G246" s="335"/>
      <c r="H246" s="505"/>
      <c r="J246" s="335"/>
      <c r="K246" s="335"/>
      <c r="L246" s="335"/>
      <c r="M246" s="335"/>
      <c r="N246" s="335"/>
      <c r="O246" s="335"/>
      <c r="P246" s="335"/>
    </row>
    <row r="247" spans="3:16" ht="14.25" hidden="1" x14ac:dyDescent="0.2">
      <c r="C247" s="335"/>
      <c r="E247" s="78"/>
      <c r="F247" s="335"/>
      <c r="G247" s="335"/>
      <c r="H247" s="505"/>
      <c r="J247" s="335"/>
      <c r="K247" s="335"/>
      <c r="L247" s="335"/>
      <c r="M247" s="335"/>
      <c r="N247" s="335"/>
      <c r="O247" s="335"/>
      <c r="P247" s="335"/>
    </row>
    <row r="248" spans="3:16" ht="14.25" hidden="1" x14ac:dyDescent="0.2">
      <c r="C248" s="335"/>
      <c r="E248" s="78"/>
      <c r="F248" s="335"/>
      <c r="G248" s="335"/>
      <c r="H248" s="505"/>
      <c r="J248" s="335"/>
      <c r="K248" s="335"/>
      <c r="L248" s="335"/>
      <c r="M248" s="335"/>
      <c r="N248" s="335"/>
      <c r="O248" s="335"/>
      <c r="P248" s="335"/>
    </row>
    <row r="249" spans="3:16" ht="14.25" hidden="1" x14ac:dyDescent="0.2">
      <c r="C249" s="335"/>
      <c r="E249" s="78"/>
      <c r="F249" s="335"/>
      <c r="G249" s="335"/>
      <c r="H249" s="505"/>
      <c r="J249" s="335"/>
      <c r="K249" s="335"/>
      <c r="L249" s="335"/>
      <c r="M249" s="335"/>
      <c r="N249" s="335"/>
      <c r="O249" s="335"/>
      <c r="P249" s="335"/>
    </row>
    <row r="250" spans="3:16" ht="14.25" hidden="1" x14ac:dyDescent="0.2">
      <c r="C250" s="335"/>
      <c r="E250" s="78"/>
      <c r="F250" s="335"/>
      <c r="G250" s="335"/>
      <c r="H250" s="505"/>
      <c r="J250" s="335"/>
      <c r="K250" s="335"/>
      <c r="L250" s="335"/>
      <c r="M250" s="335"/>
      <c r="N250" s="335"/>
      <c r="O250" s="335"/>
      <c r="P250" s="335"/>
    </row>
    <row r="251" spans="3:16" ht="14.25" hidden="1" x14ac:dyDescent="0.2">
      <c r="C251" s="335"/>
      <c r="E251" s="78"/>
      <c r="F251" s="335"/>
      <c r="G251" s="335"/>
      <c r="H251" s="505"/>
      <c r="J251" s="335"/>
      <c r="K251" s="335"/>
      <c r="L251" s="335"/>
      <c r="M251" s="335"/>
      <c r="N251" s="335"/>
      <c r="O251" s="335"/>
      <c r="P251" s="335"/>
    </row>
    <row r="252" spans="3:16" ht="14.25" hidden="1" x14ac:dyDescent="0.2">
      <c r="C252" s="335"/>
      <c r="E252" s="78"/>
      <c r="F252" s="335"/>
      <c r="G252" s="335"/>
      <c r="H252" s="505"/>
      <c r="J252" s="335"/>
      <c r="K252" s="335"/>
      <c r="L252" s="335"/>
      <c r="M252" s="335"/>
      <c r="N252" s="335"/>
      <c r="O252" s="335"/>
      <c r="P252" s="335"/>
    </row>
    <row r="253" spans="3:16" ht="14.25" hidden="1" x14ac:dyDescent="0.2">
      <c r="C253" s="335"/>
      <c r="E253" s="78"/>
      <c r="F253" s="335"/>
      <c r="G253" s="335"/>
      <c r="H253" s="505"/>
      <c r="J253" s="335"/>
      <c r="K253" s="335"/>
      <c r="L253" s="335"/>
      <c r="M253" s="335"/>
      <c r="N253" s="335"/>
      <c r="O253" s="335"/>
      <c r="P253" s="335"/>
    </row>
    <row r="254" spans="3:16" ht="14.25" hidden="1" x14ac:dyDescent="0.2">
      <c r="C254" s="335"/>
      <c r="E254" s="78"/>
      <c r="F254" s="335"/>
      <c r="G254" s="335"/>
      <c r="H254" s="505"/>
      <c r="J254" s="335"/>
      <c r="K254" s="335"/>
      <c r="L254" s="335"/>
      <c r="M254" s="335"/>
      <c r="N254" s="335"/>
      <c r="O254" s="335"/>
      <c r="P254" s="335"/>
    </row>
    <row r="255" spans="3:16" ht="14.25" hidden="1" x14ac:dyDescent="0.2">
      <c r="C255" s="335"/>
      <c r="E255" s="78"/>
      <c r="F255" s="335"/>
      <c r="G255" s="335"/>
      <c r="H255" s="505"/>
      <c r="J255" s="335"/>
      <c r="K255" s="335"/>
      <c r="L255" s="335"/>
      <c r="M255" s="335"/>
      <c r="N255" s="335"/>
      <c r="O255" s="335"/>
      <c r="P255" s="335"/>
    </row>
    <row r="256" spans="3:16" ht="14.25" hidden="1" x14ac:dyDescent="0.2">
      <c r="C256" s="335"/>
      <c r="E256" s="78"/>
      <c r="F256" s="335"/>
      <c r="G256" s="335"/>
      <c r="H256" s="505"/>
      <c r="J256" s="335"/>
      <c r="K256" s="335"/>
      <c r="L256" s="335"/>
      <c r="M256" s="335"/>
      <c r="N256" s="335"/>
      <c r="O256" s="335"/>
      <c r="P256" s="335"/>
    </row>
    <row r="257" spans="3:16" ht="14.25" hidden="1" x14ac:dyDescent="0.2">
      <c r="C257" s="335"/>
      <c r="E257" s="78"/>
      <c r="F257" s="335"/>
      <c r="G257" s="335"/>
      <c r="H257" s="505"/>
      <c r="J257" s="335"/>
      <c r="K257" s="335"/>
      <c r="L257" s="335"/>
      <c r="M257" s="335"/>
      <c r="N257" s="335"/>
      <c r="O257" s="335"/>
      <c r="P257" s="335"/>
    </row>
    <row r="258" spans="3:16" ht="14.25" hidden="1" x14ac:dyDescent="0.2">
      <c r="C258" s="335"/>
      <c r="E258" s="78"/>
      <c r="F258" s="335"/>
      <c r="G258" s="335"/>
      <c r="H258" s="505"/>
      <c r="J258" s="335"/>
      <c r="K258" s="335"/>
      <c r="L258" s="335"/>
      <c r="M258" s="335"/>
      <c r="N258" s="335"/>
      <c r="O258" s="335"/>
      <c r="P258" s="335"/>
    </row>
    <row r="259" spans="3:16" ht="14.25" hidden="1" x14ac:dyDescent="0.2">
      <c r="C259" s="335"/>
      <c r="E259" s="78"/>
      <c r="F259" s="335"/>
      <c r="G259" s="335"/>
      <c r="H259" s="505"/>
      <c r="J259" s="335"/>
      <c r="K259" s="335"/>
      <c r="L259" s="335"/>
      <c r="M259" s="335"/>
      <c r="N259" s="335"/>
      <c r="O259" s="335"/>
      <c r="P259" s="335"/>
    </row>
    <row r="260" spans="3:16" ht="14.25" hidden="1" x14ac:dyDescent="0.2">
      <c r="C260" s="335"/>
      <c r="E260" s="78"/>
      <c r="F260" s="335"/>
      <c r="G260" s="335"/>
      <c r="H260" s="505"/>
      <c r="J260" s="335"/>
      <c r="K260" s="335"/>
      <c r="L260" s="335"/>
      <c r="M260" s="335"/>
      <c r="N260" s="335"/>
      <c r="O260" s="335"/>
      <c r="P260" s="335"/>
    </row>
    <row r="261" spans="3:16" ht="14.25" hidden="1" x14ac:dyDescent="0.2">
      <c r="C261" s="335"/>
      <c r="E261" s="78"/>
      <c r="F261" s="335"/>
      <c r="G261" s="335"/>
      <c r="H261" s="505"/>
      <c r="J261" s="335"/>
      <c r="K261" s="335"/>
      <c r="L261" s="335"/>
      <c r="M261" s="335"/>
      <c r="N261" s="335"/>
      <c r="O261" s="335"/>
      <c r="P261" s="335"/>
    </row>
    <row r="262" spans="3:16" ht="14.25" hidden="1" x14ac:dyDescent="0.2">
      <c r="C262" s="335"/>
      <c r="E262" s="78"/>
      <c r="F262" s="335"/>
      <c r="G262" s="335"/>
      <c r="H262" s="505"/>
      <c r="J262" s="335"/>
      <c r="K262" s="335"/>
      <c r="L262" s="335"/>
      <c r="M262" s="335"/>
      <c r="N262" s="335"/>
      <c r="O262" s="335"/>
      <c r="P262" s="335"/>
    </row>
    <row r="263" spans="3:16" ht="14.25" hidden="1" x14ac:dyDescent="0.2">
      <c r="C263" s="335"/>
      <c r="E263" s="78"/>
      <c r="F263" s="335"/>
      <c r="G263" s="335"/>
      <c r="H263" s="505"/>
      <c r="J263" s="335"/>
      <c r="K263" s="335"/>
      <c r="L263" s="335"/>
      <c r="M263" s="335"/>
      <c r="N263" s="335"/>
      <c r="O263" s="335"/>
      <c r="P263" s="335"/>
    </row>
    <row r="264" spans="3:16" ht="14.25" hidden="1" x14ac:dyDescent="0.2">
      <c r="C264" s="335"/>
      <c r="E264" s="78"/>
      <c r="F264" s="335"/>
      <c r="G264" s="335"/>
      <c r="H264" s="505"/>
      <c r="J264" s="335"/>
      <c r="K264" s="335"/>
      <c r="L264" s="335"/>
      <c r="M264" s="335"/>
      <c r="N264" s="335"/>
      <c r="O264" s="335"/>
      <c r="P264" s="335"/>
    </row>
    <row r="265" spans="3:16" ht="14.25" hidden="1" x14ac:dyDescent="0.2">
      <c r="C265" s="335"/>
      <c r="E265" s="78"/>
      <c r="F265" s="335"/>
      <c r="G265" s="335"/>
      <c r="H265" s="505"/>
      <c r="J265" s="335"/>
      <c r="K265" s="335"/>
      <c r="L265" s="335"/>
      <c r="M265" s="335"/>
      <c r="N265" s="335"/>
      <c r="O265" s="335"/>
      <c r="P265" s="335"/>
    </row>
    <row r="266" spans="3:16" ht="14.25" hidden="1" x14ac:dyDescent="0.2">
      <c r="C266" s="335"/>
      <c r="E266" s="78"/>
      <c r="F266" s="335"/>
      <c r="G266" s="335"/>
      <c r="H266" s="505"/>
      <c r="J266" s="335"/>
      <c r="K266" s="335"/>
      <c r="L266" s="335"/>
      <c r="M266" s="335"/>
      <c r="N266" s="335"/>
      <c r="O266" s="335"/>
      <c r="P266" s="335"/>
    </row>
    <row r="267" spans="3:16" ht="14.25" hidden="1" x14ac:dyDescent="0.2">
      <c r="C267" s="335"/>
      <c r="E267" s="78"/>
      <c r="F267" s="335"/>
      <c r="G267" s="335"/>
      <c r="H267" s="505"/>
      <c r="J267" s="335"/>
      <c r="K267" s="335"/>
      <c r="L267" s="335"/>
      <c r="M267" s="335"/>
      <c r="N267" s="335"/>
      <c r="O267" s="335"/>
      <c r="P267" s="335"/>
    </row>
    <row r="268" spans="3:16" ht="14.25" hidden="1" x14ac:dyDescent="0.2">
      <c r="C268" s="335"/>
      <c r="E268" s="78"/>
      <c r="F268" s="335"/>
      <c r="G268" s="335"/>
      <c r="H268" s="505"/>
      <c r="J268" s="335"/>
      <c r="K268" s="335"/>
      <c r="L268" s="335"/>
      <c r="M268" s="335"/>
      <c r="N268" s="335"/>
      <c r="O268" s="335"/>
      <c r="P268" s="335"/>
    </row>
    <row r="269" spans="3:16" ht="14.25" hidden="1" x14ac:dyDescent="0.2">
      <c r="C269" s="335"/>
      <c r="E269" s="78"/>
      <c r="F269" s="335"/>
      <c r="G269" s="335"/>
      <c r="H269" s="505"/>
      <c r="J269" s="335"/>
      <c r="K269" s="335"/>
      <c r="L269" s="335"/>
      <c r="M269" s="335"/>
      <c r="N269" s="335"/>
      <c r="O269" s="335"/>
      <c r="P269" s="335"/>
    </row>
    <row r="270" spans="3:16" ht="14.25" hidden="1" x14ac:dyDescent="0.2">
      <c r="C270" s="335"/>
      <c r="E270" s="78"/>
      <c r="F270" s="335"/>
      <c r="G270" s="335"/>
      <c r="H270" s="505"/>
      <c r="J270" s="335"/>
      <c r="K270" s="335"/>
      <c r="L270" s="335"/>
      <c r="M270" s="335"/>
      <c r="N270" s="335"/>
      <c r="O270" s="335"/>
      <c r="P270" s="335"/>
    </row>
    <row r="271" spans="3:16" ht="14.25" hidden="1" x14ac:dyDescent="0.2">
      <c r="C271" s="335"/>
      <c r="E271" s="78"/>
      <c r="F271" s="335"/>
      <c r="G271" s="335"/>
      <c r="H271" s="505"/>
      <c r="J271" s="335"/>
      <c r="K271" s="335"/>
      <c r="L271" s="335"/>
      <c r="M271" s="335"/>
      <c r="N271" s="335"/>
      <c r="O271" s="335"/>
      <c r="P271" s="335"/>
    </row>
    <row r="272" spans="3:16" ht="14.25" hidden="1" x14ac:dyDescent="0.2">
      <c r="C272" s="335"/>
      <c r="E272" s="78"/>
      <c r="F272" s="335"/>
      <c r="G272" s="335"/>
      <c r="H272" s="505"/>
      <c r="J272" s="335"/>
      <c r="K272" s="335"/>
      <c r="L272" s="335"/>
      <c r="M272" s="335"/>
      <c r="N272" s="335"/>
      <c r="O272" s="335"/>
      <c r="P272" s="335"/>
    </row>
    <row r="273" spans="3:16" ht="14.25" hidden="1" x14ac:dyDescent="0.2">
      <c r="C273" s="335"/>
      <c r="E273" s="78"/>
      <c r="F273" s="335"/>
      <c r="G273" s="335"/>
      <c r="H273" s="505"/>
      <c r="J273" s="335"/>
      <c r="K273" s="335"/>
      <c r="L273" s="335"/>
      <c r="M273" s="335"/>
      <c r="N273" s="335"/>
      <c r="O273" s="335"/>
      <c r="P273" s="335"/>
    </row>
    <row r="274" spans="3:16" ht="14.25" hidden="1" x14ac:dyDescent="0.2">
      <c r="C274" s="335"/>
      <c r="E274" s="78"/>
      <c r="F274" s="335"/>
      <c r="G274" s="335"/>
      <c r="H274" s="505"/>
      <c r="J274" s="335"/>
      <c r="K274" s="335"/>
      <c r="L274" s="335"/>
      <c r="M274" s="335"/>
      <c r="N274" s="335"/>
      <c r="O274" s="335"/>
      <c r="P274" s="335"/>
    </row>
    <row r="275" spans="3:16" ht="14.25" hidden="1" x14ac:dyDescent="0.2">
      <c r="C275" s="335"/>
      <c r="E275" s="78"/>
      <c r="F275" s="335"/>
      <c r="G275" s="335"/>
      <c r="H275" s="505"/>
      <c r="J275" s="335"/>
      <c r="K275" s="335"/>
      <c r="L275" s="335"/>
      <c r="M275" s="335"/>
      <c r="N275" s="335"/>
      <c r="O275" s="335"/>
      <c r="P275" s="335"/>
    </row>
    <row r="276" spans="3:16" ht="14.25" hidden="1" x14ac:dyDescent="0.2">
      <c r="C276" s="335"/>
      <c r="E276" s="78"/>
      <c r="F276" s="335"/>
      <c r="G276" s="335"/>
      <c r="H276" s="505"/>
      <c r="J276" s="335"/>
      <c r="K276" s="335"/>
      <c r="L276" s="335"/>
      <c r="M276" s="335"/>
      <c r="N276" s="335"/>
      <c r="O276" s="335"/>
      <c r="P276" s="335"/>
    </row>
    <row r="277" spans="3:16" ht="14.25" hidden="1" x14ac:dyDescent="0.2">
      <c r="C277" s="335"/>
      <c r="E277" s="78"/>
      <c r="F277" s="335"/>
      <c r="G277" s="335"/>
      <c r="H277" s="505"/>
      <c r="J277" s="335"/>
      <c r="K277" s="335"/>
      <c r="L277" s="335"/>
      <c r="M277" s="335"/>
      <c r="N277" s="335"/>
      <c r="O277" s="335"/>
      <c r="P277" s="335"/>
    </row>
    <row r="278" spans="3:16" ht="14.25" hidden="1" x14ac:dyDescent="0.2">
      <c r="C278" s="335"/>
      <c r="E278" s="78"/>
      <c r="F278" s="335"/>
      <c r="G278" s="335"/>
      <c r="H278" s="505"/>
      <c r="J278" s="335"/>
      <c r="K278" s="335"/>
      <c r="L278" s="335"/>
      <c r="M278" s="335"/>
      <c r="N278" s="335"/>
      <c r="O278" s="335"/>
      <c r="P278" s="335"/>
    </row>
    <row r="279" spans="3:16" ht="14.25" hidden="1" x14ac:dyDescent="0.2">
      <c r="C279" s="335"/>
      <c r="E279" s="78"/>
      <c r="F279" s="335"/>
      <c r="G279" s="335"/>
      <c r="H279" s="505"/>
      <c r="J279" s="335"/>
      <c r="K279" s="335"/>
      <c r="L279" s="335"/>
      <c r="M279" s="335"/>
      <c r="N279" s="335"/>
      <c r="O279" s="335"/>
      <c r="P279" s="335"/>
    </row>
    <row r="280" spans="3:16" ht="14.25" hidden="1" x14ac:dyDescent="0.2">
      <c r="C280" s="335"/>
      <c r="E280" s="78"/>
      <c r="F280" s="335"/>
      <c r="G280" s="335"/>
      <c r="H280" s="505"/>
      <c r="J280" s="335"/>
      <c r="K280" s="335"/>
      <c r="L280" s="335"/>
      <c r="M280" s="335"/>
      <c r="N280" s="335"/>
      <c r="O280" s="335"/>
      <c r="P280" s="335"/>
    </row>
    <row r="281" spans="3:16" ht="14.25" hidden="1" x14ac:dyDescent="0.2">
      <c r="C281" s="335"/>
      <c r="E281" s="78"/>
      <c r="F281" s="335"/>
      <c r="G281" s="335"/>
      <c r="H281" s="505"/>
      <c r="J281" s="335"/>
      <c r="K281" s="335"/>
      <c r="L281" s="335"/>
      <c r="M281" s="335"/>
      <c r="N281" s="335"/>
      <c r="O281" s="335"/>
      <c r="P281" s="335"/>
    </row>
    <row r="282" spans="3:16" ht="14.25" hidden="1" x14ac:dyDescent="0.2">
      <c r="C282" s="335"/>
      <c r="E282" s="78"/>
      <c r="F282" s="335"/>
      <c r="G282" s="335"/>
      <c r="H282" s="505"/>
      <c r="J282" s="335"/>
      <c r="K282" s="335"/>
      <c r="L282" s="335"/>
      <c r="M282" s="335"/>
      <c r="N282" s="335"/>
      <c r="O282" s="335"/>
      <c r="P282" s="335"/>
    </row>
    <row r="283" spans="3:16" ht="14.25" hidden="1" x14ac:dyDescent="0.2">
      <c r="C283" s="335"/>
      <c r="E283" s="78"/>
      <c r="F283" s="335"/>
      <c r="G283" s="335"/>
      <c r="H283" s="505"/>
      <c r="J283" s="335"/>
      <c r="K283" s="335"/>
      <c r="L283" s="335"/>
      <c r="M283" s="335"/>
      <c r="N283" s="335"/>
      <c r="O283" s="335"/>
      <c r="P283" s="335"/>
    </row>
    <row r="284" spans="3:16" ht="14.25" hidden="1" x14ac:dyDescent="0.2">
      <c r="C284" s="335"/>
      <c r="E284" s="78"/>
      <c r="F284" s="335"/>
      <c r="G284" s="335"/>
      <c r="H284" s="505"/>
      <c r="J284" s="335"/>
      <c r="K284" s="335"/>
      <c r="L284" s="335"/>
      <c r="M284" s="335"/>
      <c r="N284" s="335"/>
      <c r="O284" s="335"/>
      <c r="P284" s="335"/>
    </row>
    <row r="285" spans="3:16" ht="14.25" hidden="1" x14ac:dyDescent="0.2">
      <c r="C285" s="335"/>
      <c r="E285" s="78"/>
      <c r="F285" s="335"/>
      <c r="G285" s="335"/>
      <c r="H285" s="505"/>
      <c r="J285" s="335"/>
      <c r="K285" s="335"/>
      <c r="L285" s="335"/>
      <c r="M285" s="335"/>
      <c r="N285" s="335"/>
      <c r="O285" s="335"/>
      <c r="P285" s="335"/>
    </row>
    <row r="286" spans="3:16" ht="14.25" hidden="1" x14ac:dyDescent="0.2">
      <c r="C286" s="335"/>
      <c r="E286" s="78"/>
      <c r="F286" s="335"/>
      <c r="G286" s="335"/>
      <c r="H286" s="505"/>
      <c r="J286" s="335"/>
      <c r="K286" s="335"/>
      <c r="L286" s="335"/>
      <c r="M286" s="335"/>
      <c r="N286" s="335"/>
      <c r="O286" s="335"/>
      <c r="P286" s="335"/>
    </row>
    <row r="287" spans="3:16" ht="14.25" hidden="1" x14ac:dyDescent="0.2">
      <c r="C287" s="335"/>
      <c r="E287" s="78"/>
      <c r="F287" s="335"/>
      <c r="G287" s="335"/>
      <c r="H287" s="505"/>
      <c r="J287" s="335"/>
      <c r="K287" s="335"/>
      <c r="L287" s="335"/>
      <c r="M287" s="335"/>
      <c r="N287" s="335"/>
      <c r="O287" s="335"/>
      <c r="P287" s="335"/>
    </row>
    <row r="288" spans="3:16" ht="14.25" hidden="1" x14ac:dyDescent="0.2">
      <c r="C288" s="335"/>
      <c r="E288" s="78"/>
      <c r="F288" s="335"/>
      <c r="G288" s="335"/>
      <c r="H288" s="505"/>
      <c r="J288" s="335"/>
      <c r="K288" s="335"/>
      <c r="L288" s="335"/>
      <c r="M288" s="335"/>
      <c r="N288" s="335"/>
      <c r="O288" s="335"/>
      <c r="P288" s="335"/>
    </row>
    <row r="289" spans="3:16" ht="14.25" hidden="1" x14ac:dyDescent="0.2">
      <c r="C289" s="335"/>
      <c r="E289" s="78"/>
      <c r="F289" s="335"/>
      <c r="G289" s="335"/>
      <c r="H289" s="505"/>
      <c r="J289" s="335"/>
      <c r="K289" s="335"/>
      <c r="L289" s="335"/>
      <c r="M289" s="335"/>
      <c r="N289" s="335"/>
      <c r="O289" s="335"/>
      <c r="P289" s="335"/>
    </row>
    <row r="290" spans="3:16" ht="14.25" hidden="1" x14ac:dyDescent="0.2">
      <c r="C290" s="335"/>
      <c r="E290" s="78"/>
      <c r="F290" s="335"/>
      <c r="G290" s="335"/>
      <c r="H290" s="505"/>
      <c r="J290" s="335"/>
      <c r="K290" s="335"/>
      <c r="L290" s="335"/>
      <c r="M290" s="335"/>
      <c r="N290" s="335"/>
      <c r="O290" s="335"/>
      <c r="P290" s="335"/>
    </row>
    <row r="291" spans="3:16" ht="14.25" hidden="1" x14ac:dyDescent="0.2">
      <c r="C291" s="335"/>
      <c r="E291" s="78"/>
      <c r="F291" s="335"/>
      <c r="G291" s="335"/>
      <c r="H291" s="505"/>
      <c r="J291" s="335"/>
      <c r="K291" s="335"/>
      <c r="L291" s="335"/>
      <c r="M291" s="335"/>
      <c r="N291" s="335"/>
      <c r="O291" s="335"/>
      <c r="P291" s="335"/>
    </row>
    <row r="292" spans="3:16" ht="14.25" hidden="1" x14ac:dyDescent="0.2">
      <c r="C292" s="335"/>
      <c r="E292" s="78"/>
      <c r="F292" s="335"/>
      <c r="G292" s="335"/>
      <c r="H292" s="505"/>
      <c r="J292" s="335"/>
      <c r="K292" s="335"/>
      <c r="L292" s="335"/>
      <c r="M292" s="335"/>
      <c r="N292" s="335"/>
      <c r="O292" s="335"/>
      <c r="P292" s="335"/>
    </row>
    <row r="293" spans="3:16" ht="14.25" hidden="1" x14ac:dyDescent="0.2">
      <c r="C293" s="335"/>
      <c r="E293" s="78"/>
      <c r="F293" s="335"/>
      <c r="G293" s="335"/>
      <c r="H293" s="505"/>
      <c r="J293" s="335"/>
      <c r="K293" s="335"/>
      <c r="L293" s="335"/>
      <c r="M293" s="335"/>
      <c r="N293" s="335"/>
      <c r="O293" s="335"/>
      <c r="P293" s="335"/>
    </row>
    <row r="294" spans="3:16" ht="14.25" hidden="1" x14ac:dyDescent="0.2">
      <c r="C294" s="335"/>
      <c r="E294" s="78"/>
      <c r="F294" s="335"/>
      <c r="G294" s="335"/>
      <c r="H294" s="505"/>
      <c r="J294" s="335"/>
      <c r="K294" s="335"/>
      <c r="L294" s="335"/>
      <c r="M294" s="335"/>
      <c r="N294" s="335"/>
      <c r="O294" s="335"/>
      <c r="P294" s="335"/>
    </row>
    <row r="295" spans="3:16" ht="14.25" hidden="1" x14ac:dyDescent="0.2">
      <c r="C295" s="335"/>
      <c r="E295" s="78"/>
      <c r="F295" s="335"/>
      <c r="G295" s="335"/>
      <c r="H295" s="505"/>
      <c r="J295" s="335"/>
      <c r="K295" s="335"/>
      <c r="L295" s="335"/>
      <c r="M295" s="335"/>
      <c r="N295" s="335"/>
      <c r="O295" s="335"/>
      <c r="P295" s="335"/>
    </row>
    <row r="296" spans="3:16" ht="14.25" hidden="1" x14ac:dyDescent="0.2">
      <c r="C296" s="335"/>
      <c r="E296" s="78"/>
      <c r="F296" s="335"/>
      <c r="G296" s="335"/>
      <c r="H296" s="505"/>
      <c r="J296" s="335"/>
      <c r="K296" s="335"/>
      <c r="L296" s="335"/>
      <c r="M296" s="335"/>
      <c r="N296" s="335"/>
      <c r="O296" s="335"/>
      <c r="P296" s="335"/>
    </row>
    <row r="297" spans="3:16" ht="14.25" hidden="1" x14ac:dyDescent="0.2">
      <c r="C297" s="335"/>
      <c r="E297" s="78"/>
      <c r="F297" s="335"/>
      <c r="G297" s="335"/>
      <c r="H297" s="505"/>
      <c r="J297" s="335"/>
      <c r="K297" s="335"/>
      <c r="L297" s="335"/>
      <c r="M297" s="335"/>
      <c r="N297" s="335"/>
      <c r="O297" s="335"/>
      <c r="P297" s="335"/>
    </row>
    <row r="298" spans="3:16" ht="14.25" hidden="1" x14ac:dyDescent="0.2">
      <c r="C298" s="335"/>
      <c r="E298" s="78"/>
      <c r="F298" s="335"/>
      <c r="G298" s="335"/>
      <c r="H298" s="505"/>
      <c r="J298" s="335"/>
      <c r="K298" s="335"/>
      <c r="L298" s="335"/>
      <c r="M298" s="335"/>
      <c r="N298" s="335"/>
      <c r="O298" s="335"/>
      <c r="P298" s="335"/>
    </row>
    <row r="299" spans="3:16" ht="14.25" hidden="1" x14ac:dyDescent="0.2">
      <c r="C299" s="335"/>
      <c r="E299" s="78"/>
      <c r="F299" s="335"/>
      <c r="G299" s="335"/>
      <c r="H299" s="505"/>
      <c r="J299" s="335"/>
      <c r="K299" s="335"/>
      <c r="L299" s="335"/>
      <c r="M299" s="335"/>
      <c r="N299" s="335"/>
      <c r="O299" s="335"/>
      <c r="P299" s="335"/>
    </row>
    <row r="300" spans="3:16" ht="14.25" hidden="1" x14ac:dyDescent="0.2">
      <c r="C300" s="335"/>
      <c r="E300" s="78"/>
      <c r="F300" s="335"/>
      <c r="G300" s="335"/>
      <c r="H300" s="505"/>
      <c r="J300" s="335"/>
      <c r="K300" s="335"/>
      <c r="L300" s="335"/>
      <c r="M300" s="335"/>
      <c r="N300" s="335"/>
      <c r="O300" s="335"/>
      <c r="P300" s="335"/>
    </row>
    <row r="301" spans="3:16" ht="14.25" hidden="1" x14ac:dyDescent="0.2">
      <c r="C301" s="335"/>
      <c r="E301" s="78"/>
      <c r="F301" s="335"/>
      <c r="G301" s="335"/>
      <c r="H301" s="505"/>
      <c r="J301" s="335"/>
      <c r="K301" s="335"/>
      <c r="L301" s="335"/>
      <c r="M301" s="335"/>
      <c r="N301" s="335"/>
      <c r="O301" s="335"/>
      <c r="P301" s="335"/>
    </row>
    <row r="302" spans="3:16" ht="14.25" hidden="1" x14ac:dyDescent="0.2">
      <c r="C302" s="335"/>
      <c r="E302" s="78"/>
      <c r="F302" s="335"/>
      <c r="G302" s="335"/>
      <c r="H302" s="505"/>
      <c r="J302" s="335"/>
      <c r="K302" s="335"/>
      <c r="L302" s="335"/>
      <c r="M302" s="335"/>
      <c r="N302" s="335"/>
      <c r="O302" s="335"/>
      <c r="P302" s="335"/>
    </row>
    <row r="303" spans="3:16" ht="14.25" hidden="1" x14ac:dyDescent="0.2">
      <c r="C303" s="335"/>
      <c r="E303" s="78"/>
      <c r="F303" s="335"/>
      <c r="G303" s="335"/>
      <c r="H303" s="505"/>
      <c r="J303" s="335"/>
      <c r="K303" s="335"/>
      <c r="L303" s="335"/>
      <c r="M303" s="335"/>
      <c r="N303" s="335"/>
      <c r="O303" s="335"/>
      <c r="P303" s="335"/>
    </row>
    <row r="304" spans="3:16" ht="14.25" hidden="1" x14ac:dyDescent="0.2">
      <c r="C304" s="335"/>
      <c r="E304" s="78"/>
      <c r="F304" s="335"/>
      <c r="G304" s="335"/>
      <c r="H304" s="505"/>
      <c r="J304" s="335"/>
      <c r="K304" s="335"/>
      <c r="L304" s="335"/>
      <c r="M304" s="335"/>
      <c r="N304" s="335"/>
      <c r="O304" s="335"/>
      <c r="P304" s="335"/>
    </row>
    <row r="305" spans="3:16" ht="14.25" hidden="1" x14ac:dyDescent="0.2">
      <c r="C305" s="335"/>
      <c r="E305" s="78"/>
      <c r="F305" s="335"/>
      <c r="G305" s="335"/>
      <c r="H305" s="505"/>
      <c r="J305" s="335"/>
      <c r="K305" s="335"/>
      <c r="L305" s="335"/>
      <c r="M305" s="335"/>
      <c r="N305" s="335"/>
      <c r="O305" s="335"/>
      <c r="P305" s="335"/>
    </row>
    <row r="306" spans="3:16" ht="14.25" hidden="1" x14ac:dyDescent="0.2">
      <c r="C306" s="335"/>
      <c r="E306" s="78"/>
      <c r="F306" s="335"/>
      <c r="G306" s="335"/>
      <c r="H306" s="505"/>
      <c r="J306" s="335"/>
      <c r="K306" s="335"/>
      <c r="L306" s="335"/>
      <c r="M306" s="335"/>
      <c r="N306" s="335"/>
      <c r="O306" s="335"/>
      <c r="P306" s="335"/>
    </row>
    <row r="307" spans="3:16" ht="14.25" hidden="1" x14ac:dyDescent="0.2">
      <c r="C307" s="335"/>
      <c r="E307" s="78"/>
      <c r="F307" s="335"/>
      <c r="G307" s="335"/>
      <c r="H307" s="505"/>
      <c r="J307" s="335"/>
      <c r="K307" s="335"/>
      <c r="L307" s="335"/>
      <c r="M307" s="335"/>
      <c r="N307" s="335"/>
      <c r="O307" s="335"/>
      <c r="P307" s="335"/>
    </row>
    <row r="308" spans="3:16" ht="14.25" hidden="1" x14ac:dyDescent="0.2">
      <c r="C308" s="335"/>
      <c r="E308" s="78"/>
      <c r="F308" s="335"/>
      <c r="G308" s="335"/>
      <c r="H308" s="505"/>
      <c r="J308" s="335"/>
      <c r="K308" s="335"/>
      <c r="L308" s="335"/>
      <c r="M308" s="335"/>
      <c r="N308" s="335"/>
      <c r="O308" s="335"/>
      <c r="P308" s="335"/>
    </row>
    <row r="309" spans="3:16" ht="14.25" hidden="1" x14ac:dyDescent="0.2">
      <c r="C309" s="335"/>
      <c r="E309" s="78"/>
      <c r="F309" s="335"/>
      <c r="G309" s="335"/>
      <c r="H309" s="505"/>
      <c r="J309" s="335"/>
      <c r="K309" s="335"/>
      <c r="L309" s="335"/>
      <c r="M309" s="335"/>
      <c r="N309" s="335"/>
      <c r="O309" s="335"/>
      <c r="P309" s="335"/>
    </row>
    <row r="310" spans="3:16" ht="14.25" hidden="1" x14ac:dyDescent="0.2">
      <c r="C310" s="335"/>
      <c r="E310" s="78"/>
      <c r="F310" s="335"/>
      <c r="G310" s="335"/>
      <c r="H310" s="505"/>
      <c r="J310" s="335"/>
      <c r="K310" s="335"/>
      <c r="L310" s="335"/>
      <c r="M310" s="335"/>
      <c r="N310" s="335"/>
      <c r="O310" s="335"/>
      <c r="P310" s="335"/>
    </row>
    <row r="311" spans="3:16" ht="14.25" hidden="1" x14ac:dyDescent="0.2">
      <c r="C311" s="335"/>
      <c r="E311" s="78"/>
      <c r="F311" s="335"/>
      <c r="G311" s="335"/>
      <c r="H311" s="505"/>
      <c r="J311" s="335"/>
      <c r="K311" s="335"/>
      <c r="L311" s="335"/>
      <c r="M311" s="335"/>
      <c r="N311" s="335"/>
      <c r="O311" s="335"/>
      <c r="P311" s="335"/>
    </row>
    <row r="312" spans="3:16" ht="14.25" hidden="1" x14ac:dyDescent="0.2">
      <c r="C312" s="335"/>
      <c r="E312" s="78"/>
      <c r="F312" s="335"/>
      <c r="G312" s="335"/>
      <c r="H312" s="505"/>
      <c r="J312" s="335"/>
      <c r="K312" s="335"/>
      <c r="L312" s="335"/>
      <c r="M312" s="335"/>
      <c r="N312" s="335"/>
      <c r="O312" s="335"/>
      <c r="P312" s="335"/>
    </row>
    <row r="313" spans="3:16" ht="14.25" hidden="1" x14ac:dyDescent="0.2">
      <c r="C313" s="335"/>
      <c r="E313" s="78"/>
      <c r="F313" s="335"/>
      <c r="G313" s="335"/>
      <c r="H313" s="505"/>
      <c r="J313" s="335"/>
      <c r="K313" s="335"/>
      <c r="L313" s="335"/>
      <c r="M313" s="335"/>
      <c r="N313" s="335"/>
      <c r="O313" s="335"/>
      <c r="P313" s="335"/>
    </row>
    <row r="314" spans="3:16" ht="14.25" hidden="1" x14ac:dyDescent="0.2">
      <c r="C314" s="335"/>
      <c r="E314" s="78"/>
      <c r="F314" s="335"/>
      <c r="G314" s="335"/>
      <c r="H314" s="505"/>
      <c r="J314" s="335"/>
      <c r="K314" s="335"/>
      <c r="L314" s="335"/>
      <c r="M314" s="335"/>
      <c r="N314" s="335"/>
      <c r="O314" s="335"/>
      <c r="P314" s="335"/>
    </row>
    <row r="315" spans="3:16" ht="14.25" hidden="1" x14ac:dyDescent="0.2">
      <c r="C315" s="335"/>
      <c r="E315" s="78"/>
      <c r="F315" s="335"/>
      <c r="G315" s="335"/>
      <c r="H315" s="505"/>
      <c r="J315" s="335"/>
      <c r="K315" s="335"/>
      <c r="L315" s="335"/>
      <c r="M315" s="335"/>
      <c r="N315" s="335"/>
      <c r="O315" s="335"/>
      <c r="P315" s="335"/>
    </row>
    <row r="316" spans="3:16" ht="14.25" hidden="1" x14ac:dyDescent="0.2">
      <c r="C316" s="335"/>
      <c r="E316" s="78"/>
      <c r="F316" s="335"/>
      <c r="G316" s="335"/>
      <c r="H316" s="505"/>
      <c r="J316" s="335"/>
      <c r="K316" s="335"/>
      <c r="L316" s="335"/>
      <c r="M316" s="335"/>
      <c r="N316" s="335"/>
      <c r="O316" s="335"/>
      <c r="P316" s="335"/>
    </row>
    <row r="317" spans="3:16" ht="14.25" hidden="1" x14ac:dyDescent="0.2">
      <c r="C317" s="335"/>
      <c r="E317" s="78"/>
      <c r="F317" s="335"/>
      <c r="G317" s="335"/>
      <c r="H317" s="505"/>
      <c r="J317" s="335"/>
      <c r="K317" s="335"/>
      <c r="L317" s="335"/>
      <c r="M317" s="335"/>
      <c r="N317" s="335"/>
      <c r="O317" s="335"/>
      <c r="P317" s="335"/>
    </row>
    <row r="318" spans="3:16" ht="14.25" hidden="1" x14ac:dyDescent="0.2">
      <c r="C318" s="335"/>
      <c r="E318" s="78"/>
      <c r="F318" s="335"/>
      <c r="G318" s="335"/>
      <c r="H318" s="505"/>
      <c r="J318" s="335"/>
      <c r="K318" s="335"/>
      <c r="L318" s="335"/>
      <c r="M318" s="335"/>
      <c r="N318" s="335"/>
      <c r="O318" s="335"/>
      <c r="P318" s="335"/>
    </row>
    <row r="319" spans="3:16" ht="14.25" hidden="1" x14ac:dyDescent="0.2">
      <c r="C319" s="335"/>
      <c r="E319" s="78"/>
      <c r="F319" s="335"/>
      <c r="G319" s="335"/>
      <c r="H319" s="505"/>
      <c r="J319" s="335"/>
      <c r="K319" s="335"/>
      <c r="L319" s="335"/>
      <c r="M319" s="335"/>
      <c r="N319" s="335"/>
      <c r="O319" s="335"/>
      <c r="P319" s="335"/>
    </row>
    <row r="320" spans="3:16" ht="14.25" hidden="1" x14ac:dyDescent="0.2">
      <c r="C320" s="335"/>
      <c r="E320" s="78"/>
      <c r="F320" s="335"/>
      <c r="G320" s="335"/>
      <c r="H320" s="505"/>
      <c r="J320" s="335"/>
      <c r="K320" s="335"/>
      <c r="L320" s="335"/>
      <c r="M320" s="335"/>
      <c r="N320" s="335"/>
      <c r="O320" s="335"/>
      <c r="P320" s="335"/>
    </row>
    <row r="321" spans="3:16" ht="14.25" hidden="1" x14ac:dyDescent="0.2">
      <c r="C321" s="335"/>
      <c r="E321" s="78"/>
      <c r="F321" s="335"/>
      <c r="G321" s="335"/>
      <c r="H321" s="505"/>
      <c r="J321" s="335"/>
      <c r="K321" s="335"/>
      <c r="L321" s="335"/>
      <c r="M321" s="335"/>
      <c r="N321" s="335"/>
      <c r="O321" s="335"/>
      <c r="P321" s="335"/>
    </row>
    <row r="322" spans="3:16" ht="14.25" hidden="1" x14ac:dyDescent="0.2">
      <c r="C322" s="335"/>
      <c r="E322" s="78"/>
      <c r="F322" s="335"/>
      <c r="G322" s="335"/>
      <c r="H322" s="505"/>
      <c r="J322" s="335"/>
      <c r="K322" s="335"/>
      <c r="L322" s="335"/>
      <c r="M322" s="335"/>
      <c r="N322" s="335"/>
      <c r="O322" s="335"/>
      <c r="P322" s="335"/>
    </row>
    <row r="323" spans="3:16" ht="14.25" hidden="1" x14ac:dyDescent="0.2">
      <c r="C323" s="335"/>
      <c r="E323" s="78"/>
      <c r="F323" s="335"/>
      <c r="G323" s="335"/>
      <c r="H323" s="505"/>
      <c r="J323" s="335"/>
      <c r="K323" s="335"/>
      <c r="L323" s="335"/>
      <c r="M323" s="335"/>
      <c r="N323" s="335"/>
      <c r="O323" s="335"/>
      <c r="P323" s="335"/>
    </row>
    <row r="324" spans="3:16" ht="14.25" hidden="1" x14ac:dyDescent="0.2">
      <c r="C324" s="335"/>
      <c r="E324" s="78"/>
      <c r="F324" s="335"/>
      <c r="G324" s="335"/>
      <c r="H324" s="505"/>
      <c r="J324" s="335"/>
      <c r="K324" s="335"/>
      <c r="L324" s="335"/>
      <c r="M324" s="335"/>
      <c r="N324" s="335"/>
      <c r="O324" s="335"/>
      <c r="P324" s="335"/>
    </row>
    <row r="325" spans="3:16" ht="14.25" hidden="1" x14ac:dyDescent="0.2">
      <c r="C325" s="335"/>
      <c r="E325" s="78"/>
      <c r="F325" s="335"/>
      <c r="G325" s="335"/>
      <c r="H325" s="505"/>
      <c r="J325" s="335"/>
      <c r="K325" s="335"/>
      <c r="L325" s="335"/>
      <c r="M325" s="335"/>
      <c r="N325" s="335"/>
      <c r="O325" s="335"/>
      <c r="P325" s="335"/>
    </row>
    <row r="326" spans="3:16" ht="14.25" hidden="1" x14ac:dyDescent="0.2">
      <c r="C326" s="335"/>
      <c r="E326" s="78"/>
      <c r="F326" s="335"/>
      <c r="G326" s="335"/>
      <c r="H326" s="505"/>
      <c r="J326" s="335"/>
      <c r="K326" s="335"/>
      <c r="L326" s="335"/>
      <c r="M326" s="335"/>
      <c r="N326" s="335"/>
      <c r="O326" s="335"/>
      <c r="P326" s="335"/>
    </row>
    <row r="327" spans="3:16" ht="14.25" hidden="1" x14ac:dyDescent="0.2">
      <c r="C327" s="335"/>
      <c r="E327" s="78"/>
      <c r="F327" s="335"/>
      <c r="G327" s="335"/>
      <c r="H327" s="505"/>
      <c r="J327" s="335"/>
      <c r="K327" s="335"/>
      <c r="L327" s="335"/>
      <c r="M327" s="335"/>
      <c r="N327" s="335"/>
      <c r="O327" s="335"/>
      <c r="P327" s="335"/>
    </row>
    <row r="328" spans="3:16" ht="14.25" hidden="1" x14ac:dyDescent="0.2">
      <c r="C328" s="335"/>
      <c r="E328" s="78"/>
      <c r="F328" s="335"/>
      <c r="G328" s="335"/>
      <c r="H328" s="505"/>
      <c r="J328" s="335"/>
      <c r="K328" s="335"/>
      <c r="L328" s="335"/>
      <c r="M328" s="335"/>
      <c r="N328" s="335"/>
      <c r="O328" s="335"/>
      <c r="P328" s="335"/>
    </row>
    <row r="329" spans="3:16" ht="14.25" hidden="1" x14ac:dyDescent="0.2">
      <c r="C329" s="335"/>
      <c r="E329" s="78"/>
      <c r="F329" s="335"/>
      <c r="G329" s="335"/>
      <c r="H329" s="505"/>
      <c r="J329" s="335"/>
      <c r="K329" s="335"/>
      <c r="L329" s="335"/>
      <c r="M329" s="335"/>
      <c r="N329" s="335"/>
      <c r="O329" s="335"/>
      <c r="P329" s="335"/>
    </row>
    <row r="330" spans="3:16" ht="14.25" hidden="1" x14ac:dyDescent="0.2">
      <c r="C330" s="335"/>
      <c r="E330" s="78"/>
      <c r="F330" s="335"/>
      <c r="G330" s="335"/>
      <c r="H330" s="505"/>
      <c r="J330" s="335"/>
      <c r="K330" s="335"/>
      <c r="L330" s="335"/>
      <c r="M330" s="335"/>
      <c r="N330" s="335"/>
      <c r="O330" s="335"/>
      <c r="P330" s="335"/>
    </row>
    <row r="331" spans="3:16" ht="14.25" hidden="1" x14ac:dyDescent="0.2">
      <c r="C331" s="335"/>
      <c r="E331" s="78"/>
      <c r="F331" s="335"/>
      <c r="G331" s="335"/>
      <c r="H331" s="505"/>
      <c r="J331" s="335"/>
      <c r="K331" s="335"/>
      <c r="L331" s="335"/>
      <c r="M331" s="335"/>
      <c r="N331" s="335"/>
      <c r="O331" s="335"/>
      <c r="P331" s="335"/>
    </row>
    <row r="332" spans="3:16" ht="14.25" hidden="1" x14ac:dyDescent="0.2">
      <c r="C332" s="335"/>
      <c r="E332" s="78"/>
      <c r="F332" s="335"/>
      <c r="G332" s="335"/>
      <c r="H332" s="505"/>
      <c r="J332" s="335"/>
      <c r="K332" s="335"/>
      <c r="L332" s="335"/>
      <c r="M332" s="335"/>
      <c r="N332" s="335"/>
      <c r="O332" s="335"/>
      <c r="P332" s="335"/>
    </row>
    <row r="333" spans="3:16" ht="14.25" hidden="1" x14ac:dyDescent="0.2">
      <c r="C333" s="335"/>
      <c r="E333" s="78"/>
      <c r="F333" s="335"/>
      <c r="G333" s="335"/>
      <c r="H333" s="505"/>
      <c r="J333" s="335"/>
      <c r="K333" s="335"/>
      <c r="L333" s="335"/>
      <c r="M333" s="335"/>
      <c r="N333" s="335"/>
      <c r="O333" s="335"/>
      <c r="P333" s="335"/>
    </row>
    <row r="334" spans="3:16" ht="14.25" hidden="1" x14ac:dyDescent="0.2">
      <c r="C334" s="335"/>
      <c r="E334" s="78"/>
      <c r="F334" s="335"/>
      <c r="G334" s="335"/>
      <c r="H334" s="505"/>
      <c r="J334" s="335"/>
      <c r="K334" s="335"/>
      <c r="L334" s="335"/>
      <c r="M334" s="335"/>
      <c r="N334" s="335"/>
      <c r="O334" s="335"/>
      <c r="P334" s="335"/>
    </row>
    <row r="335" spans="3:16" ht="14.25" hidden="1" x14ac:dyDescent="0.2">
      <c r="C335" s="335"/>
      <c r="E335" s="78"/>
      <c r="F335" s="335"/>
      <c r="G335" s="335"/>
      <c r="H335" s="505"/>
      <c r="J335" s="335"/>
      <c r="K335" s="335"/>
      <c r="L335" s="335"/>
      <c r="M335" s="335"/>
      <c r="N335" s="335"/>
      <c r="O335" s="335"/>
      <c r="P335" s="335"/>
    </row>
    <row r="336" spans="3:16" ht="14.25" hidden="1" x14ac:dyDescent="0.2">
      <c r="C336" s="335"/>
      <c r="E336" s="78"/>
      <c r="F336" s="335"/>
      <c r="G336" s="335"/>
      <c r="H336" s="505"/>
      <c r="J336" s="335"/>
      <c r="K336" s="335"/>
      <c r="L336" s="335"/>
      <c r="M336" s="335"/>
      <c r="N336" s="335"/>
      <c r="O336" s="335"/>
      <c r="P336" s="335"/>
    </row>
    <row r="337" spans="3:16" ht="14.25" hidden="1" x14ac:dyDescent="0.2">
      <c r="C337" s="335"/>
      <c r="E337" s="78"/>
      <c r="F337" s="335"/>
      <c r="G337" s="335"/>
      <c r="H337" s="505"/>
      <c r="J337" s="335"/>
      <c r="K337" s="335"/>
      <c r="L337" s="335"/>
      <c r="M337" s="335"/>
      <c r="N337" s="335"/>
      <c r="O337" s="335"/>
      <c r="P337" s="335"/>
    </row>
    <row r="338" spans="3:16" ht="14.25" hidden="1" x14ac:dyDescent="0.2">
      <c r="C338" s="335"/>
      <c r="E338" s="78"/>
      <c r="F338" s="335"/>
      <c r="G338" s="335"/>
      <c r="H338" s="505"/>
      <c r="J338" s="335"/>
      <c r="K338" s="335"/>
      <c r="L338" s="335"/>
      <c r="M338" s="335"/>
      <c r="N338" s="335"/>
      <c r="O338" s="335"/>
      <c r="P338" s="335"/>
    </row>
    <row r="339" spans="3:16" ht="14.25" hidden="1" x14ac:dyDescent="0.2">
      <c r="C339" s="335"/>
      <c r="E339" s="78"/>
      <c r="F339" s="335"/>
      <c r="G339" s="335"/>
      <c r="H339" s="505"/>
      <c r="J339" s="335"/>
      <c r="K339" s="335"/>
      <c r="L339" s="335"/>
      <c r="M339" s="335"/>
      <c r="N339" s="335"/>
      <c r="O339" s="335"/>
      <c r="P339" s="335"/>
    </row>
    <row r="340" spans="3:16" ht="14.25" hidden="1" x14ac:dyDescent="0.2">
      <c r="C340" s="335"/>
      <c r="E340" s="78"/>
      <c r="F340" s="335"/>
      <c r="G340" s="335"/>
      <c r="H340" s="505"/>
      <c r="J340" s="335"/>
      <c r="K340" s="335"/>
      <c r="L340" s="335"/>
      <c r="M340" s="335"/>
      <c r="N340" s="335"/>
      <c r="O340" s="335"/>
      <c r="P340" s="335"/>
    </row>
    <row r="341" spans="3:16" ht="14.25" hidden="1" x14ac:dyDescent="0.2">
      <c r="C341" s="335"/>
      <c r="E341" s="78"/>
      <c r="F341" s="335"/>
      <c r="G341" s="335"/>
      <c r="H341" s="505"/>
      <c r="J341" s="335"/>
      <c r="K341" s="335"/>
      <c r="L341" s="335"/>
      <c r="M341" s="335"/>
      <c r="N341" s="335"/>
      <c r="O341" s="335"/>
      <c r="P341" s="335"/>
    </row>
    <row r="342" spans="3:16" ht="14.25" hidden="1" x14ac:dyDescent="0.2">
      <c r="C342" s="335"/>
      <c r="E342" s="78"/>
      <c r="F342" s="335"/>
      <c r="G342" s="335"/>
      <c r="H342" s="505"/>
      <c r="J342" s="335"/>
      <c r="K342" s="335"/>
      <c r="L342" s="335"/>
      <c r="M342" s="335"/>
      <c r="N342" s="335"/>
      <c r="O342" s="335"/>
      <c r="P342" s="335"/>
    </row>
    <row r="343" spans="3:16" ht="14.25" hidden="1" x14ac:dyDescent="0.2">
      <c r="C343" s="335"/>
      <c r="E343" s="78"/>
      <c r="F343" s="335"/>
      <c r="G343" s="335"/>
      <c r="H343" s="505"/>
      <c r="J343" s="335"/>
      <c r="K343" s="335"/>
      <c r="L343" s="335"/>
      <c r="M343" s="335"/>
      <c r="N343" s="335"/>
      <c r="O343" s="335"/>
      <c r="P343" s="335"/>
    </row>
    <row r="344" spans="3:16" ht="14.25" hidden="1" x14ac:dyDescent="0.2">
      <c r="C344" s="335"/>
      <c r="E344" s="78"/>
      <c r="F344" s="335"/>
      <c r="G344" s="335"/>
      <c r="H344" s="505"/>
      <c r="J344" s="335"/>
      <c r="K344" s="335"/>
      <c r="L344" s="335"/>
      <c r="M344" s="335"/>
      <c r="N344" s="335"/>
      <c r="O344" s="335"/>
      <c r="P344" s="335"/>
    </row>
    <row r="345" spans="3:16" ht="14.25" hidden="1" x14ac:dyDescent="0.2">
      <c r="C345" s="335"/>
      <c r="E345" s="78"/>
      <c r="F345" s="335"/>
      <c r="G345" s="335"/>
      <c r="H345" s="505"/>
      <c r="J345" s="335"/>
      <c r="K345" s="335"/>
      <c r="L345" s="335"/>
      <c r="M345" s="335"/>
      <c r="N345" s="335"/>
      <c r="O345" s="335"/>
      <c r="P345" s="335"/>
    </row>
    <row r="346" spans="3:16" ht="14.25" hidden="1" x14ac:dyDescent="0.2">
      <c r="C346" s="335"/>
      <c r="E346" s="78"/>
      <c r="F346" s="335"/>
      <c r="G346" s="335"/>
      <c r="H346" s="505"/>
      <c r="J346" s="335"/>
      <c r="K346" s="335"/>
      <c r="L346" s="335"/>
      <c r="M346" s="335"/>
      <c r="N346" s="335"/>
      <c r="O346" s="335"/>
      <c r="P346" s="335"/>
    </row>
    <row r="347" spans="3:16" ht="14.25" hidden="1" x14ac:dyDescent="0.2">
      <c r="C347" s="335"/>
      <c r="E347" s="78"/>
      <c r="F347" s="335"/>
      <c r="G347" s="335"/>
      <c r="H347" s="505"/>
      <c r="J347" s="335"/>
      <c r="K347" s="335"/>
      <c r="L347" s="335"/>
      <c r="M347" s="335"/>
      <c r="N347" s="335"/>
      <c r="O347" s="335"/>
      <c r="P347" s="335"/>
    </row>
    <row r="348" spans="3:16" ht="14.25" hidden="1" x14ac:dyDescent="0.2">
      <c r="C348" s="335"/>
      <c r="E348" s="78"/>
      <c r="F348" s="335"/>
      <c r="G348" s="335"/>
      <c r="H348" s="505"/>
      <c r="J348" s="335"/>
      <c r="K348" s="335"/>
      <c r="L348" s="335"/>
      <c r="M348" s="335"/>
      <c r="N348" s="335"/>
      <c r="O348" s="335"/>
      <c r="P348" s="335"/>
    </row>
    <row r="349" spans="3:16" ht="14.25" hidden="1" x14ac:dyDescent="0.2">
      <c r="C349" s="335"/>
      <c r="E349" s="78"/>
      <c r="F349" s="335"/>
      <c r="G349" s="335"/>
      <c r="H349" s="505"/>
      <c r="J349" s="335"/>
      <c r="K349" s="335"/>
      <c r="L349" s="335"/>
      <c r="M349" s="335"/>
      <c r="N349" s="335"/>
      <c r="O349" s="335"/>
      <c r="P349" s="335"/>
    </row>
    <row r="350" spans="3:16" ht="14.25" hidden="1" x14ac:dyDescent="0.2">
      <c r="C350" s="335"/>
      <c r="E350" s="78"/>
      <c r="F350" s="335"/>
      <c r="G350" s="335"/>
      <c r="H350" s="505"/>
      <c r="J350" s="335"/>
      <c r="K350" s="335"/>
      <c r="L350" s="335"/>
      <c r="M350" s="335"/>
      <c r="N350" s="335"/>
      <c r="O350" s="335"/>
      <c r="P350" s="335"/>
    </row>
    <row r="351" spans="3:16" ht="14.25" hidden="1" x14ac:dyDescent="0.2">
      <c r="C351" s="335"/>
      <c r="E351" s="78"/>
      <c r="F351" s="335"/>
      <c r="G351" s="335"/>
      <c r="H351" s="505"/>
      <c r="J351" s="335"/>
      <c r="K351" s="335"/>
      <c r="L351" s="335"/>
      <c r="M351" s="335"/>
      <c r="N351" s="335"/>
      <c r="O351" s="335"/>
      <c r="P351" s="335"/>
    </row>
    <row r="352" spans="3:16" ht="14.25" hidden="1" x14ac:dyDescent="0.2">
      <c r="C352" s="335"/>
      <c r="E352" s="78"/>
      <c r="F352" s="335"/>
      <c r="G352" s="335"/>
      <c r="H352" s="505"/>
      <c r="J352" s="335"/>
      <c r="K352" s="335"/>
      <c r="L352" s="335"/>
      <c r="M352" s="335"/>
      <c r="N352" s="335"/>
      <c r="O352" s="335"/>
      <c r="P352" s="335"/>
    </row>
    <row r="353" spans="3:16" ht="14.25" hidden="1" x14ac:dyDescent="0.2">
      <c r="C353" s="335"/>
      <c r="E353" s="78"/>
      <c r="F353" s="335"/>
      <c r="G353" s="335"/>
      <c r="H353" s="505"/>
      <c r="J353" s="335"/>
      <c r="K353" s="335"/>
      <c r="L353" s="335"/>
      <c r="M353" s="335"/>
      <c r="N353" s="335"/>
      <c r="O353" s="335"/>
      <c r="P353" s="335"/>
    </row>
    <row r="354" spans="3:16" ht="14.25" hidden="1" x14ac:dyDescent="0.2">
      <c r="C354" s="335"/>
      <c r="E354" s="78"/>
      <c r="F354" s="335"/>
      <c r="G354" s="335"/>
      <c r="H354" s="505"/>
      <c r="J354" s="335"/>
      <c r="K354" s="335"/>
      <c r="L354" s="335"/>
      <c r="M354" s="335"/>
      <c r="N354" s="335"/>
      <c r="O354" s="335"/>
      <c r="P354" s="335"/>
    </row>
    <row r="355" spans="3:16" ht="14.25" hidden="1" x14ac:dyDescent="0.2">
      <c r="C355" s="335"/>
      <c r="E355" s="78"/>
      <c r="F355" s="335"/>
      <c r="G355" s="335"/>
      <c r="H355" s="505"/>
      <c r="J355" s="335"/>
      <c r="K355" s="335"/>
      <c r="L355" s="335"/>
      <c r="M355" s="335"/>
      <c r="N355" s="335"/>
      <c r="O355" s="335"/>
      <c r="P355" s="335"/>
    </row>
    <row r="356" spans="3:16" ht="14.25" hidden="1" x14ac:dyDescent="0.2">
      <c r="C356" s="335"/>
      <c r="E356" s="78"/>
      <c r="F356" s="335"/>
      <c r="G356" s="335"/>
      <c r="H356" s="505"/>
      <c r="J356" s="335"/>
      <c r="K356" s="335"/>
      <c r="L356" s="335"/>
      <c r="M356" s="335"/>
      <c r="N356" s="335"/>
      <c r="O356" s="335"/>
      <c r="P356" s="335"/>
    </row>
    <row r="357" spans="3:16" ht="14.25" hidden="1" x14ac:dyDescent="0.2">
      <c r="C357" s="335"/>
      <c r="E357" s="78"/>
      <c r="F357" s="335"/>
      <c r="G357" s="335"/>
      <c r="H357" s="505"/>
      <c r="J357" s="335"/>
      <c r="K357" s="335"/>
      <c r="L357" s="335"/>
      <c r="M357" s="335"/>
      <c r="N357" s="335"/>
      <c r="O357" s="335"/>
      <c r="P357" s="335"/>
    </row>
    <row r="358" spans="3:16" ht="14.25" hidden="1" x14ac:dyDescent="0.2">
      <c r="C358" s="335"/>
      <c r="E358" s="78"/>
      <c r="F358" s="335"/>
      <c r="G358" s="335"/>
      <c r="H358" s="505"/>
      <c r="J358" s="335"/>
      <c r="K358" s="335"/>
      <c r="L358" s="335"/>
      <c r="M358" s="335"/>
      <c r="N358" s="335"/>
      <c r="O358" s="335"/>
      <c r="P358" s="335"/>
    </row>
    <row r="359" spans="3:16" ht="14.25" hidden="1" x14ac:dyDescent="0.2">
      <c r="C359" s="335"/>
      <c r="E359" s="78"/>
      <c r="F359" s="335"/>
      <c r="G359" s="335"/>
      <c r="H359" s="505"/>
      <c r="J359" s="335"/>
      <c r="K359" s="335"/>
      <c r="L359" s="335"/>
      <c r="M359" s="335"/>
      <c r="N359" s="335"/>
      <c r="O359" s="335"/>
      <c r="P359" s="335"/>
    </row>
    <row r="360" spans="3:16" ht="14.25" hidden="1" x14ac:dyDescent="0.2">
      <c r="C360" s="335"/>
      <c r="E360" s="78"/>
      <c r="F360" s="335"/>
      <c r="G360" s="335"/>
      <c r="H360" s="505"/>
      <c r="J360" s="335"/>
      <c r="K360" s="335"/>
      <c r="L360" s="335"/>
      <c r="M360" s="335"/>
      <c r="N360" s="335"/>
      <c r="O360" s="335"/>
      <c r="P360" s="335"/>
    </row>
    <row r="361" spans="3:16" ht="14.25" hidden="1" x14ac:dyDescent="0.2">
      <c r="C361" s="335"/>
      <c r="E361" s="78"/>
      <c r="F361" s="335"/>
      <c r="G361" s="335"/>
      <c r="H361" s="505"/>
      <c r="J361" s="335"/>
      <c r="K361" s="335"/>
      <c r="L361" s="335"/>
      <c r="M361" s="335"/>
      <c r="N361" s="335"/>
      <c r="O361" s="335"/>
      <c r="P361" s="335"/>
    </row>
    <row r="362" spans="3:16" ht="14.25" hidden="1" x14ac:dyDescent="0.2">
      <c r="C362" s="335"/>
      <c r="E362" s="78"/>
      <c r="F362" s="335"/>
      <c r="G362" s="335"/>
      <c r="H362" s="505"/>
      <c r="J362" s="335"/>
      <c r="K362" s="335"/>
      <c r="L362" s="335"/>
      <c r="M362" s="335"/>
      <c r="N362" s="335"/>
      <c r="O362" s="335"/>
      <c r="P362" s="335"/>
    </row>
    <row r="363" spans="3:16" ht="14.25" hidden="1" x14ac:dyDescent="0.2">
      <c r="C363" s="335"/>
      <c r="E363" s="78"/>
      <c r="F363" s="335"/>
      <c r="G363" s="335"/>
      <c r="H363" s="505"/>
      <c r="J363" s="335"/>
      <c r="K363" s="335"/>
      <c r="L363" s="335"/>
      <c r="M363" s="335"/>
      <c r="N363" s="335"/>
      <c r="O363" s="335"/>
      <c r="P363" s="335"/>
    </row>
    <row r="364" spans="3:16" ht="14.25" hidden="1" x14ac:dyDescent="0.2">
      <c r="C364" s="335"/>
      <c r="E364" s="78"/>
      <c r="F364" s="335"/>
      <c r="G364" s="335"/>
      <c r="H364" s="505"/>
      <c r="J364" s="335"/>
      <c r="K364" s="335"/>
      <c r="L364" s="335"/>
      <c r="M364" s="335"/>
      <c r="N364" s="335"/>
      <c r="O364" s="335"/>
      <c r="P364" s="335"/>
    </row>
    <row r="365" spans="3:16" ht="14.25" hidden="1" x14ac:dyDescent="0.2">
      <c r="C365" s="335"/>
      <c r="E365" s="78"/>
      <c r="F365" s="335"/>
      <c r="G365" s="335"/>
      <c r="H365" s="505"/>
      <c r="J365" s="335"/>
      <c r="K365" s="335"/>
      <c r="L365" s="335"/>
      <c r="M365" s="335"/>
      <c r="N365" s="335"/>
      <c r="O365" s="335"/>
      <c r="P365" s="335"/>
    </row>
    <row r="366" spans="3:16" ht="14.25" hidden="1" x14ac:dyDescent="0.2">
      <c r="C366" s="335"/>
      <c r="E366" s="78"/>
      <c r="F366" s="335"/>
      <c r="G366" s="335"/>
      <c r="H366" s="505"/>
      <c r="J366" s="335"/>
      <c r="K366" s="335"/>
      <c r="L366" s="335"/>
      <c r="M366" s="335"/>
      <c r="N366" s="335"/>
      <c r="O366" s="335"/>
      <c r="P366" s="335"/>
    </row>
    <row r="367" spans="3:16" ht="14.25" hidden="1" x14ac:dyDescent="0.2">
      <c r="C367" s="335"/>
      <c r="E367" s="78"/>
      <c r="F367" s="335"/>
      <c r="G367" s="335"/>
      <c r="H367" s="505"/>
      <c r="J367" s="335"/>
      <c r="K367" s="335"/>
      <c r="L367" s="335"/>
      <c r="M367" s="335"/>
      <c r="N367" s="335"/>
      <c r="O367" s="335"/>
      <c r="P367" s="335"/>
    </row>
    <row r="368" spans="3:16" ht="14.25" hidden="1" x14ac:dyDescent="0.2">
      <c r="C368" s="335"/>
      <c r="E368" s="78"/>
      <c r="F368" s="335"/>
      <c r="G368" s="335"/>
      <c r="H368" s="505"/>
      <c r="J368" s="335"/>
      <c r="K368" s="335"/>
      <c r="L368" s="335"/>
      <c r="M368" s="335"/>
      <c r="N368" s="335"/>
      <c r="O368" s="335"/>
      <c r="P368" s="335"/>
    </row>
    <row r="369" spans="3:16" ht="14.25" hidden="1" x14ac:dyDescent="0.2">
      <c r="C369" s="335"/>
      <c r="E369" s="78"/>
      <c r="F369" s="335"/>
      <c r="G369" s="335"/>
      <c r="H369" s="505"/>
      <c r="J369" s="335"/>
      <c r="K369" s="335"/>
      <c r="L369" s="335"/>
      <c r="M369" s="335"/>
      <c r="N369" s="335"/>
      <c r="O369" s="335"/>
      <c r="P369" s="335"/>
    </row>
    <row r="370" spans="3:16" ht="14.25" hidden="1" x14ac:dyDescent="0.2">
      <c r="C370" s="335"/>
      <c r="E370" s="78"/>
      <c r="F370" s="335"/>
      <c r="G370" s="335"/>
      <c r="H370" s="505"/>
      <c r="J370" s="335"/>
      <c r="K370" s="335"/>
      <c r="L370" s="335"/>
      <c r="M370" s="335"/>
      <c r="N370" s="335"/>
      <c r="O370" s="335"/>
      <c r="P370" s="335"/>
    </row>
    <row r="371" spans="3:16" ht="14.25" hidden="1" x14ac:dyDescent="0.2">
      <c r="C371" s="335"/>
      <c r="E371" s="78"/>
      <c r="F371" s="335"/>
      <c r="G371" s="335"/>
      <c r="H371" s="505"/>
      <c r="J371" s="335"/>
      <c r="K371" s="335"/>
      <c r="L371" s="335"/>
      <c r="M371" s="335"/>
      <c r="N371" s="335"/>
      <c r="O371" s="335"/>
      <c r="P371" s="335"/>
    </row>
    <row r="372" spans="3:16" ht="14.25" hidden="1" x14ac:dyDescent="0.2">
      <c r="C372" s="335"/>
      <c r="E372" s="78"/>
      <c r="F372" s="335"/>
      <c r="G372" s="335"/>
      <c r="H372" s="505"/>
      <c r="J372" s="335"/>
      <c r="K372" s="335"/>
      <c r="L372" s="335"/>
      <c r="M372" s="335"/>
      <c r="N372" s="335"/>
      <c r="O372" s="335"/>
      <c r="P372" s="335"/>
    </row>
    <row r="373" spans="3:16" ht="14.25" hidden="1" x14ac:dyDescent="0.2">
      <c r="C373" s="335"/>
      <c r="E373" s="78"/>
      <c r="F373" s="335"/>
      <c r="G373" s="335"/>
      <c r="H373" s="505"/>
      <c r="J373" s="335"/>
      <c r="K373" s="335"/>
      <c r="L373" s="335"/>
      <c r="M373" s="335"/>
      <c r="N373" s="335"/>
      <c r="O373" s="335"/>
      <c r="P373" s="335"/>
    </row>
    <row r="374" spans="3:16" ht="14.25" hidden="1" x14ac:dyDescent="0.2">
      <c r="C374" s="335"/>
      <c r="E374" s="78"/>
      <c r="F374" s="335"/>
      <c r="G374" s="335"/>
      <c r="H374" s="505"/>
      <c r="J374" s="335"/>
      <c r="K374" s="335"/>
      <c r="L374" s="335"/>
      <c r="M374" s="335"/>
      <c r="N374" s="335"/>
      <c r="O374" s="335"/>
      <c r="P374" s="335"/>
    </row>
    <row r="375" spans="3:16" ht="14.25" hidden="1" x14ac:dyDescent="0.2">
      <c r="C375" s="335"/>
      <c r="E375" s="78"/>
      <c r="F375" s="335"/>
      <c r="G375" s="335"/>
      <c r="H375" s="505"/>
      <c r="J375" s="335"/>
      <c r="K375" s="335"/>
      <c r="L375" s="335"/>
      <c r="M375" s="335"/>
      <c r="N375" s="335"/>
      <c r="O375" s="335"/>
      <c r="P375" s="335"/>
    </row>
    <row r="376" spans="3:16" ht="14.25" hidden="1" x14ac:dyDescent="0.2">
      <c r="C376" s="335"/>
      <c r="E376" s="78"/>
      <c r="F376" s="335"/>
      <c r="G376" s="335"/>
      <c r="H376" s="505"/>
      <c r="J376" s="335"/>
      <c r="K376" s="335"/>
      <c r="L376" s="335"/>
      <c r="M376" s="335"/>
      <c r="N376" s="335"/>
      <c r="O376" s="335"/>
      <c r="P376" s="335"/>
    </row>
    <row r="377" spans="3:16" ht="14.25" hidden="1" x14ac:dyDescent="0.2">
      <c r="C377" s="335"/>
      <c r="E377" s="78"/>
      <c r="F377" s="335"/>
      <c r="G377" s="335"/>
      <c r="H377" s="505"/>
      <c r="J377" s="335"/>
      <c r="K377" s="335"/>
      <c r="L377" s="335"/>
      <c r="M377" s="335"/>
      <c r="N377" s="335"/>
      <c r="O377" s="335"/>
      <c r="P377" s="335"/>
    </row>
    <row r="378" spans="3:16" ht="14.25" hidden="1" x14ac:dyDescent="0.2">
      <c r="C378" s="335"/>
      <c r="E378" s="78"/>
      <c r="F378" s="335"/>
      <c r="G378" s="335"/>
      <c r="H378" s="505"/>
      <c r="J378" s="335"/>
      <c r="K378" s="335"/>
      <c r="L378" s="335"/>
      <c r="M378" s="335"/>
      <c r="N378" s="335"/>
      <c r="O378" s="335"/>
      <c r="P378" s="335"/>
    </row>
    <row r="379" spans="3:16" ht="14.25" hidden="1" x14ac:dyDescent="0.2">
      <c r="C379" s="335"/>
      <c r="E379" s="78"/>
      <c r="F379" s="335"/>
      <c r="G379" s="335"/>
      <c r="H379" s="505"/>
      <c r="J379" s="335"/>
      <c r="K379" s="335"/>
      <c r="L379" s="335"/>
      <c r="M379" s="335"/>
      <c r="N379" s="335"/>
      <c r="O379" s="335"/>
      <c r="P379" s="335"/>
    </row>
    <row r="380" spans="3:16" ht="14.25" hidden="1" x14ac:dyDescent="0.2">
      <c r="C380" s="335"/>
      <c r="E380" s="78"/>
      <c r="F380" s="335"/>
      <c r="G380" s="335"/>
      <c r="H380" s="505"/>
      <c r="J380" s="335"/>
      <c r="K380" s="335"/>
      <c r="L380" s="335"/>
      <c r="M380" s="335"/>
      <c r="N380" s="335"/>
      <c r="O380" s="335"/>
      <c r="P380" s="335"/>
    </row>
    <row r="381" spans="3:16" ht="14.25" hidden="1" x14ac:dyDescent="0.2">
      <c r="C381" s="335"/>
      <c r="E381" s="78"/>
      <c r="F381" s="335"/>
      <c r="G381" s="335"/>
      <c r="H381" s="505"/>
      <c r="J381" s="335"/>
      <c r="K381" s="335"/>
      <c r="L381" s="335"/>
      <c r="M381" s="335"/>
      <c r="N381" s="335"/>
      <c r="O381" s="335"/>
      <c r="P381" s="335"/>
    </row>
    <row r="382" spans="3:16" ht="14.25" hidden="1" x14ac:dyDescent="0.2">
      <c r="C382" s="335"/>
      <c r="E382" s="78"/>
      <c r="F382" s="335"/>
      <c r="G382" s="335"/>
      <c r="H382" s="505"/>
      <c r="J382" s="335"/>
      <c r="K382" s="335"/>
      <c r="L382" s="335"/>
      <c r="M382" s="335"/>
      <c r="N382" s="335"/>
      <c r="O382" s="335"/>
      <c r="P382" s="335"/>
    </row>
    <row r="383" spans="3:16" ht="14.25" hidden="1" x14ac:dyDescent="0.2">
      <c r="C383" s="335"/>
      <c r="E383" s="78"/>
      <c r="F383" s="335"/>
      <c r="G383" s="335"/>
      <c r="H383" s="505"/>
      <c r="J383" s="335"/>
      <c r="K383" s="335"/>
      <c r="L383" s="335"/>
      <c r="M383" s="335"/>
      <c r="N383" s="335"/>
      <c r="O383" s="335"/>
      <c r="P383" s="335"/>
    </row>
    <row r="384" spans="3:16" ht="14.25" hidden="1" x14ac:dyDescent="0.2">
      <c r="C384" s="335"/>
      <c r="E384" s="78"/>
      <c r="F384" s="335"/>
      <c r="G384" s="335"/>
      <c r="H384" s="505"/>
      <c r="J384" s="335"/>
      <c r="K384" s="335"/>
      <c r="L384" s="335"/>
      <c r="M384" s="335"/>
      <c r="N384" s="335"/>
      <c r="O384" s="335"/>
      <c r="P384" s="335"/>
    </row>
    <row r="385" spans="3:16" ht="14.25" hidden="1" x14ac:dyDescent="0.2">
      <c r="C385" s="335"/>
      <c r="E385" s="78"/>
      <c r="F385" s="335"/>
      <c r="G385" s="335"/>
      <c r="H385" s="505"/>
      <c r="J385" s="335"/>
      <c r="K385" s="335"/>
      <c r="L385" s="335"/>
      <c r="M385" s="335"/>
      <c r="N385" s="335"/>
      <c r="O385" s="335"/>
      <c r="P385" s="335"/>
    </row>
    <row r="386" spans="3:16" ht="14.25" hidden="1" x14ac:dyDescent="0.2">
      <c r="C386" s="335"/>
      <c r="E386" s="78"/>
      <c r="F386" s="335"/>
      <c r="G386" s="335"/>
      <c r="H386" s="505"/>
      <c r="J386" s="335"/>
      <c r="K386" s="335"/>
      <c r="L386" s="335"/>
      <c r="M386" s="335"/>
      <c r="N386" s="335"/>
      <c r="O386" s="335"/>
      <c r="P386" s="335"/>
    </row>
    <row r="387" spans="3:16" ht="14.25" hidden="1" x14ac:dyDescent="0.2">
      <c r="C387" s="335"/>
      <c r="E387" s="78"/>
      <c r="F387" s="335"/>
      <c r="G387" s="335"/>
      <c r="H387" s="505"/>
      <c r="J387" s="335"/>
      <c r="K387" s="335"/>
      <c r="L387" s="335"/>
      <c r="M387" s="335"/>
      <c r="N387" s="335"/>
      <c r="O387" s="335"/>
      <c r="P387" s="335"/>
    </row>
    <row r="388" spans="3:16" ht="14.25" hidden="1" x14ac:dyDescent="0.2">
      <c r="C388" s="335"/>
      <c r="E388" s="78"/>
      <c r="F388" s="335"/>
      <c r="G388" s="335"/>
      <c r="H388" s="505"/>
      <c r="J388" s="335"/>
      <c r="K388" s="335"/>
      <c r="L388" s="335"/>
      <c r="M388" s="335"/>
      <c r="N388" s="335"/>
      <c r="O388" s="335"/>
      <c r="P388" s="335"/>
    </row>
    <row r="389" spans="3:16" ht="14.25" hidden="1" x14ac:dyDescent="0.2">
      <c r="C389" s="335"/>
      <c r="E389" s="78"/>
      <c r="F389" s="335"/>
      <c r="G389" s="335"/>
      <c r="H389" s="505"/>
      <c r="J389" s="335"/>
      <c r="K389" s="335"/>
      <c r="L389" s="335"/>
      <c r="M389" s="335"/>
      <c r="N389" s="335"/>
      <c r="O389" s="335"/>
      <c r="P389" s="335"/>
    </row>
    <row r="390" spans="3:16" ht="14.25" hidden="1" x14ac:dyDescent="0.2">
      <c r="C390" s="335"/>
      <c r="E390" s="78"/>
      <c r="F390" s="335"/>
      <c r="G390" s="335"/>
      <c r="H390" s="505"/>
      <c r="J390" s="335"/>
      <c r="K390" s="335"/>
      <c r="L390" s="335"/>
      <c r="M390" s="335"/>
      <c r="N390" s="335"/>
      <c r="O390" s="335"/>
      <c r="P390" s="335"/>
    </row>
    <row r="391" spans="3:16" ht="14.25" hidden="1" x14ac:dyDescent="0.2">
      <c r="C391" s="335"/>
      <c r="E391" s="78"/>
      <c r="F391" s="335"/>
      <c r="G391" s="335"/>
      <c r="H391" s="505"/>
      <c r="J391" s="335"/>
      <c r="K391" s="335"/>
      <c r="L391" s="335"/>
      <c r="M391" s="335"/>
      <c r="N391" s="335"/>
      <c r="O391" s="335"/>
      <c r="P391" s="335"/>
    </row>
    <row r="392" spans="3:16" ht="14.25" hidden="1" x14ac:dyDescent="0.2">
      <c r="C392" s="335"/>
      <c r="E392" s="78"/>
      <c r="F392" s="335"/>
      <c r="G392" s="335"/>
      <c r="H392" s="505"/>
      <c r="J392" s="335"/>
      <c r="K392" s="335"/>
      <c r="L392" s="335"/>
      <c r="M392" s="335"/>
      <c r="N392" s="335"/>
      <c r="O392" s="335"/>
      <c r="P392" s="335"/>
    </row>
    <row r="393" spans="3:16" ht="14.25" hidden="1" x14ac:dyDescent="0.2">
      <c r="C393" s="335"/>
      <c r="E393" s="78"/>
      <c r="F393" s="335"/>
      <c r="G393" s="335"/>
      <c r="H393" s="505"/>
      <c r="J393" s="335"/>
      <c r="K393" s="335"/>
      <c r="L393" s="335"/>
      <c r="M393" s="335"/>
      <c r="N393" s="335"/>
      <c r="O393" s="335"/>
      <c r="P393" s="335"/>
    </row>
    <row r="394" spans="3:16" ht="14.25" hidden="1" x14ac:dyDescent="0.2">
      <c r="C394" s="335"/>
      <c r="E394" s="78"/>
      <c r="F394" s="335"/>
      <c r="G394" s="335"/>
      <c r="H394" s="505"/>
      <c r="J394" s="335"/>
      <c r="K394" s="335"/>
      <c r="L394" s="335"/>
      <c r="M394" s="335"/>
      <c r="N394" s="335"/>
      <c r="O394" s="335"/>
      <c r="P394" s="335"/>
    </row>
    <row r="395" spans="3:16" ht="14.25" hidden="1" x14ac:dyDescent="0.2">
      <c r="C395" s="335"/>
      <c r="E395" s="78"/>
      <c r="F395" s="335"/>
      <c r="G395" s="335"/>
      <c r="H395" s="505"/>
      <c r="J395" s="335"/>
      <c r="K395" s="335"/>
      <c r="L395" s="335"/>
      <c r="M395" s="335"/>
      <c r="N395" s="335"/>
      <c r="O395" s="335"/>
      <c r="P395" s="335"/>
    </row>
    <row r="396" spans="3:16" ht="14.25" hidden="1" x14ac:dyDescent="0.2">
      <c r="C396" s="335"/>
      <c r="E396" s="78"/>
      <c r="F396" s="335"/>
      <c r="G396" s="335"/>
      <c r="H396" s="505"/>
      <c r="J396" s="335"/>
      <c r="K396" s="335"/>
      <c r="L396" s="335"/>
      <c r="M396" s="335"/>
      <c r="N396" s="335"/>
      <c r="O396" s="335"/>
      <c r="P396" s="335"/>
    </row>
    <row r="397" spans="3:16" ht="14.25" hidden="1" x14ac:dyDescent="0.2">
      <c r="C397" s="335"/>
      <c r="E397" s="78"/>
      <c r="F397" s="335"/>
      <c r="G397" s="335"/>
      <c r="H397" s="505"/>
      <c r="J397" s="335"/>
      <c r="K397" s="335"/>
      <c r="L397" s="335"/>
      <c r="M397" s="335"/>
      <c r="N397" s="335"/>
      <c r="O397" s="335"/>
      <c r="P397" s="335"/>
    </row>
    <row r="398" spans="3:16" ht="14.25" hidden="1" x14ac:dyDescent="0.2">
      <c r="C398" s="335"/>
      <c r="E398" s="78"/>
      <c r="F398" s="335"/>
      <c r="G398" s="335"/>
      <c r="H398" s="505"/>
      <c r="J398" s="335"/>
      <c r="K398" s="335"/>
      <c r="L398" s="335"/>
      <c r="M398" s="335"/>
      <c r="N398" s="335"/>
      <c r="O398" s="335"/>
      <c r="P398" s="335"/>
    </row>
    <row r="399" spans="3:16" ht="14.25" hidden="1" x14ac:dyDescent="0.2">
      <c r="C399" s="335"/>
      <c r="E399" s="78"/>
      <c r="F399" s="335"/>
      <c r="G399" s="335"/>
      <c r="H399" s="505"/>
      <c r="J399" s="335"/>
      <c r="K399" s="335"/>
      <c r="L399" s="335"/>
      <c r="M399" s="335"/>
      <c r="N399" s="335"/>
      <c r="O399" s="335"/>
      <c r="P399" s="335"/>
    </row>
    <row r="400" spans="3:16" ht="14.25" hidden="1" x14ac:dyDescent="0.2">
      <c r="C400" s="335"/>
      <c r="E400" s="78"/>
      <c r="F400" s="335"/>
      <c r="G400" s="335"/>
      <c r="H400" s="505"/>
      <c r="J400" s="335"/>
      <c r="K400" s="335"/>
      <c r="L400" s="335"/>
      <c r="M400" s="335"/>
      <c r="N400" s="335"/>
      <c r="O400" s="335"/>
      <c r="P400" s="335"/>
    </row>
    <row r="401" spans="3:16" ht="14.25" hidden="1" x14ac:dyDescent="0.2">
      <c r="C401" s="335"/>
      <c r="E401" s="78"/>
      <c r="F401" s="335"/>
      <c r="G401" s="335"/>
      <c r="H401" s="505"/>
      <c r="J401" s="335"/>
      <c r="K401" s="335"/>
      <c r="L401" s="335"/>
      <c r="M401" s="335"/>
      <c r="N401" s="335"/>
      <c r="O401" s="335"/>
      <c r="P401" s="335"/>
    </row>
    <row r="402" spans="3:16" ht="14.25" hidden="1" x14ac:dyDescent="0.2">
      <c r="C402" s="335"/>
      <c r="E402" s="78"/>
      <c r="F402" s="335"/>
      <c r="G402" s="335"/>
      <c r="H402" s="505"/>
      <c r="J402" s="335"/>
      <c r="K402" s="335"/>
      <c r="L402" s="335"/>
      <c r="M402" s="335"/>
      <c r="N402" s="335"/>
      <c r="O402" s="335"/>
      <c r="P402" s="335"/>
    </row>
    <row r="403" spans="3:16" ht="14.25" hidden="1" x14ac:dyDescent="0.2">
      <c r="C403" s="335"/>
      <c r="E403" s="78"/>
      <c r="F403" s="335"/>
      <c r="G403" s="335"/>
      <c r="H403" s="505"/>
      <c r="J403" s="335"/>
      <c r="K403" s="335"/>
      <c r="L403" s="335"/>
      <c r="M403" s="335"/>
      <c r="N403" s="335"/>
      <c r="O403" s="335"/>
      <c r="P403" s="335"/>
    </row>
    <row r="404" spans="3:16" ht="14.25" hidden="1" x14ac:dyDescent="0.2">
      <c r="C404" s="335"/>
      <c r="E404" s="78"/>
      <c r="F404" s="335"/>
      <c r="G404" s="335"/>
      <c r="H404" s="505"/>
      <c r="J404" s="335"/>
      <c r="K404" s="335"/>
      <c r="L404" s="335"/>
      <c r="M404" s="335"/>
      <c r="N404" s="335"/>
      <c r="O404" s="335"/>
      <c r="P404" s="335"/>
    </row>
    <row r="405" spans="3:16" ht="14.25" hidden="1" x14ac:dyDescent="0.2">
      <c r="C405" s="335"/>
      <c r="E405" s="78"/>
      <c r="F405" s="335"/>
      <c r="G405" s="335"/>
      <c r="H405" s="505"/>
      <c r="J405" s="335"/>
      <c r="K405" s="335"/>
      <c r="L405" s="335"/>
      <c r="M405" s="335"/>
      <c r="N405" s="335"/>
      <c r="O405" s="335"/>
      <c r="P405" s="335"/>
    </row>
    <row r="406" spans="3:16" ht="14.25" hidden="1" x14ac:dyDescent="0.2">
      <c r="C406" s="335"/>
      <c r="E406" s="78"/>
      <c r="F406" s="335"/>
      <c r="G406" s="335"/>
      <c r="H406" s="505"/>
      <c r="J406" s="335"/>
      <c r="K406" s="335"/>
      <c r="L406" s="335"/>
      <c r="M406" s="335"/>
      <c r="N406" s="335"/>
      <c r="O406" s="335"/>
      <c r="P406" s="335"/>
    </row>
    <row r="407" spans="3:16" ht="14.25" hidden="1" x14ac:dyDescent="0.2">
      <c r="C407" s="335"/>
      <c r="E407" s="78"/>
      <c r="F407" s="335"/>
      <c r="G407" s="335"/>
      <c r="H407" s="505"/>
      <c r="J407" s="335"/>
      <c r="K407" s="335"/>
      <c r="L407" s="335"/>
      <c r="M407" s="335"/>
      <c r="N407" s="335"/>
      <c r="O407" s="335"/>
      <c r="P407" s="335"/>
    </row>
    <row r="408" spans="3:16" ht="14.25" hidden="1" x14ac:dyDescent="0.2">
      <c r="C408" s="335"/>
      <c r="E408" s="78"/>
      <c r="F408" s="335"/>
      <c r="G408" s="335"/>
      <c r="H408" s="505"/>
      <c r="J408" s="335"/>
      <c r="K408" s="335"/>
      <c r="L408" s="335"/>
      <c r="M408" s="335"/>
      <c r="N408" s="335"/>
      <c r="O408" s="335"/>
      <c r="P408" s="335"/>
    </row>
    <row r="409" spans="3:16" ht="14.25" hidden="1" x14ac:dyDescent="0.2">
      <c r="C409" s="335"/>
      <c r="E409" s="78"/>
      <c r="F409" s="335"/>
      <c r="G409" s="335"/>
      <c r="H409" s="505"/>
      <c r="J409" s="335"/>
      <c r="K409" s="335"/>
      <c r="L409" s="335"/>
      <c r="M409" s="335"/>
      <c r="N409" s="335"/>
      <c r="O409" s="335"/>
      <c r="P409" s="335"/>
    </row>
    <row r="410" spans="3:16" ht="14.25" hidden="1" x14ac:dyDescent="0.2">
      <c r="C410" s="335"/>
      <c r="E410" s="78"/>
      <c r="F410" s="335"/>
      <c r="G410" s="335"/>
      <c r="H410" s="505"/>
      <c r="J410" s="335"/>
      <c r="K410" s="335"/>
      <c r="L410" s="335"/>
      <c r="M410" s="335"/>
      <c r="N410" s="335"/>
      <c r="O410" s="335"/>
      <c r="P410" s="335"/>
    </row>
    <row r="411" spans="3:16" ht="14.25" hidden="1" x14ac:dyDescent="0.2">
      <c r="C411" s="335"/>
      <c r="E411" s="78"/>
      <c r="F411" s="335"/>
      <c r="G411" s="335"/>
      <c r="H411" s="505"/>
      <c r="J411" s="335"/>
      <c r="K411" s="335"/>
      <c r="L411" s="335"/>
      <c r="M411" s="335"/>
      <c r="N411" s="335"/>
      <c r="O411" s="335"/>
      <c r="P411" s="335"/>
    </row>
    <row r="412" spans="3:16" ht="14.25" hidden="1" x14ac:dyDescent="0.2">
      <c r="C412" s="335"/>
      <c r="E412" s="78"/>
      <c r="F412" s="335"/>
      <c r="G412" s="335"/>
      <c r="H412" s="505"/>
      <c r="J412" s="335"/>
      <c r="K412" s="335"/>
      <c r="L412" s="335"/>
      <c r="M412" s="335"/>
      <c r="N412" s="335"/>
      <c r="O412" s="335"/>
      <c r="P412" s="335"/>
    </row>
    <row r="413" spans="3:16" ht="14.25" hidden="1" x14ac:dyDescent="0.2">
      <c r="C413" s="335"/>
      <c r="E413" s="78"/>
      <c r="F413" s="335"/>
      <c r="G413" s="335"/>
      <c r="H413" s="505"/>
      <c r="J413" s="335"/>
      <c r="K413" s="335"/>
      <c r="L413" s="335"/>
      <c r="M413" s="335"/>
      <c r="N413" s="335"/>
      <c r="O413" s="335"/>
      <c r="P413" s="335"/>
    </row>
    <row r="414" spans="3:16" ht="14.25" hidden="1" x14ac:dyDescent="0.2">
      <c r="C414" s="335"/>
      <c r="E414" s="78"/>
      <c r="F414" s="335"/>
      <c r="G414" s="335"/>
      <c r="H414" s="505"/>
      <c r="J414" s="335"/>
      <c r="K414" s="335"/>
      <c r="L414" s="335"/>
      <c r="M414" s="335"/>
      <c r="N414" s="335"/>
      <c r="O414" s="335"/>
      <c r="P414" s="335"/>
    </row>
    <row r="415" spans="3:16" ht="14.25" hidden="1" x14ac:dyDescent="0.2">
      <c r="C415" s="335"/>
      <c r="E415" s="78"/>
      <c r="F415" s="335"/>
      <c r="G415" s="335"/>
      <c r="H415" s="505"/>
      <c r="J415" s="335"/>
      <c r="K415" s="335"/>
      <c r="L415" s="335"/>
      <c r="M415" s="335"/>
      <c r="N415" s="335"/>
      <c r="O415" s="335"/>
      <c r="P415" s="335"/>
    </row>
    <row r="416" spans="3:16" ht="14.25" hidden="1" x14ac:dyDescent="0.2">
      <c r="C416" s="335"/>
      <c r="E416" s="78"/>
      <c r="F416" s="335"/>
      <c r="G416" s="335"/>
      <c r="H416" s="505"/>
      <c r="J416" s="335"/>
      <c r="K416" s="335"/>
      <c r="L416" s="335"/>
      <c r="M416" s="335"/>
      <c r="N416" s="335"/>
      <c r="O416" s="335"/>
      <c r="P416" s="335"/>
    </row>
    <row r="417" spans="3:16" ht="14.25" hidden="1" x14ac:dyDescent="0.2">
      <c r="C417" s="335"/>
      <c r="E417" s="78"/>
      <c r="F417" s="335"/>
      <c r="G417" s="335"/>
      <c r="H417" s="505"/>
      <c r="J417" s="335"/>
      <c r="K417" s="335"/>
      <c r="L417" s="335"/>
      <c r="M417" s="335"/>
      <c r="N417" s="335"/>
      <c r="O417" s="335"/>
      <c r="P417" s="335"/>
    </row>
    <row r="418" spans="3:16" ht="14.25" hidden="1" x14ac:dyDescent="0.2">
      <c r="C418" s="335"/>
      <c r="E418" s="78"/>
      <c r="F418" s="335"/>
      <c r="G418" s="335"/>
      <c r="H418" s="505"/>
      <c r="J418" s="335"/>
      <c r="K418" s="335"/>
      <c r="L418" s="335"/>
      <c r="M418" s="335"/>
      <c r="N418" s="335"/>
      <c r="O418" s="335"/>
      <c r="P418" s="335"/>
    </row>
    <row r="419" spans="3:16" ht="14.25" hidden="1" x14ac:dyDescent="0.2">
      <c r="C419" s="335"/>
      <c r="E419" s="78"/>
      <c r="F419" s="335"/>
      <c r="G419" s="335"/>
      <c r="H419" s="505"/>
      <c r="J419" s="335"/>
      <c r="K419" s="335"/>
      <c r="L419" s="335"/>
      <c r="M419" s="335"/>
      <c r="N419" s="335"/>
      <c r="O419" s="335"/>
      <c r="P419" s="335"/>
    </row>
    <row r="420" spans="3:16" ht="14.25" hidden="1" x14ac:dyDescent="0.2">
      <c r="C420" s="335"/>
      <c r="E420" s="78"/>
      <c r="F420" s="335"/>
      <c r="G420" s="335"/>
      <c r="H420" s="505"/>
      <c r="J420" s="335"/>
      <c r="K420" s="335"/>
      <c r="L420" s="335"/>
      <c r="M420" s="335"/>
      <c r="N420" s="335"/>
      <c r="O420" s="335"/>
      <c r="P420" s="335"/>
    </row>
    <row r="421" spans="3:16" ht="14.25" hidden="1" x14ac:dyDescent="0.2">
      <c r="C421" s="335"/>
      <c r="E421" s="78"/>
      <c r="F421" s="335"/>
      <c r="G421" s="335"/>
      <c r="H421" s="505"/>
      <c r="J421" s="335"/>
      <c r="K421" s="335"/>
      <c r="L421" s="335"/>
      <c r="M421" s="335"/>
      <c r="N421" s="335"/>
      <c r="O421" s="335"/>
      <c r="P421" s="335"/>
    </row>
    <row r="422" spans="3:16" ht="14.25" hidden="1" x14ac:dyDescent="0.2">
      <c r="C422" s="335"/>
      <c r="E422" s="78"/>
      <c r="F422" s="335"/>
      <c r="G422" s="335"/>
      <c r="H422" s="505"/>
      <c r="J422" s="335"/>
      <c r="K422" s="335"/>
      <c r="L422" s="335"/>
      <c r="M422" s="335"/>
      <c r="N422" s="335"/>
      <c r="O422" s="335"/>
      <c r="P422" s="335"/>
    </row>
    <row r="423" spans="3:16" ht="14.25" hidden="1" x14ac:dyDescent="0.2">
      <c r="C423" s="335"/>
      <c r="E423" s="78"/>
      <c r="F423" s="335"/>
      <c r="G423" s="335"/>
      <c r="H423" s="505"/>
      <c r="J423" s="335"/>
      <c r="K423" s="335"/>
      <c r="L423" s="335"/>
      <c r="M423" s="335"/>
      <c r="N423" s="335"/>
      <c r="O423" s="335"/>
      <c r="P423" s="335"/>
    </row>
    <row r="424" spans="3:16" ht="14.25" hidden="1" x14ac:dyDescent="0.2">
      <c r="C424" s="335"/>
      <c r="E424" s="78"/>
      <c r="F424" s="335"/>
      <c r="G424" s="335"/>
      <c r="H424" s="505"/>
      <c r="J424" s="335"/>
      <c r="K424" s="335"/>
      <c r="L424" s="335"/>
      <c r="M424" s="335"/>
      <c r="N424" s="335"/>
      <c r="O424" s="335"/>
      <c r="P424" s="335"/>
    </row>
    <row r="425" spans="3:16" ht="14.25" hidden="1" x14ac:dyDescent="0.2">
      <c r="C425" s="335"/>
      <c r="E425" s="78"/>
      <c r="F425" s="335"/>
      <c r="G425" s="335"/>
      <c r="H425" s="505"/>
      <c r="J425" s="335"/>
      <c r="K425" s="335"/>
      <c r="L425" s="335"/>
      <c r="M425" s="335"/>
      <c r="N425" s="335"/>
      <c r="O425" s="335"/>
      <c r="P425" s="335"/>
    </row>
    <row r="426" spans="3:16" ht="14.25" hidden="1" x14ac:dyDescent="0.2">
      <c r="C426" s="335"/>
      <c r="E426" s="78"/>
      <c r="F426" s="335"/>
      <c r="G426" s="335"/>
      <c r="H426" s="505"/>
      <c r="J426" s="335"/>
      <c r="K426" s="335"/>
      <c r="L426" s="335"/>
      <c r="M426" s="335"/>
      <c r="N426" s="335"/>
      <c r="O426" s="335"/>
      <c r="P426" s="335"/>
    </row>
    <row r="427" spans="3:16" ht="14.25" hidden="1" x14ac:dyDescent="0.2">
      <c r="C427" s="335"/>
      <c r="E427" s="78"/>
      <c r="F427" s="335"/>
      <c r="G427" s="335"/>
      <c r="H427" s="505"/>
      <c r="J427" s="335"/>
      <c r="K427" s="335"/>
      <c r="L427" s="335"/>
      <c r="M427" s="335"/>
      <c r="N427" s="335"/>
      <c r="O427" s="335"/>
      <c r="P427" s="335"/>
    </row>
    <row r="428" spans="3:16" ht="14.25" hidden="1" x14ac:dyDescent="0.2">
      <c r="C428" s="335"/>
      <c r="E428" s="78"/>
      <c r="F428" s="335"/>
      <c r="G428" s="335"/>
      <c r="H428" s="505"/>
      <c r="J428" s="335"/>
      <c r="K428" s="335"/>
      <c r="L428" s="335"/>
      <c r="M428" s="335"/>
      <c r="N428" s="335"/>
      <c r="O428" s="335"/>
      <c r="P428" s="335"/>
    </row>
    <row r="429" spans="3:16" ht="14.25" hidden="1" x14ac:dyDescent="0.2">
      <c r="C429" s="335"/>
      <c r="E429" s="78"/>
      <c r="F429" s="335"/>
      <c r="G429" s="335"/>
      <c r="H429" s="505"/>
      <c r="J429" s="335"/>
      <c r="K429" s="335"/>
      <c r="L429" s="335"/>
      <c r="M429" s="335"/>
      <c r="N429" s="335"/>
      <c r="O429" s="335"/>
      <c r="P429" s="335"/>
    </row>
    <row r="430" spans="3:16" ht="14.25" hidden="1" x14ac:dyDescent="0.2">
      <c r="C430" s="335"/>
      <c r="E430" s="78"/>
      <c r="F430" s="335"/>
      <c r="G430" s="335"/>
      <c r="H430" s="505"/>
      <c r="J430" s="335"/>
      <c r="K430" s="335"/>
      <c r="L430" s="335"/>
      <c r="M430" s="335"/>
      <c r="N430" s="335"/>
      <c r="O430" s="335"/>
      <c r="P430" s="335"/>
    </row>
    <row r="431" spans="3:16" ht="14.25" hidden="1" x14ac:dyDescent="0.2">
      <c r="C431" s="335"/>
      <c r="E431" s="78"/>
      <c r="F431" s="335"/>
      <c r="G431" s="335"/>
      <c r="H431" s="505"/>
      <c r="J431" s="335"/>
      <c r="K431" s="335"/>
      <c r="L431" s="335"/>
      <c r="M431" s="335"/>
      <c r="N431" s="335"/>
      <c r="O431" s="335"/>
      <c r="P431" s="335"/>
    </row>
    <row r="432" spans="3:16" ht="14.25" hidden="1" x14ac:dyDescent="0.2">
      <c r="C432" s="335"/>
      <c r="E432" s="78"/>
      <c r="F432" s="335"/>
      <c r="G432" s="335"/>
      <c r="H432" s="505"/>
      <c r="J432" s="335"/>
      <c r="K432" s="335"/>
      <c r="L432" s="335"/>
      <c r="M432" s="335"/>
      <c r="N432" s="335"/>
      <c r="O432" s="335"/>
      <c r="P432" s="335"/>
    </row>
    <row r="433" spans="3:16" ht="14.25" hidden="1" x14ac:dyDescent="0.2">
      <c r="C433" s="335"/>
      <c r="E433" s="78"/>
      <c r="F433" s="335"/>
      <c r="G433" s="335"/>
      <c r="H433" s="505"/>
      <c r="J433" s="335"/>
      <c r="K433" s="335"/>
      <c r="L433" s="335"/>
      <c r="M433" s="335"/>
      <c r="N433" s="335"/>
      <c r="O433" s="335"/>
      <c r="P433" s="335"/>
    </row>
    <row r="434" spans="3:16" ht="14.25" hidden="1" x14ac:dyDescent="0.2">
      <c r="C434" s="335"/>
      <c r="E434" s="78"/>
      <c r="F434" s="335"/>
      <c r="G434" s="335"/>
      <c r="H434" s="505"/>
      <c r="J434" s="335"/>
      <c r="K434" s="335"/>
      <c r="L434" s="335"/>
      <c r="M434" s="335"/>
      <c r="N434" s="335"/>
      <c r="O434" s="335"/>
      <c r="P434" s="335"/>
    </row>
    <row r="435" spans="3:16" ht="14.25" hidden="1" x14ac:dyDescent="0.2">
      <c r="C435" s="335"/>
      <c r="E435" s="78"/>
      <c r="F435" s="335"/>
      <c r="G435" s="335"/>
      <c r="H435" s="505"/>
      <c r="J435" s="335"/>
      <c r="K435" s="335"/>
      <c r="L435" s="335"/>
      <c r="M435" s="335"/>
      <c r="N435" s="335"/>
      <c r="O435" s="335"/>
      <c r="P435" s="335"/>
    </row>
    <row r="436" spans="3:16" ht="14.25" hidden="1" x14ac:dyDescent="0.2">
      <c r="C436" s="335"/>
      <c r="E436" s="78"/>
      <c r="F436" s="335"/>
      <c r="G436" s="335"/>
      <c r="H436" s="505"/>
      <c r="J436" s="335"/>
      <c r="K436" s="335"/>
      <c r="L436" s="335"/>
      <c r="M436" s="335"/>
      <c r="N436" s="335"/>
      <c r="O436" s="335"/>
      <c r="P436" s="335"/>
    </row>
    <row r="437" spans="3:16" ht="14.25" hidden="1" x14ac:dyDescent="0.2">
      <c r="C437" s="335"/>
      <c r="E437" s="78"/>
      <c r="F437" s="335"/>
      <c r="G437" s="335"/>
      <c r="H437" s="505"/>
      <c r="J437" s="335"/>
      <c r="K437" s="335"/>
      <c r="L437" s="335"/>
      <c r="M437" s="335"/>
      <c r="N437" s="335"/>
      <c r="O437" s="335"/>
      <c r="P437" s="335"/>
    </row>
    <row r="438" spans="3:16" ht="14.25" hidden="1" x14ac:dyDescent="0.2">
      <c r="C438" s="335"/>
      <c r="E438" s="78"/>
      <c r="F438" s="335"/>
      <c r="G438" s="335"/>
      <c r="H438" s="505"/>
      <c r="J438" s="335"/>
      <c r="K438" s="335"/>
      <c r="L438" s="335"/>
      <c r="M438" s="335"/>
      <c r="N438" s="335"/>
      <c r="O438" s="335"/>
      <c r="P438" s="335"/>
    </row>
    <row r="439" spans="3:16" ht="14.25" hidden="1" x14ac:dyDescent="0.2">
      <c r="C439" s="335"/>
      <c r="E439" s="78"/>
      <c r="F439" s="335"/>
      <c r="G439" s="335"/>
      <c r="H439" s="505"/>
      <c r="J439" s="335"/>
      <c r="K439" s="335"/>
      <c r="L439" s="335"/>
      <c r="M439" s="335"/>
      <c r="N439" s="335"/>
      <c r="O439" s="335"/>
      <c r="P439" s="335"/>
    </row>
    <row r="440" spans="3:16" ht="14.25" hidden="1" x14ac:dyDescent="0.2">
      <c r="C440" s="335"/>
      <c r="E440" s="78"/>
      <c r="F440" s="335"/>
      <c r="G440" s="335"/>
      <c r="H440" s="505"/>
      <c r="J440" s="335"/>
      <c r="K440" s="335"/>
      <c r="L440" s="335"/>
      <c r="M440" s="335"/>
      <c r="N440" s="335"/>
      <c r="O440" s="335"/>
      <c r="P440" s="335"/>
    </row>
    <row r="441" spans="3:16" ht="14.25" hidden="1" x14ac:dyDescent="0.2">
      <c r="C441" s="335"/>
      <c r="E441" s="78"/>
      <c r="F441" s="335"/>
      <c r="G441" s="335"/>
      <c r="H441" s="505"/>
      <c r="J441" s="335"/>
      <c r="K441" s="335"/>
      <c r="L441" s="335"/>
      <c r="M441" s="335"/>
      <c r="N441" s="335"/>
      <c r="O441" s="335"/>
      <c r="P441" s="335"/>
    </row>
    <row r="442" spans="3:16" ht="14.25" hidden="1" x14ac:dyDescent="0.2">
      <c r="C442" s="335"/>
      <c r="E442" s="78"/>
      <c r="F442" s="335"/>
      <c r="G442" s="335"/>
      <c r="H442" s="505"/>
      <c r="J442" s="335"/>
      <c r="K442" s="335"/>
      <c r="L442" s="335"/>
      <c r="M442" s="335"/>
      <c r="N442" s="335"/>
      <c r="O442" s="335"/>
      <c r="P442" s="335"/>
    </row>
    <row r="443" spans="3:16" ht="14.25" hidden="1" x14ac:dyDescent="0.2">
      <c r="C443" s="335"/>
      <c r="E443" s="78"/>
      <c r="F443" s="335"/>
      <c r="G443" s="335"/>
      <c r="H443" s="505"/>
      <c r="J443" s="335"/>
      <c r="K443" s="335"/>
      <c r="L443" s="335"/>
      <c r="M443" s="335"/>
      <c r="N443" s="335"/>
      <c r="O443" s="335"/>
      <c r="P443" s="335"/>
    </row>
    <row r="444" spans="3:16" ht="14.25" hidden="1" x14ac:dyDescent="0.2">
      <c r="C444" s="335"/>
      <c r="E444" s="78"/>
      <c r="F444" s="335"/>
      <c r="G444" s="335"/>
      <c r="H444" s="505"/>
      <c r="J444" s="335"/>
      <c r="K444" s="335"/>
      <c r="L444" s="335"/>
      <c r="M444" s="335"/>
      <c r="N444" s="335"/>
      <c r="O444" s="335"/>
      <c r="P444" s="335"/>
    </row>
    <row r="445" spans="3:16" ht="14.25" hidden="1" x14ac:dyDescent="0.2">
      <c r="C445" s="335"/>
      <c r="E445" s="78"/>
      <c r="F445" s="335"/>
      <c r="G445" s="335"/>
      <c r="H445" s="505"/>
      <c r="J445" s="335"/>
      <c r="K445" s="335"/>
      <c r="L445" s="335"/>
      <c r="M445" s="335"/>
      <c r="N445" s="335"/>
      <c r="O445" s="335"/>
      <c r="P445" s="335"/>
    </row>
    <row r="446" spans="3:16" ht="14.25" hidden="1" x14ac:dyDescent="0.2">
      <c r="C446" s="335"/>
      <c r="E446" s="78"/>
      <c r="F446" s="335"/>
      <c r="G446" s="335"/>
      <c r="H446" s="505"/>
      <c r="J446" s="335"/>
      <c r="K446" s="335"/>
      <c r="L446" s="335"/>
      <c r="M446" s="335"/>
      <c r="N446" s="335"/>
      <c r="O446" s="335"/>
      <c r="P446" s="335"/>
    </row>
    <row r="447" spans="3:16" ht="14.25" hidden="1" x14ac:dyDescent="0.2">
      <c r="C447" s="335"/>
      <c r="E447" s="78"/>
      <c r="F447" s="335"/>
      <c r="G447" s="335"/>
      <c r="H447" s="505"/>
      <c r="J447" s="335"/>
      <c r="K447" s="335"/>
      <c r="L447" s="335"/>
      <c r="M447" s="335"/>
      <c r="N447" s="335"/>
      <c r="O447" s="335"/>
      <c r="P447" s="335"/>
    </row>
    <row r="448" spans="3:16" ht="14.25" hidden="1" x14ac:dyDescent="0.2">
      <c r="C448" s="335"/>
      <c r="E448" s="78"/>
      <c r="F448" s="335"/>
      <c r="G448" s="335"/>
      <c r="H448" s="505"/>
      <c r="J448" s="335"/>
      <c r="K448" s="335"/>
      <c r="L448" s="335"/>
      <c r="M448" s="335"/>
      <c r="N448" s="335"/>
      <c r="O448" s="335"/>
      <c r="P448" s="335"/>
    </row>
    <row r="449" spans="3:16" ht="14.25" hidden="1" x14ac:dyDescent="0.2">
      <c r="C449" s="335"/>
      <c r="E449" s="78"/>
      <c r="F449" s="335"/>
      <c r="G449" s="335"/>
      <c r="H449" s="505"/>
      <c r="J449" s="335"/>
      <c r="K449" s="335"/>
      <c r="L449" s="335"/>
      <c r="M449" s="335"/>
      <c r="N449" s="335"/>
      <c r="O449" s="335"/>
      <c r="P449" s="335"/>
    </row>
    <row r="450" spans="3:16" ht="14.25" hidden="1" x14ac:dyDescent="0.2">
      <c r="C450" s="335"/>
      <c r="E450" s="78"/>
      <c r="F450" s="335"/>
      <c r="G450" s="335"/>
      <c r="H450" s="505"/>
      <c r="J450" s="335"/>
      <c r="K450" s="335"/>
      <c r="L450" s="335"/>
      <c r="M450" s="335"/>
      <c r="N450" s="335"/>
      <c r="O450" s="335"/>
      <c r="P450" s="335"/>
    </row>
    <row r="451" spans="3:16" ht="14.25" hidden="1" x14ac:dyDescent="0.2">
      <c r="C451" s="335"/>
      <c r="E451" s="78"/>
      <c r="F451" s="335"/>
      <c r="G451" s="335"/>
      <c r="H451" s="505"/>
      <c r="J451" s="335"/>
      <c r="K451" s="335"/>
      <c r="L451" s="335"/>
      <c r="M451" s="335"/>
      <c r="N451" s="335"/>
      <c r="O451" s="335"/>
      <c r="P451" s="335"/>
    </row>
    <row r="452" spans="3:16" ht="14.25" hidden="1" x14ac:dyDescent="0.2">
      <c r="C452" s="335"/>
      <c r="E452" s="78"/>
      <c r="F452" s="335"/>
      <c r="G452" s="335"/>
      <c r="H452" s="505"/>
      <c r="J452" s="335"/>
      <c r="K452" s="335"/>
      <c r="L452" s="335"/>
      <c r="M452" s="335"/>
      <c r="N452" s="335"/>
      <c r="O452" s="335"/>
      <c r="P452" s="335"/>
    </row>
    <row r="453" spans="3:16" ht="14.25" hidden="1" x14ac:dyDescent="0.2">
      <c r="C453" s="335"/>
      <c r="E453" s="78"/>
      <c r="F453" s="335"/>
      <c r="G453" s="335"/>
      <c r="H453" s="505"/>
      <c r="J453" s="335"/>
      <c r="K453" s="335"/>
      <c r="L453" s="335"/>
      <c r="M453" s="335"/>
      <c r="N453" s="335"/>
      <c r="O453" s="335"/>
      <c r="P453" s="335"/>
    </row>
    <row r="454" spans="3:16" ht="14.25" hidden="1" x14ac:dyDescent="0.2">
      <c r="C454" s="335"/>
      <c r="E454" s="78"/>
      <c r="F454" s="335"/>
      <c r="G454" s="335"/>
      <c r="H454" s="505"/>
      <c r="J454" s="335"/>
      <c r="K454" s="335"/>
      <c r="L454" s="335"/>
      <c r="M454" s="335"/>
      <c r="N454" s="335"/>
      <c r="O454" s="335"/>
      <c r="P454" s="335"/>
    </row>
    <row r="455" spans="3:16" ht="14.25" hidden="1" x14ac:dyDescent="0.2">
      <c r="C455" s="335"/>
      <c r="E455" s="78"/>
      <c r="F455" s="335"/>
      <c r="G455" s="335"/>
      <c r="H455" s="505"/>
      <c r="J455" s="335"/>
      <c r="K455" s="335"/>
      <c r="L455" s="335"/>
      <c r="M455" s="335"/>
      <c r="N455" s="335"/>
      <c r="O455" s="335"/>
      <c r="P455" s="335"/>
    </row>
    <row r="456" spans="3:16" ht="14.25" hidden="1" x14ac:dyDescent="0.2">
      <c r="C456" s="335"/>
      <c r="E456" s="78"/>
      <c r="F456" s="335"/>
      <c r="G456" s="335"/>
      <c r="H456" s="505"/>
      <c r="J456" s="335"/>
      <c r="K456" s="335"/>
      <c r="L456" s="335"/>
      <c r="M456" s="335"/>
      <c r="N456" s="335"/>
      <c r="O456" s="335"/>
      <c r="P456" s="335"/>
    </row>
    <row r="457" spans="3:16" ht="14.25" hidden="1" x14ac:dyDescent="0.2">
      <c r="C457" s="335"/>
      <c r="E457" s="78"/>
      <c r="F457" s="335"/>
      <c r="G457" s="335"/>
      <c r="H457" s="505"/>
      <c r="J457" s="335"/>
      <c r="K457" s="335"/>
      <c r="L457" s="335"/>
      <c r="M457" s="335"/>
      <c r="N457" s="335"/>
      <c r="O457" s="335"/>
      <c r="P457" s="335"/>
    </row>
    <row r="458" spans="3:16" ht="14.25" hidden="1" x14ac:dyDescent="0.2">
      <c r="C458" s="335"/>
      <c r="E458" s="78"/>
      <c r="F458" s="335"/>
      <c r="G458" s="335"/>
      <c r="H458" s="505"/>
      <c r="J458" s="335"/>
      <c r="K458" s="335"/>
      <c r="L458" s="335"/>
      <c r="M458" s="335"/>
      <c r="N458" s="335"/>
      <c r="O458" s="335"/>
      <c r="P458" s="335"/>
    </row>
    <row r="459" spans="3:16" ht="14.25" hidden="1" x14ac:dyDescent="0.2">
      <c r="C459" s="335"/>
      <c r="E459" s="78"/>
      <c r="F459" s="335"/>
      <c r="G459" s="335"/>
      <c r="H459" s="505"/>
      <c r="J459" s="335"/>
      <c r="K459" s="335"/>
      <c r="L459" s="335"/>
      <c r="M459" s="335"/>
      <c r="N459" s="335"/>
      <c r="O459" s="335"/>
      <c r="P459" s="335"/>
    </row>
    <row r="460" spans="3:16" ht="14.25" hidden="1" x14ac:dyDescent="0.2">
      <c r="C460" s="335"/>
      <c r="E460" s="78"/>
      <c r="F460" s="335"/>
      <c r="G460" s="335"/>
      <c r="H460" s="505"/>
      <c r="J460" s="335"/>
      <c r="K460" s="335"/>
      <c r="L460" s="335"/>
      <c r="M460" s="335"/>
      <c r="N460" s="335"/>
      <c r="O460" s="335"/>
      <c r="P460" s="335"/>
    </row>
    <row r="461" spans="3:16" ht="14.25" hidden="1" x14ac:dyDescent="0.2">
      <c r="C461" s="335"/>
      <c r="E461" s="78"/>
      <c r="F461" s="335"/>
      <c r="G461" s="335"/>
      <c r="H461" s="505"/>
      <c r="J461" s="335"/>
      <c r="K461" s="335"/>
      <c r="L461" s="335"/>
      <c r="M461" s="335"/>
      <c r="N461" s="335"/>
      <c r="O461" s="335"/>
      <c r="P461" s="335"/>
    </row>
    <row r="462" spans="3:16" ht="14.25" hidden="1" x14ac:dyDescent="0.2">
      <c r="C462" s="335"/>
      <c r="E462" s="78"/>
      <c r="F462" s="335"/>
      <c r="G462" s="335"/>
      <c r="H462" s="505"/>
      <c r="J462" s="335"/>
      <c r="K462" s="335"/>
      <c r="L462" s="335"/>
      <c r="M462" s="335"/>
      <c r="N462" s="335"/>
      <c r="O462" s="335"/>
      <c r="P462" s="335"/>
    </row>
    <row r="463" spans="3:16" ht="14.25" hidden="1" x14ac:dyDescent="0.2">
      <c r="C463" s="335"/>
      <c r="E463" s="78"/>
      <c r="F463" s="335"/>
      <c r="G463" s="335"/>
      <c r="H463" s="505"/>
      <c r="J463" s="335"/>
      <c r="K463" s="335"/>
      <c r="L463" s="335"/>
      <c r="M463" s="335"/>
      <c r="N463" s="335"/>
      <c r="O463" s="335"/>
      <c r="P463" s="335"/>
    </row>
    <row r="464" spans="3:16" ht="14.25" hidden="1" x14ac:dyDescent="0.2">
      <c r="C464" s="335"/>
      <c r="E464" s="78"/>
      <c r="F464" s="335"/>
      <c r="G464" s="335"/>
      <c r="H464" s="505"/>
      <c r="J464" s="335"/>
      <c r="K464" s="335"/>
      <c r="L464" s="335"/>
      <c r="M464" s="335"/>
      <c r="N464" s="335"/>
      <c r="O464" s="335"/>
      <c r="P464" s="335"/>
    </row>
    <row r="465" spans="3:16" ht="14.25" hidden="1" x14ac:dyDescent="0.2">
      <c r="C465" s="335"/>
      <c r="E465" s="78"/>
      <c r="F465" s="335"/>
      <c r="G465" s="335"/>
      <c r="H465" s="505"/>
      <c r="J465" s="335"/>
      <c r="K465" s="335"/>
      <c r="L465" s="335"/>
      <c r="M465" s="335"/>
      <c r="N465" s="335"/>
      <c r="O465" s="335"/>
      <c r="P465" s="335"/>
    </row>
    <row r="466" spans="3:16" ht="14.25" hidden="1" x14ac:dyDescent="0.2">
      <c r="C466" s="335"/>
      <c r="E466" s="78"/>
      <c r="F466" s="335"/>
      <c r="G466" s="335"/>
      <c r="H466" s="505"/>
      <c r="J466" s="335"/>
      <c r="K466" s="335"/>
      <c r="L466" s="335"/>
      <c r="M466" s="335"/>
      <c r="N466" s="335"/>
      <c r="O466" s="335"/>
      <c r="P466" s="335"/>
    </row>
    <row r="467" spans="3:16" ht="14.25" hidden="1" x14ac:dyDescent="0.2">
      <c r="C467" s="335"/>
      <c r="E467" s="78"/>
      <c r="F467" s="335"/>
      <c r="G467" s="335"/>
      <c r="H467" s="505"/>
      <c r="J467" s="335"/>
      <c r="K467" s="335"/>
      <c r="L467" s="335"/>
      <c r="M467" s="335"/>
      <c r="N467" s="335"/>
      <c r="O467" s="335"/>
      <c r="P467" s="335"/>
    </row>
    <row r="468" spans="3:16" ht="14.25" hidden="1" x14ac:dyDescent="0.2">
      <c r="C468" s="335"/>
      <c r="E468" s="78"/>
      <c r="F468" s="335"/>
      <c r="G468" s="335"/>
      <c r="H468" s="505"/>
      <c r="J468" s="335"/>
      <c r="K468" s="335"/>
      <c r="L468" s="335"/>
      <c r="M468" s="335"/>
      <c r="N468" s="335"/>
      <c r="O468" s="335"/>
      <c r="P468" s="335"/>
    </row>
    <row r="469" spans="3:16" ht="14.25" hidden="1" x14ac:dyDescent="0.2">
      <c r="C469" s="335"/>
      <c r="E469" s="78"/>
      <c r="F469" s="335"/>
      <c r="G469" s="335"/>
      <c r="H469" s="505"/>
      <c r="J469" s="335"/>
      <c r="K469" s="335"/>
      <c r="L469" s="335"/>
      <c r="M469" s="335"/>
      <c r="N469" s="335"/>
      <c r="O469" s="335"/>
      <c r="P469" s="335"/>
    </row>
    <row r="470" spans="3:16" ht="14.25" hidden="1" x14ac:dyDescent="0.2">
      <c r="C470" s="335"/>
      <c r="E470" s="78"/>
      <c r="F470" s="335"/>
      <c r="G470" s="335"/>
      <c r="H470" s="505"/>
      <c r="J470" s="335"/>
      <c r="K470" s="335"/>
      <c r="L470" s="335"/>
      <c r="M470" s="335"/>
      <c r="N470" s="335"/>
      <c r="O470" s="335"/>
      <c r="P470" s="335"/>
    </row>
    <row r="471" spans="3:16" ht="14.25" hidden="1" x14ac:dyDescent="0.2">
      <c r="C471" s="335"/>
      <c r="E471" s="78"/>
      <c r="F471" s="335"/>
      <c r="G471" s="335"/>
      <c r="H471" s="505"/>
      <c r="J471" s="335"/>
      <c r="K471" s="335"/>
      <c r="L471" s="335"/>
      <c r="M471" s="335"/>
      <c r="N471" s="335"/>
      <c r="O471" s="335"/>
      <c r="P471" s="335"/>
    </row>
    <row r="472" spans="3:16" ht="14.25" hidden="1" x14ac:dyDescent="0.2">
      <c r="C472" s="335"/>
      <c r="E472" s="78"/>
      <c r="F472" s="335"/>
      <c r="G472" s="335"/>
      <c r="H472" s="505"/>
      <c r="J472" s="335"/>
      <c r="K472" s="335"/>
      <c r="L472" s="335"/>
      <c r="M472" s="335"/>
      <c r="N472" s="335"/>
      <c r="O472" s="335"/>
      <c r="P472" s="335"/>
    </row>
    <row r="473" spans="3:16" ht="14.25" hidden="1" x14ac:dyDescent="0.2">
      <c r="C473" s="335"/>
      <c r="E473" s="78"/>
      <c r="F473" s="335"/>
      <c r="G473" s="335"/>
      <c r="H473" s="505"/>
      <c r="J473" s="335"/>
      <c r="K473" s="335"/>
      <c r="L473" s="335"/>
      <c r="M473" s="335"/>
      <c r="N473" s="335"/>
      <c r="O473" s="335"/>
      <c r="P473" s="335"/>
    </row>
    <row r="474" spans="3:16" ht="14.25" hidden="1" x14ac:dyDescent="0.2">
      <c r="C474" s="335"/>
      <c r="E474" s="78"/>
      <c r="F474" s="335"/>
      <c r="G474" s="335"/>
      <c r="H474" s="505"/>
      <c r="J474" s="335"/>
      <c r="K474" s="335"/>
      <c r="L474" s="335"/>
      <c r="M474" s="335"/>
      <c r="N474" s="335"/>
      <c r="O474" s="335"/>
      <c r="P474" s="335"/>
    </row>
    <row r="475" spans="3:16" ht="14.25" hidden="1" x14ac:dyDescent="0.2">
      <c r="C475" s="335"/>
      <c r="E475" s="78"/>
      <c r="F475" s="335"/>
      <c r="G475" s="335"/>
      <c r="H475" s="505"/>
      <c r="J475" s="335"/>
      <c r="K475" s="335"/>
      <c r="L475" s="335"/>
      <c r="M475" s="335"/>
      <c r="N475" s="335"/>
      <c r="O475" s="335"/>
      <c r="P475" s="335"/>
    </row>
    <row r="476" spans="3:16" ht="14.25" hidden="1" x14ac:dyDescent="0.2">
      <c r="C476" s="335"/>
      <c r="E476" s="78"/>
      <c r="F476" s="335"/>
      <c r="G476" s="335"/>
      <c r="H476" s="505"/>
      <c r="J476" s="335"/>
      <c r="K476" s="335"/>
      <c r="L476" s="335"/>
      <c r="M476" s="335"/>
      <c r="N476" s="335"/>
      <c r="O476" s="335"/>
      <c r="P476" s="335"/>
    </row>
    <row r="477" spans="3:16" ht="14.25" hidden="1" x14ac:dyDescent="0.2">
      <c r="C477" s="335"/>
      <c r="E477" s="78"/>
      <c r="F477" s="335"/>
      <c r="G477" s="335"/>
      <c r="H477" s="505"/>
      <c r="J477" s="335"/>
      <c r="K477" s="335"/>
      <c r="L477" s="335"/>
      <c r="M477" s="335"/>
      <c r="N477" s="335"/>
      <c r="O477" s="335"/>
      <c r="P477" s="335"/>
    </row>
    <row r="478" spans="3:16" ht="14.25" hidden="1" x14ac:dyDescent="0.2">
      <c r="C478" s="335"/>
      <c r="E478" s="78"/>
      <c r="F478" s="335"/>
      <c r="G478" s="335"/>
      <c r="H478" s="505"/>
      <c r="J478" s="335"/>
      <c r="K478" s="335"/>
      <c r="L478" s="335"/>
      <c r="M478" s="335"/>
      <c r="N478" s="335"/>
      <c r="O478" s="335"/>
      <c r="P478" s="335"/>
    </row>
    <row r="479" spans="3:16" ht="14.25" hidden="1" x14ac:dyDescent="0.2">
      <c r="C479" s="335"/>
      <c r="E479" s="78"/>
      <c r="F479" s="335"/>
      <c r="G479" s="335"/>
      <c r="H479" s="505"/>
      <c r="J479" s="335"/>
      <c r="K479" s="335"/>
      <c r="L479" s="335"/>
      <c r="M479" s="335"/>
      <c r="N479" s="335"/>
      <c r="O479" s="335"/>
      <c r="P479" s="335"/>
    </row>
    <row r="480" spans="3:16" ht="14.25" hidden="1" x14ac:dyDescent="0.2">
      <c r="C480" s="335"/>
      <c r="E480" s="78"/>
      <c r="F480" s="335"/>
      <c r="G480" s="335"/>
      <c r="H480" s="505"/>
      <c r="J480" s="335"/>
      <c r="K480" s="335"/>
      <c r="L480" s="335"/>
      <c r="M480" s="335"/>
      <c r="N480" s="335"/>
      <c r="O480" s="335"/>
      <c r="P480" s="335"/>
    </row>
    <row r="481" spans="3:16" ht="14.25" hidden="1" x14ac:dyDescent="0.2">
      <c r="C481" s="335"/>
      <c r="E481" s="78"/>
      <c r="F481" s="335"/>
      <c r="G481" s="335"/>
      <c r="H481" s="505"/>
      <c r="J481" s="335"/>
      <c r="K481" s="335"/>
      <c r="L481" s="335"/>
      <c r="M481" s="335"/>
      <c r="N481" s="335"/>
      <c r="O481" s="335"/>
      <c r="P481" s="335"/>
    </row>
    <row r="482" spans="3:16" ht="14.25" hidden="1" x14ac:dyDescent="0.2">
      <c r="C482" s="335"/>
      <c r="E482" s="78"/>
      <c r="F482" s="335"/>
      <c r="G482" s="335"/>
      <c r="H482" s="505"/>
      <c r="J482" s="335"/>
      <c r="K482" s="335"/>
      <c r="L482" s="335"/>
      <c r="M482" s="335"/>
      <c r="N482" s="335"/>
      <c r="O482" s="335"/>
      <c r="P482" s="335"/>
    </row>
    <row r="483" spans="3:16" ht="14.25" hidden="1" x14ac:dyDescent="0.2">
      <c r="C483" s="335"/>
      <c r="E483" s="78"/>
      <c r="F483" s="335"/>
      <c r="G483" s="335"/>
      <c r="H483" s="505"/>
      <c r="J483" s="335"/>
      <c r="K483" s="335"/>
      <c r="L483" s="335"/>
      <c r="M483" s="335"/>
      <c r="N483" s="335"/>
      <c r="O483" s="335"/>
      <c r="P483" s="335"/>
    </row>
    <row r="484" spans="3:16" ht="14.25" hidden="1" x14ac:dyDescent="0.2">
      <c r="C484" s="335"/>
      <c r="E484" s="78"/>
      <c r="F484" s="335"/>
      <c r="G484" s="335"/>
      <c r="H484" s="505"/>
      <c r="J484" s="335"/>
      <c r="K484" s="335"/>
      <c r="L484" s="335"/>
      <c r="M484" s="335"/>
      <c r="N484" s="335"/>
      <c r="O484" s="335"/>
      <c r="P484" s="335"/>
    </row>
    <row r="485" spans="3:16" ht="14.25" hidden="1" x14ac:dyDescent="0.2">
      <c r="C485" s="335"/>
      <c r="E485" s="78"/>
      <c r="F485" s="335"/>
      <c r="G485" s="335"/>
      <c r="H485" s="505"/>
      <c r="J485" s="335"/>
      <c r="K485" s="335"/>
      <c r="L485" s="335"/>
      <c r="M485" s="335"/>
      <c r="N485" s="335"/>
      <c r="O485" s="335"/>
      <c r="P485" s="335"/>
    </row>
    <row r="486" spans="3:16" ht="14.25" hidden="1" x14ac:dyDescent="0.2">
      <c r="C486" s="335"/>
      <c r="E486" s="78"/>
      <c r="F486" s="335"/>
      <c r="G486" s="335"/>
      <c r="H486" s="505"/>
      <c r="J486" s="335"/>
      <c r="K486" s="335"/>
      <c r="L486" s="335"/>
      <c r="M486" s="335"/>
      <c r="N486" s="335"/>
      <c r="O486" s="335"/>
      <c r="P486" s="335"/>
    </row>
    <row r="487" spans="3:16" ht="14.25" hidden="1" x14ac:dyDescent="0.2">
      <c r="C487" s="335"/>
      <c r="E487" s="78"/>
      <c r="F487" s="335"/>
      <c r="G487" s="335"/>
      <c r="H487" s="505"/>
      <c r="J487" s="335"/>
      <c r="K487" s="335"/>
      <c r="L487" s="335"/>
      <c r="M487" s="335"/>
      <c r="N487" s="335"/>
      <c r="O487" s="335"/>
      <c r="P487" s="335"/>
    </row>
    <row r="488" spans="3:16" ht="14.25" hidden="1" x14ac:dyDescent="0.2">
      <c r="C488" s="335"/>
      <c r="E488" s="78"/>
      <c r="F488" s="335"/>
      <c r="G488" s="335"/>
      <c r="H488" s="505"/>
      <c r="J488" s="335"/>
      <c r="K488" s="335"/>
      <c r="L488" s="335"/>
      <c r="M488" s="335"/>
      <c r="N488" s="335"/>
      <c r="O488" s="335"/>
      <c r="P488" s="335"/>
    </row>
    <row r="489" spans="3:16" ht="14.25" hidden="1" x14ac:dyDescent="0.2">
      <c r="C489" s="335"/>
      <c r="E489" s="78"/>
      <c r="F489" s="335"/>
      <c r="G489" s="335"/>
      <c r="H489" s="505"/>
      <c r="J489" s="335"/>
      <c r="K489" s="335"/>
      <c r="L489" s="335"/>
      <c r="M489" s="335"/>
      <c r="N489" s="335"/>
      <c r="O489" s="335"/>
      <c r="P489" s="335"/>
    </row>
    <row r="490" spans="3:16" ht="14.25" hidden="1" x14ac:dyDescent="0.2">
      <c r="C490" s="335"/>
      <c r="E490" s="78"/>
      <c r="F490" s="335"/>
      <c r="G490" s="335"/>
      <c r="H490" s="505"/>
      <c r="J490" s="335"/>
      <c r="K490" s="335"/>
      <c r="L490" s="335"/>
      <c r="M490" s="335"/>
      <c r="N490" s="335"/>
      <c r="O490" s="335"/>
      <c r="P490" s="335"/>
    </row>
    <row r="491" spans="3:16" ht="14.25" hidden="1" x14ac:dyDescent="0.2">
      <c r="C491" s="335"/>
      <c r="E491" s="78"/>
      <c r="F491" s="335"/>
      <c r="G491" s="335"/>
      <c r="H491" s="505"/>
      <c r="J491" s="335"/>
      <c r="K491" s="335"/>
      <c r="L491" s="335"/>
      <c r="M491" s="335"/>
      <c r="N491" s="335"/>
      <c r="O491" s="335"/>
      <c r="P491" s="335"/>
    </row>
    <row r="492" spans="3:16" ht="14.25" hidden="1" x14ac:dyDescent="0.2">
      <c r="C492" s="335"/>
      <c r="E492" s="78"/>
      <c r="F492" s="335"/>
      <c r="G492" s="335"/>
      <c r="H492" s="505"/>
      <c r="J492" s="335"/>
      <c r="K492" s="335"/>
      <c r="L492" s="335"/>
      <c r="M492" s="335"/>
      <c r="N492" s="335"/>
      <c r="O492" s="335"/>
      <c r="P492" s="335"/>
    </row>
    <row r="493" spans="3:16" ht="14.25" hidden="1" x14ac:dyDescent="0.2">
      <c r="C493" s="335"/>
      <c r="E493" s="78"/>
      <c r="F493" s="335"/>
      <c r="G493" s="335"/>
      <c r="H493" s="505"/>
      <c r="J493" s="335"/>
      <c r="K493" s="335"/>
      <c r="L493" s="335"/>
      <c r="M493" s="335"/>
      <c r="N493" s="335"/>
      <c r="O493" s="335"/>
      <c r="P493" s="335"/>
    </row>
    <row r="494" spans="3:16" ht="14.25" hidden="1" x14ac:dyDescent="0.2">
      <c r="C494" s="335"/>
      <c r="E494" s="78"/>
      <c r="F494" s="335"/>
      <c r="G494" s="335"/>
      <c r="H494" s="505"/>
      <c r="J494" s="335"/>
      <c r="K494" s="335"/>
      <c r="L494" s="335"/>
      <c r="M494" s="335"/>
      <c r="N494" s="335"/>
      <c r="O494" s="335"/>
      <c r="P494" s="335"/>
    </row>
    <row r="495" spans="3:16" ht="14.25" hidden="1" x14ac:dyDescent="0.2">
      <c r="C495" s="335"/>
      <c r="E495" s="78"/>
      <c r="F495" s="335"/>
      <c r="G495" s="335"/>
      <c r="H495" s="505"/>
      <c r="J495" s="335"/>
      <c r="K495" s="335"/>
      <c r="L495" s="335"/>
      <c r="M495" s="335"/>
      <c r="N495" s="335"/>
      <c r="O495" s="335"/>
      <c r="P495" s="335"/>
    </row>
    <row r="496" spans="3:16" ht="14.25" hidden="1" x14ac:dyDescent="0.2">
      <c r="C496" s="335"/>
      <c r="E496" s="78"/>
      <c r="F496" s="335"/>
      <c r="G496" s="335"/>
      <c r="H496" s="505"/>
      <c r="J496" s="335"/>
      <c r="K496" s="335"/>
      <c r="L496" s="335"/>
      <c r="M496" s="335"/>
      <c r="N496" s="335"/>
      <c r="O496" s="335"/>
      <c r="P496" s="335"/>
    </row>
    <row r="497" spans="3:16" ht="14.25" hidden="1" x14ac:dyDescent="0.2">
      <c r="C497" s="335"/>
      <c r="E497" s="78"/>
      <c r="F497" s="335"/>
      <c r="G497" s="335"/>
      <c r="H497" s="505"/>
      <c r="J497" s="335"/>
      <c r="K497" s="335"/>
      <c r="L497" s="335"/>
      <c r="M497" s="335"/>
      <c r="N497" s="335"/>
      <c r="O497" s="335"/>
      <c r="P497" s="335"/>
    </row>
    <row r="498" spans="3:16" ht="14.25" hidden="1" x14ac:dyDescent="0.2">
      <c r="C498" s="335"/>
      <c r="E498" s="78"/>
      <c r="F498" s="335"/>
      <c r="G498" s="335"/>
      <c r="H498" s="505"/>
      <c r="J498" s="335"/>
      <c r="K498" s="335"/>
      <c r="L498" s="335"/>
      <c r="M498" s="335"/>
      <c r="N498" s="335"/>
      <c r="O498" s="335"/>
      <c r="P498" s="335"/>
    </row>
    <row r="499" spans="3:16" ht="14.25" hidden="1" x14ac:dyDescent="0.2">
      <c r="C499" s="335"/>
      <c r="E499" s="78"/>
      <c r="F499" s="335"/>
      <c r="G499" s="335"/>
      <c r="H499" s="505"/>
      <c r="J499" s="335"/>
      <c r="K499" s="335"/>
      <c r="L499" s="335"/>
      <c r="M499" s="335"/>
      <c r="N499" s="335"/>
      <c r="O499" s="335"/>
      <c r="P499" s="335"/>
    </row>
    <row r="500" spans="3:16" ht="14.25" hidden="1" x14ac:dyDescent="0.2">
      <c r="C500" s="335"/>
      <c r="E500" s="78"/>
      <c r="F500" s="335"/>
      <c r="G500" s="335"/>
      <c r="H500" s="505"/>
      <c r="J500" s="335"/>
      <c r="K500" s="335"/>
      <c r="L500" s="335"/>
      <c r="M500" s="335"/>
      <c r="N500" s="335"/>
      <c r="O500" s="335"/>
      <c r="P500" s="335"/>
    </row>
    <row r="501" spans="3:16" ht="14.25" hidden="1" x14ac:dyDescent="0.2">
      <c r="C501" s="335"/>
      <c r="E501" s="78"/>
      <c r="F501" s="335"/>
      <c r="G501" s="335"/>
      <c r="H501" s="505"/>
      <c r="J501" s="335"/>
      <c r="K501" s="335"/>
      <c r="L501" s="335"/>
      <c r="M501" s="335"/>
      <c r="N501" s="335"/>
      <c r="O501" s="335"/>
      <c r="P501" s="335"/>
    </row>
    <row r="502" spans="3:16" ht="14.25" hidden="1" x14ac:dyDescent="0.2">
      <c r="C502" s="335"/>
      <c r="E502" s="78"/>
      <c r="F502" s="335"/>
      <c r="G502" s="335"/>
      <c r="H502" s="505"/>
      <c r="J502" s="335"/>
      <c r="K502" s="335"/>
      <c r="L502" s="335"/>
      <c r="M502" s="335"/>
      <c r="N502" s="335"/>
      <c r="O502" s="335"/>
      <c r="P502" s="335"/>
    </row>
    <row r="503" spans="3:16" ht="14.25" hidden="1" x14ac:dyDescent="0.2">
      <c r="C503" s="335"/>
      <c r="E503" s="78"/>
      <c r="F503" s="335"/>
      <c r="G503" s="335"/>
      <c r="H503" s="505"/>
      <c r="J503" s="335"/>
      <c r="K503" s="335"/>
      <c r="L503" s="335"/>
      <c r="M503" s="335"/>
      <c r="N503" s="335"/>
      <c r="O503" s="335"/>
      <c r="P503" s="335"/>
    </row>
    <row r="504" spans="3:16" ht="14.25" hidden="1" x14ac:dyDescent="0.2">
      <c r="C504" s="335"/>
      <c r="E504" s="78"/>
      <c r="F504" s="335"/>
      <c r="G504" s="335"/>
      <c r="H504" s="505"/>
      <c r="J504" s="335"/>
      <c r="K504" s="335"/>
      <c r="L504" s="335"/>
      <c r="M504" s="335"/>
      <c r="N504" s="335"/>
      <c r="O504" s="335"/>
      <c r="P504" s="335"/>
    </row>
    <row r="505" spans="3:16" ht="14.25" hidden="1" x14ac:dyDescent="0.2">
      <c r="C505" s="335"/>
      <c r="E505" s="78"/>
      <c r="F505" s="335"/>
      <c r="G505" s="335"/>
      <c r="H505" s="505"/>
      <c r="J505" s="335"/>
      <c r="K505" s="335"/>
      <c r="L505" s="335"/>
      <c r="M505" s="335"/>
      <c r="N505" s="335"/>
      <c r="O505" s="335"/>
      <c r="P505" s="335"/>
    </row>
    <row r="506" spans="3:16" ht="14.25" hidden="1" x14ac:dyDescent="0.2">
      <c r="C506" s="335"/>
      <c r="E506" s="78"/>
      <c r="F506" s="335"/>
      <c r="G506" s="335"/>
      <c r="H506" s="505"/>
      <c r="J506" s="335"/>
      <c r="K506" s="335"/>
      <c r="L506" s="335"/>
      <c r="M506" s="335"/>
      <c r="N506" s="335"/>
      <c r="O506" s="335"/>
      <c r="P506" s="335"/>
    </row>
    <row r="507" spans="3:16" ht="14.25" hidden="1" x14ac:dyDescent="0.2">
      <c r="C507" s="335"/>
      <c r="E507" s="78"/>
      <c r="F507" s="335"/>
      <c r="G507" s="335"/>
      <c r="H507" s="505"/>
      <c r="J507" s="335"/>
      <c r="K507" s="335"/>
      <c r="L507" s="335"/>
      <c r="M507" s="335"/>
      <c r="N507" s="335"/>
      <c r="O507" s="335"/>
      <c r="P507" s="335"/>
    </row>
    <row r="508" spans="3:16" ht="14.25" hidden="1" x14ac:dyDescent="0.2">
      <c r="C508" s="335"/>
      <c r="E508" s="78"/>
      <c r="F508" s="335"/>
      <c r="G508" s="335"/>
      <c r="H508" s="505"/>
      <c r="J508" s="335"/>
      <c r="K508" s="335"/>
      <c r="L508" s="335"/>
      <c r="M508" s="335"/>
      <c r="N508" s="335"/>
      <c r="O508" s="335"/>
      <c r="P508" s="335"/>
    </row>
    <row r="509" spans="3:16" ht="14.25" hidden="1" x14ac:dyDescent="0.2">
      <c r="C509" s="335"/>
      <c r="E509" s="78"/>
      <c r="F509" s="335"/>
      <c r="G509" s="335"/>
      <c r="H509" s="505"/>
      <c r="J509" s="335"/>
      <c r="K509" s="335"/>
      <c r="L509" s="335"/>
      <c r="M509" s="335"/>
      <c r="N509" s="335"/>
      <c r="O509" s="335"/>
      <c r="P509" s="335"/>
    </row>
    <row r="510" spans="3:16" ht="14.25" hidden="1" x14ac:dyDescent="0.2">
      <c r="C510" s="335"/>
      <c r="E510" s="78"/>
      <c r="F510" s="335"/>
      <c r="G510" s="335"/>
      <c r="H510" s="505"/>
      <c r="J510" s="335"/>
      <c r="K510" s="335"/>
      <c r="L510" s="335"/>
      <c r="M510" s="335"/>
      <c r="N510" s="335"/>
      <c r="O510" s="335"/>
      <c r="P510" s="335"/>
    </row>
    <row r="511" spans="3:16" ht="14.25" hidden="1" x14ac:dyDescent="0.2">
      <c r="C511" s="335"/>
      <c r="E511" s="78"/>
      <c r="F511" s="335"/>
      <c r="G511" s="335"/>
      <c r="H511" s="505"/>
      <c r="J511" s="335"/>
      <c r="K511" s="335"/>
      <c r="L511" s="335"/>
      <c r="M511" s="335"/>
      <c r="N511" s="335"/>
      <c r="O511" s="335"/>
      <c r="P511" s="335"/>
    </row>
    <row r="512" spans="3:16" ht="14.25" hidden="1" x14ac:dyDescent="0.2">
      <c r="C512" s="335"/>
      <c r="E512" s="78"/>
      <c r="F512" s="335"/>
      <c r="G512" s="335"/>
      <c r="H512" s="505"/>
      <c r="J512" s="335"/>
      <c r="K512" s="335"/>
      <c r="L512" s="335"/>
      <c r="M512" s="335"/>
      <c r="N512" s="335"/>
      <c r="O512" s="335"/>
      <c r="P512" s="335"/>
    </row>
    <row r="513" spans="3:16" ht="14.25" hidden="1" x14ac:dyDescent="0.2">
      <c r="C513" s="335"/>
      <c r="E513" s="78"/>
      <c r="F513" s="335"/>
      <c r="G513" s="335"/>
      <c r="H513" s="505"/>
      <c r="J513" s="335"/>
      <c r="K513" s="335"/>
      <c r="L513" s="335"/>
      <c r="M513" s="335"/>
      <c r="N513" s="335"/>
      <c r="O513" s="335"/>
      <c r="P513" s="335"/>
    </row>
    <row r="514" spans="3:16" ht="14.25" hidden="1" x14ac:dyDescent="0.2">
      <c r="C514" s="335"/>
      <c r="E514" s="78"/>
      <c r="F514" s="335"/>
      <c r="G514" s="335"/>
      <c r="H514" s="505"/>
      <c r="J514" s="335"/>
      <c r="K514" s="335"/>
      <c r="L514" s="335"/>
      <c r="M514" s="335"/>
      <c r="N514" s="335"/>
      <c r="O514" s="335"/>
      <c r="P514" s="335"/>
    </row>
    <row r="515" spans="3:16" ht="14.25" hidden="1" x14ac:dyDescent="0.2">
      <c r="C515" s="335"/>
      <c r="E515" s="78"/>
      <c r="F515" s="335"/>
      <c r="G515" s="335"/>
      <c r="H515" s="505"/>
      <c r="J515" s="335"/>
      <c r="K515" s="335"/>
      <c r="L515" s="335"/>
      <c r="M515" s="335"/>
      <c r="N515" s="335"/>
      <c r="O515" s="335"/>
      <c r="P515" s="335"/>
    </row>
    <row r="516" spans="3:16" ht="14.25" hidden="1" x14ac:dyDescent="0.2">
      <c r="C516" s="335"/>
      <c r="E516" s="78"/>
      <c r="F516" s="335"/>
      <c r="G516" s="335"/>
      <c r="H516" s="505"/>
      <c r="J516" s="335"/>
      <c r="K516" s="335"/>
      <c r="L516" s="335"/>
      <c r="M516" s="335"/>
      <c r="N516" s="335"/>
      <c r="O516" s="335"/>
      <c r="P516" s="335"/>
    </row>
    <row r="517" spans="3:16" ht="14.25" hidden="1" x14ac:dyDescent="0.2">
      <c r="C517" s="335"/>
      <c r="E517" s="78"/>
      <c r="F517" s="335"/>
      <c r="G517" s="335"/>
      <c r="H517" s="505"/>
      <c r="J517" s="335"/>
      <c r="K517" s="335"/>
      <c r="L517" s="335"/>
      <c r="M517" s="335"/>
      <c r="N517" s="335"/>
      <c r="O517" s="335"/>
      <c r="P517" s="335"/>
    </row>
    <row r="518" spans="3:16" ht="14.25" hidden="1" x14ac:dyDescent="0.2">
      <c r="C518" s="335"/>
      <c r="E518" s="78"/>
      <c r="F518" s="335"/>
      <c r="G518" s="335"/>
      <c r="H518" s="505"/>
      <c r="J518" s="335"/>
      <c r="K518" s="335"/>
      <c r="L518" s="335"/>
      <c r="M518" s="335"/>
      <c r="N518" s="335"/>
      <c r="O518" s="335"/>
      <c r="P518" s="335"/>
    </row>
    <row r="519" spans="3:16" ht="14.25" hidden="1" x14ac:dyDescent="0.2">
      <c r="C519" s="335"/>
      <c r="E519" s="78"/>
      <c r="F519" s="335"/>
      <c r="G519" s="335"/>
      <c r="H519" s="505"/>
      <c r="J519" s="335"/>
      <c r="K519" s="335"/>
      <c r="L519" s="335"/>
      <c r="M519" s="335"/>
      <c r="N519" s="335"/>
      <c r="O519" s="335"/>
      <c r="P519" s="335"/>
    </row>
    <row r="520" spans="3:16" ht="14.25" hidden="1" x14ac:dyDescent="0.2">
      <c r="C520" s="335"/>
      <c r="E520" s="78"/>
      <c r="F520" s="335"/>
      <c r="G520" s="335"/>
      <c r="H520" s="505"/>
      <c r="J520" s="335"/>
      <c r="K520" s="335"/>
      <c r="L520" s="335"/>
      <c r="M520" s="335"/>
      <c r="N520" s="335"/>
      <c r="O520" s="335"/>
      <c r="P520" s="335"/>
    </row>
    <row r="521" spans="3:16" ht="14.25" hidden="1" x14ac:dyDescent="0.2">
      <c r="C521" s="335"/>
      <c r="E521" s="78"/>
      <c r="F521" s="335"/>
      <c r="G521" s="335"/>
      <c r="H521" s="505"/>
      <c r="J521" s="335"/>
      <c r="K521" s="335"/>
      <c r="L521" s="335"/>
      <c r="M521" s="335"/>
      <c r="N521" s="335"/>
      <c r="O521" s="335"/>
      <c r="P521" s="335"/>
    </row>
    <row r="522" spans="3:16" ht="14.25" hidden="1" x14ac:dyDescent="0.2">
      <c r="C522" s="335"/>
      <c r="E522" s="78"/>
      <c r="F522" s="335"/>
      <c r="G522" s="335"/>
      <c r="H522" s="505"/>
      <c r="J522" s="335"/>
      <c r="K522" s="335"/>
      <c r="L522" s="335"/>
      <c r="M522" s="335"/>
      <c r="N522" s="335"/>
      <c r="O522" s="335"/>
      <c r="P522" s="335"/>
    </row>
    <row r="523" spans="3:16" ht="14.25" hidden="1" x14ac:dyDescent="0.2">
      <c r="C523" s="335"/>
      <c r="E523" s="78"/>
      <c r="F523" s="335"/>
      <c r="G523" s="335"/>
      <c r="H523" s="505"/>
      <c r="J523" s="335"/>
      <c r="K523" s="335"/>
      <c r="L523" s="335"/>
      <c r="M523" s="335"/>
      <c r="N523" s="335"/>
      <c r="O523" s="335"/>
      <c r="P523" s="335"/>
    </row>
    <row r="524" spans="3:16" ht="14.25" hidden="1" x14ac:dyDescent="0.2">
      <c r="C524" s="335"/>
      <c r="E524" s="78"/>
      <c r="F524" s="335"/>
      <c r="G524" s="335"/>
      <c r="H524" s="505"/>
      <c r="J524" s="335"/>
      <c r="K524" s="335"/>
      <c r="L524" s="335"/>
      <c r="M524" s="335"/>
      <c r="N524" s="335"/>
      <c r="O524" s="335"/>
      <c r="P524" s="335"/>
    </row>
    <row r="525" spans="3:16" ht="14.25" hidden="1" x14ac:dyDescent="0.2">
      <c r="C525" s="335"/>
      <c r="E525" s="78"/>
      <c r="F525" s="335"/>
      <c r="G525" s="335"/>
      <c r="H525" s="505"/>
      <c r="J525" s="335"/>
      <c r="K525" s="335"/>
      <c r="L525" s="335"/>
      <c r="M525" s="335"/>
      <c r="N525" s="335"/>
      <c r="O525" s="335"/>
      <c r="P525" s="335"/>
    </row>
    <row r="526" spans="3:16" ht="14.25" hidden="1" x14ac:dyDescent="0.2">
      <c r="C526" s="335"/>
      <c r="E526" s="78"/>
      <c r="F526" s="335"/>
      <c r="G526" s="335"/>
      <c r="H526" s="505"/>
      <c r="J526" s="335"/>
      <c r="K526" s="335"/>
      <c r="L526" s="335"/>
      <c r="M526" s="335"/>
      <c r="N526" s="335"/>
      <c r="O526" s="335"/>
      <c r="P526" s="335"/>
    </row>
    <row r="527" spans="3:16" ht="14.25" hidden="1" x14ac:dyDescent="0.2">
      <c r="C527" s="335"/>
      <c r="E527" s="78"/>
      <c r="F527" s="335"/>
      <c r="G527" s="335"/>
      <c r="H527" s="505"/>
      <c r="J527" s="335"/>
      <c r="K527" s="335"/>
      <c r="L527" s="335"/>
      <c r="M527" s="335"/>
      <c r="N527" s="335"/>
      <c r="O527" s="335"/>
      <c r="P527" s="335"/>
    </row>
    <row r="528" spans="3:16" ht="14.25" hidden="1" x14ac:dyDescent="0.2">
      <c r="C528" s="335"/>
      <c r="E528" s="78"/>
      <c r="F528" s="335"/>
      <c r="G528" s="335"/>
      <c r="H528" s="505"/>
      <c r="J528" s="335"/>
      <c r="K528" s="335"/>
      <c r="L528" s="335"/>
      <c r="M528" s="335"/>
      <c r="N528" s="335"/>
      <c r="O528" s="335"/>
      <c r="P528" s="335"/>
    </row>
    <row r="529" spans="3:16" ht="14.25" hidden="1" x14ac:dyDescent="0.2">
      <c r="C529" s="335"/>
      <c r="E529" s="78"/>
      <c r="F529" s="335"/>
      <c r="G529" s="335"/>
      <c r="H529" s="505"/>
      <c r="J529" s="335"/>
      <c r="K529" s="335"/>
      <c r="L529" s="335"/>
      <c r="M529" s="335"/>
      <c r="N529" s="335"/>
      <c r="O529" s="335"/>
      <c r="P529" s="335"/>
    </row>
    <row r="530" spans="3:16" ht="14.25" hidden="1" x14ac:dyDescent="0.2">
      <c r="C530" s="335"/>
      <c r="E530" s="78"/>
      <c r="F530" s="335"/>
      <c r="G530" s="335"/>
      <c r="H530" s="505"/>
      <c r="J530" s="335"/>
      <c r="K530" s="335"/>
      <c r="L530" s="335"/>
      <c r="M530" s="335"/>
      <c r="N530" s="335"/>
      <c r="O530" s="335"/>
      <c r="P530" s="335"/>
    </row>
    <row r="531" spans="3:16" ht="14.25" hidden="1" x14ac:dyDescent="0.2">
      <c r="C531" s="335"/>
      <c r="E531" s="78"/>
      <c r="F531" s="335"/>
      <c r="G531" s="335"/>
      <c r="H531" s="505"/>
      <c r="J531" s="335"/>
      <c r="K531" s="335"/>
      <c r="L531" s="335"/>
      <c r="M531" s="335"/>
      <c r="N531" s="335"/>
      <c r="O531" s="335"/>
      <c r="P531" s="335"/>
    </row>
    <row r="532" spans="3:16" ht="14.25" hidden="1" x14ac:dyDescent="0.2">
      <c r="C532" s="335"/>
      <c r="E532" s="78"/>
      <c r="F532" s="335"/>
      <c r="G532" s="335"/>
      <c r="H532" s="505"/>
      <c r="J532" s="335"/>
      <c r="K532" s="335"/>
      <c r="L532" s="335"/>
      <c r="M532" s="335"/>
      <c r="N532" s="335"/>
      <c r="O532" s="335"/>
      <c r="P532" s="335"/>
    </row>
    <row r="533" spans="3:16" ht="14.25" hidden="1" x14ac:dyDescent="0.2">
      <c r="C533" s="335"/>
      <c r="E533" s="78"/>
      <c r="F533" s="335"/>
      <c r="G533" s="335"/>
      <c r="H533" s="505"/>
      <c r="J533" s="335"/>
      <c r="K533" s="335"/>
      <c r="L533" s="335"/>
      <c r="M533" s="335"/>
      <c r="N533" s="335"/>
      <c r="O533" s="335"/>
      <c r="P533" s="335"/>
    </row>
    <row r="534" spans="3:16" ht="14.25" hidden="1" x14ac:dyDescent="0.2">
      <c r="C534" s="335"/>
      <c r="E534" s="78"/>
      <c r="F534" s="335"/>
      <c r="G534" s="335"/>
      <c r="H534" s="505"/>
      <c r="J534" s="335"/>
      <c r="K534" s="335"/>
      <c r="L534" s="335"/>
      <c r="M534" s="335"/>
      <c r="N534" s="335"/>
      <c r="O534" s="335"/>
      <c r="P534" s="335"/>
    </row>
    <row r="535" spans="3:16" ht="14.25" hidden="1" x14ac:dyDescent="0.2">
      <c r="C535" s="335"/>
      <c r="E535" s="78"/>
      <c r="F535" s="335"/>
      <c r="G535" s="335"/>
      <c r="H535" s="505"/>
      <c r="J535" s="335"/>
      <c r="K535" s="335"/>
      <c r="L535" s="335"/>
      <c r="M535" s="335"/>
      <c r="N535" s="335"/>
      <c r="O535" s="335"/>
      <c r="P535" s="335"/>
    </row>
    <row r="536" spans="3:16" ht="14.25" hidden="1" x14ac:dyDescent="0.2">
      <c r="C536" s="335"/>
      <c r="E536" s="78"/>
      <c r="F536" s="335"/>
      <c r="G536" s="335"/>
      <c r="H536" s="505"/>
      <c r="J536" s="335"/>
      <c r="K536" s="335"/>
      <c r="L536" s="335"/>
      <c r="M536" s="335"/>
      <c r="N536" s="335"/>
      <c r="O536" s="335"/>
      <c r="P536" s="335"/>
    </row>
    <row r="537" spans="3:16" ht="14.25" hidden="1" x14ac:dyDescent="0.2">
      <c r="C537" s="335"/>
      <c r="E537" s="78"/>
      <c r="F537" s="335"/>
      <c r="G537" s="335"/>
      <c r="H537" s="505"/>
      <c r="J537" s="335"/>
      <c r="K537" s="335"/>
      <c r="L537" s="335"/>
      <c r="M537" s="335"/>
      <c r="N537" s="335"/>
      <c r="O537" s="335"/>
      <c r="P537" s="335"/>
    </row>
    <row r="538" spans="3:16" ht="14.25" hidden="1" x14ac:dyDescent="0.2">
      <c r="C538" s="335"/>
      <c r="E538" s="78"/>
      <c r="F538" s="335"/>
      <c r="G538" s="335"/>
      <c r="H538" s="505"/>
      <c r="J538" s="335"/>
      <c r="K538" s="335"/>
      <c r="L538" s="335"/>
      <c r="M538" s="335"/>
      <c r="N538" s="335"/>
      <c r="O538" s="335"/>
      <c r="P538" s="335"/>
    </row>
    <row r="539" spans="3:16" ht="14.25" hidden="1" x14ac:dyDescent="0.2">
      <c r="C539" s="335"/>
      <c r="E539" s="78"/>
      <c r="F539" s="335"/>
      <c r="G539" s="335"/>
      <c r="H539" s="505"/>
      <c r="J539" s="335"/>
      <c r="K539" s="335"/>
      <c r="L539" s="335"/>
      <c r="M539" s="335"/>
      <c r="N539" s="335"/>
      <c r="O539" s="335"/>
      <c r="P539" s="335"/>
    </row>
    <row r="540" spans="3:16" ht="14.25" hidden="1" x14ac:dyDescent="0.2">
      <c r="C540" s="335"/>
      <c r="E540" s="78"/>
      <c r="F540" s="335"/>
      <c r="G540" s="335"/>
      <c r="H540" s="505"/>
      <c r="J540" s="335"/>
      <c r="K540" s="335"/>
      <c r="L540" s="335"/>
      <c r="M540" s="335"/>
      <c r="N540" s="335"/>
      <c r="O540" s="335"/>
      <c r="P540" s="335"/>
    </row>
    <row r="541" spans="3:16" ht="14.25" hidden="1" x14ac:dyDescent="0.2">
      <c r="C541" s="335"/>
      <c r="E541" s="78"/>
      <c r="F541" s="335"/>
      <c r="G541" s="335"/>
      <c r="H541" s="505"/>
      <c r="J541" s="335"/>
      <c r="K541" s="335"/>
      <c r="L541" s="335"/>
      <c r="M541" s="335"/>
      <c r="N541" s="335"/>
      <c r="O541" s="335"/>
      <c r="P541" s="335"/>
    </row>
    <row r="542" spans="3:16" ht="14.25" hidden="1" x14ac:dyDescent="0.2">
      <c r="C542" s="335"/>
      <c r="E542" s="78"/>
      <c r="F542" s="335"/>
      <c r="G542" s="335"/>
      <c r="H542" s="505"/>
      <c r="J542" s="335"/>
      <c r="K542" s="335"/>
      <c r="L542" s="335"/>
      <c r="M542" s="335"/>
      <c r="N542" s="335"/>
      <c r="O542" s="335"/>
      <c r="P542" s="335"/>
    </row>
    <row r="543" spans="3:16" ht="14.25" hidden="1" x14ac:dyDescent="0.2">
      <c r="C543" s="335"/>
      <c r="E543" s="78"/>
      <c r="F543" s="335"/>
      <c r="G543" s="335"/>
      <c r="H543" s="505"/>
      <c r="J543" s="335"/>
      <c r="K543" s="335"/>
      <c r="L543" s="335"/>
      <c r="M543" s="335"/>
      <c r="N543" s="335"/>
      <c r="O543" s="335"/>
      <c r="P543" s="335"/>
    </row>
    <row r="544" spans="3:16" ht="14.25" hidden="1" x14ac:dyDescent="0.2">
      <c r="C544" s="335"/>
      <c r="E544" s="78"/>
      <c r="F544" s="335"/>
      <c r="G544" s="335"/>
      <c r="H544" s="505"/>
      <c r="J544" s="335"/>
      <c r="K544" s="335"/>
      <c r="L544" s="335"/>
      <c r="M544" s="335"/>
      <c r="N544" s="335"/>
      <c r="O544" s="335"/>
      <c r="P544" s="335"/>
    </row>
    <row r="545" spans="3:16" ht="14.25" hidden="1" x14ac:dyDescent="0.2">
      <c r="C545" s="335"/>
      <c r="E545" s="78"/>
      <c r="F545" s="335"/>
      <c r="G545" s="335"/>
      <c r="H545" s="505"/>
      <c r="J545" s="335"/>
      <c r="K545" s="335"/>
      <c r="L545" s="335"/>
      <c r="M545" s="335"/>
      <c r="N545" s="335"/>
      <c r="O545" s="335"/>
      <c r="P545" s="335"/>
    </row>
    <row r="546" spans="3:16" ht="14.25" hidden="1" x14ac:dyDescent="0.2">
      <c r="C546" s="335"/>
      <c r="E546" s="78"/>
      <c r="F546" s="335"/>
      <c r="G546" s="335"/>
      <c r="H546" s="505"/>
      <c r="J546" s="335"/>
      <c r="K546" s="335"/>
      <c r="L546" s="335"/>
      <c r="M546" s="335"/>
      <c r="N546" s="335"/>
      <c r="O546" s="335"/>
      <c r="P546" s="335"/>
    </row>
    <row r="547" spans="3:16" ht="14.25" hidden="1" x14ac:dyDescent="0.2">
      <c r="C547" s="335"/>
      <c r="E547" s="78"/>
      <c r="F547" s="335"/>
      <c r="G547" s="335"/>
      <c r="H547" s="505"/>
      <c r="J547" s="335"/>
      <c r="K547" s="335"/>
      <c r="L547" s="335"/>
      <c r="M547" s="335"/>
      <c r="N547" s="335"/>
      <c r="O547" s="335"/>
      <c r="P547" s="335"/>
    </row>
    <row r="548" spans="3:16" ht="14.25" hidden="1" x14ac:dyDescent="0.2">
      <c r="C548" s="335"/>
      <c r="E548" s="78"/>
      <c r="F548" s="335"/>
      <c r="G548" s="335"/>
      <c r="H548" s="505"/>
      <c r="J548" s="335"/>
      <c r="K548" s="335"/>
      <c r="L548" s="335"/>
      <c r="M548" s="335"/>
      <c r="N548" s="335"/>
      <c r="O548" s="335"/>
      <c r="P548" s="335"/>
    </row>
    <row r="549" spans="3:16" ht="14.25" hidden="1" x14ac:dyDescent="0.2">
      <c r="C549" s="335"/>
      <c r="E549" s="78"/>
      <c r="F549" s="335"/>
      <c r="G549" s="335"/>
      <c r="H549" s="505"/>
      <c r="J549" s="335"/>
      <c r="K549" s="335"/>
      <c r="L549" s="335"/>
      <c r="M549" s="335"/>
      <c r="N549" s="335"/>
      <c r="O549" s="335"/>
      <c r="P549" s="335"/>
    </row>
    <row r="550" spans="3:16" ht="14.25" hidden="1" x14ac:dyDescent="0.2">
      <c r="C550" s="335"/>
      <c r="E550" s="78"/>
      <c r="F550" s="335"/>
      <c r="G550" s="335"/>
      <c r="H550" s="505"/>
      <c r="J550" s="335"/>
      <c r="K550" s="335"/>
      <c r="L550" s="335"/>
      <c r="M550" s="335"/>
      <c r="N550" s="335"/>
      <c r="O550" s="335"/>
      <c r="P550" s="335"/>
    </row>
    <row r="551" spans="3:16" ht="14.25" hidden="1" x14ac:dyDescent="0.2">
      <c r="C551" s="335"/>
      <c r="E551" s="78"/>
      <c r="F551" s="335"/>
      <c r="G551" s="335"/>
      <c r="H551" s="505"/>
      <c r="J551" s="335"/>
      <c r="K551" s="335"/>
      <c r="L551" s="335"/>
      <c r="M551" s="335"/>
      <c r="N551" s="335"/>
      <c r="O551" s="335"/>
      <c r="P551" s="335"/>
    </row>
    <row r="552" spans="3:16" ht="14.25" hidden="1" x14ac:dyDescent="0.2">
      <c r="C552" s="335"/>
      <c r="E552" s="78"/>
      <c r="F552" s="335"/>
      <c r="G552" s="335"/>
      <c r="H552" s="505"/>
      <c r="J552" s="335"/>
      <c r="K552" s="335"/>
      <c r="L552" s="335"/>
      <c r="M552" s="335"/>
      <c r="N552" s="335"/>
      <c r="O552" s="335"/>
      <c r="P552" s="335"/>
    </row>
    <row r="553" spans="3:16" ht="14.25" hidden="1" x14ac:dyDescent="0.2">
      <c r="C553" s="335"/>
      <c r="E553" s="78"/>
      <c r="F553" s="335"/>
      <c r="G553" s="335"/>
      <c r="H553" s="505"/>
      <c r="J553" s="335"/>
      <c r="K553" s="335"/>
      <c r="L553" s="335"/>
      <c r="M553" s="335"/>
      <c r="N553" s="335"/>
      <c r="O553" s="335"/>
      <c r="P553" s="335"/>
    </row>
    <row r="554" spans="3:16" ht="14.25" hidden="1" x14ac:dyDescent="0.2">
      <c r="C554" s="335"/>
      <c r="E554" s="78"/>
      <c r="F554" s="335"/>
      <c r="G554" s="335"/>
      <c r="H554" s="505"/>
      <c r="J554" s="335"/>
      <c r="K554" s="335"/>
      <c r="L554" s="335"/>
      <c r="M554" s="335"/>
      <c r="N554" s="335"/>
      <c r="O554" s="335"/>
      <c r="P554" s="335"/>
    </row>
    <row r="555" spans="3:16" ht="14.25" hidden="1" x14ac:dyDescent="0.2">
      <c r="C555" s="335"/>
      <c r="E555" s="78"/>
      <c r="F555" s="335"/>
      <c r="G555" s="335"/>
      <c r="H555" s="505"/>
      <c r="J555" s="335"/>
      <c r="K555" s="335"/>
      <c r="L555" s="335"/>
      <c r="M555" s="335"/>
      <c r="N555" s="335"/>
      <c r="O555" s="335"/>
      <c r="P555" s="335"/>
    </row>
    <row r="556" spans="3:16" ht="14.25" hidden="1" x14ac:dyDescent="0.2">
      <c r="C556" s="335"/>
      <c r="E556" s="78"/>
      <c r="F556" s="335"/>
      <c r="G556" s="335"/>
      <c r="H556" s="505"/>
      <c r="J556" s="335"/>
      <c r="K556" s="335"/>
      <c r="L556" s="335"/>
      <c r="M556" s="335"/>
      <c r="N556" s="335"/>
      <c r="O556" s="335"/>
      <c r="P556" s="335"/>
    </row>
    <row r="557" spans="3:16" ht="14.25" hidden="1" x14ac:dyDescent="0.2">
      <c r="C557" s="335"/>
      <c r="E557" s="78"/>
      <c r="F557" s="335"/>
      <c r="G557" s="335"/>
      <c r="H557" s="505"/>
      <c r="J557" s="335"/>
      <c r="K557" s="335"/>
      <c r="L557" s="335"/>
      <c r="M557" s="335"/>
      <c r="N557" s="335"/>
      <c r="O557" s="335"/>
      <c r="P557" s="335"/>
    </row>
    <row r="558" spans="3:16" ht="14.25" hidden="1" x14ac:dyDescent="0.2">
      <c r="C558" s="335"/>
      <c r="E558" s="78"/>
      <c r="F558" s="335"/>
      <c r="G558" s="335"/>
      <c r="H558" s="505"/>
      <c r="J558" s="335"/>
      <c r="K558" s="335"/>
      <c r="L558" s="335"/>
      <c r="M558" s="335"/>
      <c r="N558" s="335"/>
      <c r="O558" s="335"/>
      <c r="P558" s="335"/>
    </row>
    <row r="559" spans="3:16" ht="14.25" hidden="1" x14ac:dyDescent="0.2">
      <c r="C559" s="335"/>
      <c r="E559" s="78"/>
      <c r="F559" s="335"/>
      <c r="G559" s="335"/>
      <c r="H559" s="505"/>
      <c r="J559" s="335"/>
      <c r="K559" s="335"/>
      <c r="L559" s="335"/>
      <c r="M559" s="335"/>
      <c r="N559" s="335"/>
      <c r="O559" s="335"/>
      <c r="P559" s="335"/>
    </row>
    <row r="560" spans="3:16" ht="14.25" hidden="1" x14ac:dyDescent="0.2">
      <c r="C560" s="335"/>
      <c r="E560" s="78"/>
      <c r="F560" s="335"/>
      <c r="G560" s="335"/>
      <c r="H560" s="505"/>
      <c r="J560" s="335"/>
      <c r="K560" s="335"/>
      <c r="L560" s="335"/>
      <c r="M560" s="335"/>
      <c r="N560" s="335"/>
      <c r="O560" s="335"/>
      <c r="P560" s="335"/>
    </row>
    <row r="561" spans="3:16" ht="14.25" hidden="1" x14ac:dyDescent="0.2">
      <c r="C561" s="335"/>
      <c r="E561" s="78"/>
      <c r="F561" s="335"/>
      <c r="G561" s="335"/>
      <c r="H561" s="505"/>
      <c r="J561" s="335"/>
      <c r="K561" s="335"/>
      <c r="L561" s="335"/>
      <c r="M561" s="335"/>
      <c r="N561" s="335"/>
      <c r="O561" s="335"/>
      <c r="P561" s="335"/>
    </row>
    <row r="562" spans="3:16" ht="14.25" hidden="1" x14ac:dyDescent="0.2">
      <c r="C562" s="335"/>
      <c r="E562" s="78"/>
      <c r="F562" s="335"/>
      <c r="G562" s="335"/>
      <c r="H562" s="505"/>
      <c r="J562" s="335"/>
      <c r="K562" s="335"/>
      <c r="L562" s="335"/>
      <c r="M562" s="335"/>
      <c r="N562" s="335"/>
      <c r="O562" s="335"/>
      <c r="P562" s="335"/>
    </row>
    <row r="563" spans="3:16" ht="14.25" hidden="1" x14ac:dyDescent="0.2">
      <c r="C563" s="335"/>
      <c r="E563" s="78"/>
      <c r="F563" s="335"/>
      <c r="G563" s="335"/>
      <c r="H563" s="505"/>
      <c r="J563" s="335"/>
      <c r="K563" s="335"/>
      <c r="L563" s="335"/>
      <c r="M563" s="335"/>
      <c r="N563" s="335"/>
      <c r="O563" s="335"/>
      <c r="P563" s="335"/>
    </row>
    <row r="564" spans="3:16" ht="14.25" hidden="1" x14ac:dyDescent="0.2">
      <c r="C564" s="335"/>
      <c r="E564" s="78"/>
      <c r="F564" s="335"/>
      <c r="G564" s="335"/>
      <c r="H564" s="505"/>
      <c r="J564" s="335"/>
      <c r="K564" s="335"/>
      <c r="L564" s="335"/>
      <c r="M564" s="335"/>
      <c r="N564" s="335"/>
      <c r="O564" s="335"/>
      <c r="P564" s="335"/>
    </row>
    <row r="565" spans="3:16" ht="14.25" hidden="1" x14ac:dyDescent="0.2">
      <c r="C565" s="335"/>
      <c r="E565" s="78"/>
      <c r="F565" s="335"/>
      <c r="G565" s="335"/>
      <c r="H565" s="505"/>
      <c r="J565" s="335"/>
      <c r="K565" s="335"/>
      <c r="L565" s="335"/>
      <c r="M565" s="335"/>
      <c r="N565" s="335"/>
      <c r="O565" s="335"/>
      <c r="P565" s="335"/>
    </row>
    <row r="566" spans="3:16" ht="14.25" hidden="1" x14ac:dyDescent="0.2">
      <c r="C566" s="335"/>
      <c r="E566" s="78"/>
      <c r="F566" s="335"/>
      <c r="G566" s="335"/>
      <c r="H566" s="505"/>
      <c r="J566" s="335"/>
      <c r="K566" s="335"/>
      <c r="L566" s="335"/>
      <c r="M566" s="335"/>
      <c r="N566" s="335"/>
      <c r="O566" s="335"/>
      <c r="P566" s="335"/>
    </row>
    <row r="567" spans="3:16" ht="14.25" hidden="1" x14ac:dyDescent="0.2">
      <c r="C567" s="335"/>
      <c r="E567" s="78"/>
      <c r="F567" s="335"/>
      <c r="G567" s="335"/>
      <c r="H567" s="505"/>
      <c r="J567" s="335"/>
      <c r="K567" s="335"/>
      <c r="L567" s="335"/>
      <c r="M567" s="335"/>
      <c r="N567" s="335"/>
      <c r="O567" s="335"/>
      <c r="P567" s="335"/>
    </row>
    <row r="568" spans="3:16" ht="14.25" hidden="1" x14ac:dyDescent="0.2">
      <c r="C568" s="335"/>
      <c r="E568" s="78"/>
      <c r="F568" s="335"/>
      <c r="G568" s="335"/>
      <c r="H568" s="505"/>
      <c r="J568" s="335"/>
      <c r="K568" s="335"/>
      <c r="L568" s="335"/>
      <c r="M568" s="335"/>
      <c r="N568" s="335"/>
      <c r="O568" s="335"/>
      <c r="P568" s="335"/>
    </row>
    <row r="569" spans="3:16" ht="14.25" hidden="1" x14ac:dyDescent="0.2">
      <c r="C569" s="335"/>
      <c r="E569" s="78"/>
      <c r="F569" s="335"/>
      <c r="G569" s="335"/>
      <c r="H569" s="505"/>
      <c r="J569" s="335"/>
      <c r="K569" s="335"/>
      <c r="L569" s="335"/>
      <c r="M569" s="335"/>
      <c r="N569" s="335"/>
      <c r="O569" s="335"/>
      <c r="P569" s="335"/>
    </row>
    <row r="570" spans="3:16" ht="14.25" hidden="1" x14ac:dyDescent="0.2">
      <c r="C570" s="335"/>
      <c r="E570" s="78"/>
      <c r="F570" s="335"/>
      <c r="G570" s="335"/>
      <c r="H570" s="505"/>
      <c r="J570" s="335"/>
      <c r="K570" s="335"/>
      <c r="L570" s="335"/>
      <c r="M570" s="335"/>
      <c r="N570" s="335"/>
      <c r="O570" s="335"/>
      <c r="P570" s="335"/>
    </row>
    <row r="571" spans="3:16" ht="14.25" hidden="1" x14ac:dyDescent="0.2">
      <c r="C571" s="335"/>
      <c r="E571" s="78"/>
      <c r="F571" s="335"/>
      <c r="G571" s="335"/>
      <c r="H571" s="505"/>
      <c r="J571" s="335"/>
      <c r="K571" s="335"/>
      <c r="L571" s="335"/>
      <c r="M571" s="335"/>
      <c r="N571" s="335"/>
      <c r="O571" s="335"/>
      <c r="P571" s="335"/>
    </row>
    <row r="572" spans="3:16" ht="14.25" hidden="1" x14ac:dyDescent="0.2">
      <c r="C572" s="335"/>
      <c r="E572" s="78"/>
      <c r="F572" s="335"/>
      <c r="G572" s="335"/>
      <c r="H572" s="505"/>
      <c r="J572" s="335"/>
      <c r="K572" s="335"/>
      <c r="L572" s="335"/>
      <c r="M572" s="335"/>
      <c r="N572" s="335"/>
      <c r="O572" s="335"/>
      <c r="P572" s="335"/>
    </row>
    <row r="573" spans="3:16" ht="14.25" hidden="1" x14ac:dyDescent="0.2">
      <c r="C573" s="335"/>
      <c r="E573" s="78"/>
      <c r="F573" s="335"/>
      <c r="G573" s="335"/>
      <c r="H573" s="505"/>
      <c r="J573" s="335"/>
      <c r="K573" s="335"/>
      <c r="L573" s="335"/>
      <c r="M573" s="335"/>
      <c r="N573" s="335"/>
      <c r="O573" s="335"/>
      <c r="P573" s="335"/>
    </row>
    <row r="574" spans="3:16" ht="14.25" hidden="1" x14ac:dyDescent="0.2">
      <c r="C574" s="335"/>
      <c r="E574" s="78"/>
      <c r="F574" s="335"/>
      <c r="G574" s="335"/>
      <c r="H574" s="505"/>
      <c r="J574" s="335"/>
      <c r="K574" s="335"/>
      <c r="L574" s="335"/>
      <c r="M574" s="335"/>
      <c r="N574" s="335"/>
      <c r="O574" s="335"/>
      <c r="P574" s="335"/>
    </row>
    <row r="575" spans="3:16" ht="14.25" hidden="1" x14ac:dyDescent="0.2">
      <c r="C575" s="335"/>
      <c r="E575" s="78"/>
      <c r="F575" s="335"/>
      <c r="G575" s="335"/>
      <c r="H575" s="505"/>
      <c r="J575" s="335"/>
      <c r="K575" s="335"/>
      <c r="L575" s="335"/>
      <c r="M575" s="335"/>
      <c r="N575" s="335"/>
      <c r="O575" s="335"/>
      <c r="P575" s="335"/>
    </row>
    <row r="576" spans="3:16" ht="14.25" hidden="1" x14ac:dyDescent="0.2">
      <c r="C576" s="335"/>
      <c r="E576" s="78"/>
      <c r="F576" s="335"/>
      <c r="G576" s="335"/>
      <c r="H576" s="505"/>
      <c r="J576" s="335"/>
      <c r="K576" s="335"/>
      <c r="L576" s="335"/>
      <c r="M576" s="335"/>
      <c r="N576" s="335"/>
      <c r="O576" s="335"/>
      <c r="P576" s="335"/>
    </row>
    <row r="577" spans="3:16" ht="14.25" hidden="1" x14ac:dyDescent="0.2">
      <c r="C577" s="335"/>
      <c r="E577" s="78"/>
      <c r="F577" s="335"/>
      <c r="G577" s="335"/>
      <c r="H577" s="505"/>
      <c r="J577" s="335"/>
      <c r="K577" s="335"/>
      <c r="L577" s="335"/>
      <c r="M577" s="335"/>
      <c r="N577" s="335"/>
      <c r="O577" s="335"/>
      <c r="P577" s="335"/>
    </row>
    <row r="578" spans="3:16" ht="14.25" hidden="1" x14ac:dyDescent="0.2">
      <c r="C578" s="335"/>
      <c r="E578" s="78"/>
      <c r="F578" s="335"/>
      <c r="G578" s="335"/>
      <c r="H578" s="505"/>
      <c r="J578" s="335"/>
      <c r="K578" s="335"/>
      <c r="L578" s="335"/>
      <c r="M578" s="335"/>
      <c r="N578" s="335"/>
      <c r="O578" s="335"/>
      <c r="P578" s="335"/>
    </row>
    <row r="579" spans="3:16" ht="14.25" hidden="1" x14ac:dyDescent="0.2">
      <c r="C579" s="335"/>
      <c r="E579" s="78"/>
      <c r="F579" s="335"/>
      <c r="G579" s="335"/>
      <c r="H579" s="505"/>
      <c r="J579" s="335"/>
      <c r="K579" s="335"/>
      <c r="L579" s="335"/>
      <c r="M579" s="335"/>
      <c r="N579" s="335"/>
      <c r="O579" s="335"/>
      <c r="P579" s="335"/>
    </row>
    <row r="580" spans="3:16" ht="14.25" hidden="1" x14ac:dyDescent="0.2">
      <c r="C580" s="335"/>
      <c r="E580" s="78"/>
      <c r="F580" s="335"/>
      <c r="G580" s="335"/>
      <c r="H580" s="505"/>
      <c r="J580" s="335"/>
      <c r="K580" s="335"/>
      <c r="L580" s="335"/>
      <c r="M580" s="335"/>
      <c r="N580" s="335"/>
      <c r="O580" s="335"/>
      <c r="P580" s="335"/>
    </row>
    <row r="581" spans="3:16" ht="14.25" hidden="1" x14ac:dyDescent="0.2">
      <c r="C581" s="335"/>
      <c r="E581" s="78"/>
      <c r="F581" s="335"/>
      <c r="G581" s="335"/>
      <c r="H581" s="505"/>
      <c r="J581" s="335"/>
      <c r="K581" s="335"/>
      <c r="L581" s="335"/>
      <c r="M581" s="335"/>
      <c r="N581" s="335"/>
      <c r="O581" s="335"/>
      <c r="P581" s="335"/>
    </row>
    <row r="582" spans="3:16" ht="14.25" hidden="1" x14ac:dyDescent="0.2">
      <c r="C582" s="335"/>
      <c r="E582" s="78"/>
      <c r="F582" s="335"/>
      <c r="G582" s="335"/>
      <c r="H582" s="505"/>
      <c r="J582" s="335"/>
      <c r="K582" s="335"/>
      <c r="L582" s="335"/>
      <c r="M582" s="335"/>
      <c r="N582" s="335"/>
      <c r="O582" s="335"/>
      <c r="P582" s="335"/>
    </row>
    <row r="583" spans="3:16" ht="14.25" hidden="1" x14ac:dyDescent="0.2">
      <c r="C583" s="335"/>
      <c r="E583" s="78"/>
      <c r="F583" s="335"/>
      <c r="G583" s="335"/>
      <c r="H583" s="505"/>
      <c r="J583" s="335"/>
      <c r="K583" s="335"/>
      <c r="L583" s="335"/>
      <c r="M583" s="335"/>
      <c r="N583" s="335"/>
      <c r="O583" s="335"/>
      <c r="P583" s="335"/>
    </row>
    <row r="584" spans="3:16" ht="14.25" hidden="1" x14ac:dyDescent="0.2">
      <c r="C584" s="335"/>
      <c r="E584" s="78"/>
      <c r="F584" s="335"/>
      <c r="G584" s="335"/>
      <c r="H584" s="505"/>
      <c r="J584" s="335"/>
      <c r="K584" s="335"/>
      <c r="L584" s="335"/>
      <c r="M584" s="335"/>
      <c r="N584" s="335"/>
      <c r="O584" s="335"/>
      <c r="P584" s="335"/>
    </row>
    <row r="585" spans="3:16" ht="14.25" hidden="1" x14ac:dyDescent="0.2">
      <c r="C585" s="335"/>
      <c r="E585" s="78"/>
      <c r="F585" s="335"/>
      <c r="G585" s="335"/>
      <c r="H585" s="505"/>
      <c r="J585" s="335"/>
      <c r="K585" s="335"/>
      <c r="L585" s="335"/>
      <c r="M585" s="335"/>
      <c r="N585" s="335"/>
      <c r="O585" s="335"/>
      <c r="P585" s="335"/>
    </row>
    <row r="586" spans="3:16" ht="14.25" hidden="1" x14ac:dyDescent="0.2">
      <c r="C586" s="335"/>
      <c r="E586" s="78"/>
      <c r="F586" s="335"/>
      <c r="G586" s="335"/>
      <c r="H586" s="505"/>
      <c r="J586" s="335"/>
      <c r="K586" s="335"/>
      <c r="L586" s="335"/>
      <c r="M586" s="335"/>
      <c r="N586" s="335"/>
      <c r="O586" s="335"/>
      <c r="P586" s="335"/>
    </row>
    <row r="587" spans="3:16" ht="14.25" hidden="1" x14ac:dyDescent="0.2">
      <c r="C587" s="335"/>
      <c r="E587" s="78"/>
      <c r="F587" s="335"/>
      <c r="G587" s="335"/>
      <c r="H587" s="505"/>
      <c r="J587" s="335"/>
      <c r="K587" s="335"/>
      <c r="L587" s="335"/>
      <c r="M587" s="335"/>
      <c r="N587" s="335"/>
      <c r="O587" s="335"/>
      <c r="P587" s="335"/>
    </row>
    <row r="588" spans="3:16" ht="14.25" hidden="1" x14ac:dyDescent="0.2">
      <c r="C588" s="335"/>
      <c r="E588" s="78"/>
      <c r="F588" s="335"/>
      <c r="G588" s="335"/>
      <c r="H588" s="505"/>
      <c r="J588" s="335"/>
      <c r="K588" s="335"/>
      <c r="L588" s="335"/>
      <c r="M588" s="335"/>
      <c r="N588" s="335"/>
      <c r="O588" s="335"/>
      <c r="P588" s="335"/>
    </row>
    <row r="589" spans="3:16" ht="14.25" hidden="1" x14ac:dyDescent="0.2">
      <c r="C589" s="335"/>
      <c r="E589" s="78"/>
      <c r="F589" s="335"/>
      <c r="G589" s="335"/>
      <c r="H589" s="505"/>
      <c r="J589" s="335"/>
      <c r="K589" s="335"/>
      <c r="L589" s="335"/>
      <c r="M589" s="335"/>
      <c r="N589" s="335"/>
      <c r="O589" s="335"/>
      <c r="P589" s="335"/>
    </row>
    <row r="590" spans="3:16" ht="14.25" hidden="1" x14ac:dyDescent="0.2">
      <c r="C590" s="335"/>
      <c r="E590" s="78"/>
      <c r="F590" s="335"/>
      <c r="G590" s="335"/>
      <c r="H590" s="505"/>
      <c r="J590" s="335"/>
      <c r="K590" s="335"/>
      <c r="L590" s="335"/>
      <c r="M590" s="335"/>
      <c r="N590" s="335"/>
      <c r="O590" s="335"/>
      <c r="P590" s="335"/>
    </row>
    <row r="591" spans="3:16" ht="14.25" hidden="1" x14ac:dyDescent="0.2">
      <c r="C591" s="335"/>
      <c r="E591" s="78"/>
      <c r="F591" s="335"/>
      <c r="G591" s="335"/>
      <c r="H591" s="505"/>
      <c r="J591" s="335"/>
      <c r="K591" s="335"/>
      <c r="L591" s="335"/>
      <c r="M591" s="335"/>
      <c r="N591" s="335"/>
      <c r="O591" s="335"/>
      <c r="P591" s="335"/>
    </row>
    <row r="592" spans="3:16" ht="14.25" hidden="1" x14ac:dyDescent="0.2">
      <c r="C592" s="335"/>
      <c r="E592" s="78"/>
      <c r="F592" s="335"/>
      <c r="G592" s="335"/>
      <c r="H592" s="505"/>
      <c r="J592" s="335"/>
      <c r="K592" s="335"/>
      <c r="L592" s="335"/>
      <c r="M592" s="335"/>
      <c r="N592" s="335"/>
      <c r="O592" s="335"/>
      <c r="P592" s="335"/>
    </row>
    <row r="593" spans="3:16" ht="14.25" hidden="1" x14ac:dyDescent="0.2">
      <c r="C593" s="335"/>
      <c r="E593" s="78"/>
      <c r="F593" s="335"/>
      <c r="G593" s="335"/>
      <c r="H593" s="505"/>
      <c r="J593" s="335"/>
      <c r="K593" s="335"/>
      <c r="L593" s="335"/>
      <c r="M593" s="335"/>
      <c r="N593" s="335"/>
      <c r="O593" s="335"/>
      <c r="P593" s="335"/>
    </row>
    <row r="594" spans="3:16" ht="14.25" hidden="1" x14ac:dyDescent="0.2">
      <c r="C594" s="335"/>
      <c r="E594" s="78"/>
      <c r="F594" s="335"/>
      <c r="G594" s="335"/>
      <c r="H594" s="505"/>
      <c r="J594" s="335"/>
      <c r="K594" s="335"/>
      <c r="L594" s="335"/>
      <c r="M594" s="335"/>
      <c r="N594" s="335"/>
      <c r="O594" s="335"/>
      <c r="P594" s="335"/>
    </row>
    <row r="595" spans="3:16" ht="14.25" hidden="1" x14ac:dyDescent="0.2">
      <c r="C595" s="335"/>
      <c r="E595" s="78"/>
      <c r="F595" s="335"/>
      <c r="G595" s="335"/>
      <c r="H595" s="505"/>
      <c r="J595" s="335"/>
      <c r="K595" s="335"/>
      <c r="L595" s="335"/>
      <c r="M595" s="335"/>
      <c r="N595" s="335"/>
      <c r="O595" s="335"/>
      <c r="P595" s="335"/>
    </row>
    <row r="596" spans="3:16" ht="14.25" hidden="1" x14ac:dyDescent="0.2">
      <c r="C596" s="335"/>
      <c r="E596" s="78"/>
      <c r="F596" s="335"/>
      <c r="G596" s="335"/>
      <c r="H596" s="505"/>
      <c r="J596" s="335"/>
      <c r="K596" s="335"/>
      <c r="L596" s="335"/>
      <c r="M596" s="335"/>
      <c r="N596" s="335"/>
      <c r="O596" s="335"/>
      <c r="P596" s="335"/>
    </row>
    <row r="597" spans="3:16" ht="14.25" hidden="1" x14ac:dyDescent="0.2">
      <c r="C597" s="335"/>
      <c r="E597" s="78"/>
      <c r="F597" s="335"/>
      <c r="G597" s="335"/>
      <c r="H597" s="505"/>
      <c r="J597" s="335"/>
      <c r="K597" s="335"/>
      <c r="L597" s="335"/>
      <c r="M597" s="335"/>
      <c r="N597" s="335"/>
      <c r="O597" s="335"/>
      <c r="P597" s="335"/>
    </row>
    <row r="598" spans="3:16" ht="14.25" hidden="1" x14ac:dyDescent="0.2">
      <c r="C598" s="335"/>
      <c r="E598" s="78"/>
      <c r="F598" s="335"/>
      <c r="G598" s="335"/>
      <c r="H598" s="505"/>
      <c r="J598" s="335"/>
      <c r="K598" s="335"/>
      <c r="L598" s="335"/>
      <c r="M598" s="335"/>
      <c r="N598" s="335"/>
      <c r="O598" s="335"/>
      <c r="P598" s="335"/>
    </row>
    <row r="599" spans="3:16" ht="14.25" hidden="1" x14ac:dyDescent="0.2">
      <c r="C599" s="335"/>
      <c r="E599" s="78"/>
      <c r="F599" s="335"/>
      <c r="G599" s="335"/>
      <c r="H599" s="505"/>
      <c r="J599" s="335"/>
      <c r="K599" s="335"/>
      <c r="L599" s="335"/>
      <c r="M599" s="335"/>
      <c r="N599" s="335"/>
      <c r="O599" s="335"/>
      <c r="P599" s="335"/>
    </row>
    <row r="600" spans="3:16" ht="14.25" hidden="1" x14ac:dyDescent="0.2">
      <c r="C600" s="335"/>
      <c r="E600" s="78"/>
      <c r="F600" s="335"/>
      <c r="G600" s="335"/>
      <c r="H600" s="505"/>
      <c r="J600" s="335"/>
      <c r="K600" s="335"/>
      <c r="L600" s="335"/>
      <c r="M600" s="335"/>
      <c r="N600" s="335"/>
      <c r="O600" s="335"/>
      <c r="P600" s="335"/>
    </row>
    <row r="601" spans="3:16" ht="14.25" hidden="1" x14ac:dyDescent="0.2">
      <c r="C601" s="335"/>
      <c r="E601" s="78"/>
      <c r="F601" s="335"/>
      <c r="G601" s="335"/>
      <c r="H601" s="505"/>
      <c r="J601" s="335"/>
      <c r="K601" s="335"/>
      <c r="L601" s="335"/>
      <c r="M601" s="335"/>
      <c r="N601" s="335"/>
      <c r="O601" s="335"/>
      <c r="P601" s="335"/>
    </row>
    <row r="602" spans="3:16" ht="14.25" hidden="1" x14ac:dyDescent="0.2">
      <c r="C602" s="335"/>
      <c r="E602" s="78"/>
      <c r="F602" s="335"/>
      <c r="G602" s="335"/>
      <c r="H602" s="505"/>
      <c r="J602" s="335"/>
      <c r="K602" s="335"/>
      <c r="L602" s="335"/>
      <c r="M602" s="335"/>
      <c r="N602" s="335"/>
      <c r="O602" s="335"/>
      <c r="P602" s="335"/>
    </row>
    <row r="603" spans="3:16" ht="14.25" hidden="1" x14ac:dyDescent="0.2">
      <c r="C603" s="335"/>
      <c r="E603" s="78"/>
      <c r="F603" s="335"/>
      <c r="G603" s="335"/>
      <c r="H603" s="505"/>
      <c r="J603" s="335"/>
      <c r="K603" s="335"/>
      <c r="L603" s="335"/>
      <c r="M603" s="335"/>
      <c r="N603" s="335"/>
      <c r="O603" s="335"/>
      <c r="P603" s="335"/>
    </row>
    <row r="604" spans="3:16" ht="14.25" hidden="1" x14ac:dyDescent="0.2">
      <c r="C604" s="335"/>
      <c r="E604" s="78"/>
      <c r="F604" s="335"/>
      <c r="G604" s="335"/>
      <c r="H604" s="505"/>
      <c r="J604" s="335"/>
      <c r="K604" s="335"/>
      <c r="L604" s="335"/>
      <c r="M604" s="335"/>
      <c r="N604" s="335"/>
      <c r="O604" s="335"/>
      <c r="P604" s="335"/>
    </row>
    <row r="605" spans="3:16" ht="14.25" hidden="1" x14ac:dyDescent="0.2">
      <c r="C605" s="335"/>
      <c r="E605" s="78"/>
      <c r="F605" s="335"/>
      <c r="G605" s="335"/>
      <c r="H605" s="505"/>
      <c r="J605" s="335"/>
      <c r="K605" s="335"/>
      <c r="L605" s="335"/>
      <c r="M605" s="335"/>
      <c r="N605" s="335"/>
      <c r="O605" s="335"/>
      <c r="P605" s="335"/>
    </row>
    <row r="606" spans="3:16" ht="14.25" hidden="1" x14ac:dyDescent="0.2">
      <c r="C606" s="335"/>
      <c r="E606" s="78"/>
      <c r="F606" s="335"/>
      <c r="G606" s="335"/>
      <c r="H606" s="505"/>
      <c r="J606" s="335"/>
      <c r="K606" s="335"/>
      <c r="L606" s="335"/>
      <c r="M606" s="335"/>
      <c r="N606" s="335"/>
      <c r="O606" s="335"/>
      <c r="P606" s="335"/>
    </row>
    <row r="607" spans="3:16" ht="14.25" hidden="1" x14ac:dyDescent="0.2">
      <c r="C607" s="335"/>
      <c r="E607" s="78"/>
      <c r="F607" s="335"/>
      <c r="G607" s="335"/>
      <c r="H607" s="505"/>
      <c r="J607" s="335"/>
      <c r="K607" s="335"/>
      <c r="L607" s="335"/>
      <c r="M607" s="335"/>
      <c r="N607" s="335"/>
      <c r="O607" s="335"/>
      <c r="P607" s="335"/>
    </row>
    <row r="608" spans="3:16" ht="14.25" hidden="1" x14ac:dyDescent="0.2">
      <c r="C608" s="335"/>
      <c r="E608" s="78"/>
      <c r="F608" s="335"/>
      <c r="G608" s="335"/>
      <c r="H608" s="505"/>
      <c r="J608" s="335"/>
      <c r="K608" s="335"/>
      <c r="L608" s="335"/>
      <c r="M608" s="335"/>
      <c r="N608" s="335"/>
      <c r="O608" s="335"/>
      <c r="P608" s="335"/>
    </row>
    <row r="609" spans="3:16" ht="14.25" hidden="1" x14ac:dyDescent="0.2">
      <c r="C609" s="335"/>
      <c r="E609" s="78"/>
      <c r="F609" s="335"/>
      <c r="G609" s="335"/>
      <c r="H609" s="505"/>
      <c r="J609" s="335"/>
      <c r="K609" s="335"/>
      <c r="L609" s="335"/>
      <c r="M609" s="335"/>
      <c r="N609" s="335"/>
      <c r="O609" s="335"/>
      <c r="P609" s="335"/>
    </row>
    <row r="610" spans="3:16" ht="14.25" hidden="1" x14ac:dyDescent="0.2">
      <c r="C610" s="335"/>
      <c r="E610" s="78"/>
      <c r="F610" s="335"/>
      <c r="G610" s="335"/>
      <c r="H610" s="505"/>
      <c r="J610" s="335"/>
      <c r="K610" s="335"/>
      <c r="L610" s="335"/>
      <c r="M610" s="335"/>
      <c r="N610" s="335"/>
      <c r="O610" s="335"/>
      <c r="P610" s="335"/>
    </row>
    <row r="611" spans="3:16" ht="14.25" hidden="1" x14ac:dyDescent="0.2">
      <c r="C611" s="335"/>
      <c r="E611" s="78"/>
      <c r="F611" s="335"/>
      <c r="G611" s="335"/>
      <c r="H611" s="505"/>
      <c r="J611" s="335"/>
      <c r="K611" s="335"/>
      <c r="L611" s="335"/>
      <c r="M611" s="335"/>
      <c r="N611" s="335"/>
      <c r="O611" s="335"/>
      <c r="P611" s="335"/>
    </row>
    <row r="612" spans="3:16" ht="14.25" hidden="1" x14ac:dyDescent="0.2">
      <c r="C612" s="335"/>
      <c r="E612" s="78"/>
      <c r="F612" s="335"/>
      <c r="G612" s="335"/>
      <c r="H612" s="505"/>
      <c r="J612" s="335"/>
      <c r="K612" s="335"/>
      <c r="L612" s="335"/>
      <c r="M612" s="335"/>
      <c r="N612" s="335"/>
      <c r="O612" s="335"/>
      <c r="P612" s="335"/>
    </row>
    <row r="613" spans="3:16" ht="14.25" hidden="1" x14ac:dyDescent="0.2">
      <c r="C613" s="335"/>
      <c r="E613" s="78"/>
      <c r="F613" s="335"/>
      <c r="G613" s="335"/>
      <c r="H613" s="505"/>
      <c r="J613" s="335"/>
      <c r="K613" s="335"/>
      <c r="L613" s="335"/>
      <c r="M613" s="335"/>
      <c r="N613" s="335"/>
      <c r="O613" s="335"/>
      <c r="P613" s="335"/>
    </row>
    <row r="614" spans="3:16" ht="14.25" hidden="1" x14ac:dyDescent="0.2">
      <c r="C614" s="335"/>
      <c r="E614" s="78"/>
      <c r="F614" s="335"/>
      <c r="G614" s="335"/>
      <c r="H614" s="505"/>
      <c r="J614" s="335"/>
      <c r="K614" s="335"/>
      <c r="L614" s="335"/>
      <c r="M614" s="335"/>
      <c r="N614" s="335"/>
      <c r="O614" s="335"/>
      <c r="P614" s="335"/>
    </row>
    <row r="615" spans="3:16" ht="14.25" hidden="1" x14ac:dyDescent="0.2">
      <c r="C615" s="335"/>
      <c r="E615" s="78"/>
      <c r="F615" s="335"/>
      <c r="G615" s="335"/>
      <c r="H615" s="505"/>
      <c r="J615" s="335"/>
      <c r="K615" s="335"/>
      <c r="L615" s="335"/>
      <c r="M615" s="335"/>
      <c r="N615" s="335"/>
      <c r="O615" s="335"/>
      <c r="P615" s="335"/>
    </row>
    <row r="616" spans="3:16" ht="14.25" hidden="1" x14ac:dyDescent="0.2">
      <c r="C616" s="335"/>
      <c r="E616" s="78"/>
      <c r="F616" s="335"/>
      <c r="G616" s="335"/>
      <c r="H616" s="505"/>
      <c r="J616" s="335"/>
      <c r="K616" s="335"/>
      <c r="L616" s="335"/>
      <c r="M616" s="335"/>
      <c r="N616" s="335"/>
      <c r="O616" s="335"/>
      <c r="P616" s="335"/>
    </row>
    <row r="617" spans="3:16" ht="14.25" hidden="1" x14ac:dyDescent="0.2">
      <c r="C617" s="335"/>
      <c r="E617" s="78"/>
      <c r="F617" s="335"/>
      <c r="G617" s="335"/>
      <c r="H617" s="505"/>
      <c r="J617" s="335"/>
      <c r="K617" s="335"/>
      <c r="L617" s="335"/>
      <c r="M617" s="335"/>
      <c r="N617" s="335"/>
      <c r="O617" s="335"/>
      <c r="P617" s="335"/>
    </row>
    <row r="618" spans="3:16" ht="14.25" hidden="1" x14ac:dyDescent="0.2">
      <c r="C618" s="335"/>
      <c r="E618" s="78"/>
      <c r="F618" s="335"/>
      <c r="G618" s="335"/>
      <c r="H618" s="505"/>
      <c r="J618" s="335"/>
      <c r="K618" s="335"/>
      <c r="L618" s="335"/>
      <c r="M618" s="335"/>
      <c r="N618" s="335"/>
      <c r="O618" s="335"/>
      <c r="P618" s="335"/>
    </row>
    <row r="619" spans="3:16" ht="14.25" hidden="1" x14ac:dyDescent="0.2">
      <c r="C619" s="335"/>
      <c r="E619" s="78"/>
      <c r="F619" s="335"/>
      <c r="G619" s="335"/>
      <c r="H619" s="505"/>
      <c r="J619" s="335"/>
      <c r="K619" s="335"/>
      <c r="L619" s="335"/>
      <c r="M619" s="335"/>
      <c r="N619" s="335"/>
      <c r="O619" s="335"/>
      <c r="P619" s="335"/>
    </row>
    <row r="620" spans="3:16" ht="14.25" hidden="1" x14ac:dyDescent="0.2">
      <c r="C620" s="335"/>
      <c r="E620" s="78"/>
      <c r="F620" s="335"/>
      <c r="G620" s="335"/>
      <c r="H620" s="505"/>
      <c r="J620" s="335"/>
      <c r="K620" s="335"/>
      <c r="L620" s="335"/>
      <c r="M620" s="335"/>
      <c r="N620" s="335"/>
      <c r="O620" s="335"/>
      <c r="P620" s="335"/>
    </row>
    <row r="621" spans="3:16" ht="14.25" hidden="1" x14ac:dyDescent="0.2">
      <c r="C621" s="335"/>
      <c r="E621" s="78"/>
      <c r="F621" s="335"/>
      <c r="G621" s="335"/>
      <c r="H621" s="505"/>
      <c r="J621" s="335"/>
      <c r="K621" s="335"/>
      <c r="L621" s="335"/>
      <c r="M621" s="335"/>
      <c r="N621" s="335"/>
      <c r="O621" s="335"/>
      <c r="P621" s="335"/>
    </row>
    <row r="622" spans="3:16" ht="14.25" hidden="1" x14ac:dyDescent="0.2">
      <c r="C622" s="335"/>
      <c r="E622" s="78"/>
      <c r="F622" s="335"/>
      <c r="G622" s="335"/>
      <c r="H622" s="505"/>
      <c r="J622" s="335"/>
      <c r="K622" s="335"/>
      <c r="L622" s="335"/>
      <c r="M622" s="335"/>
      <c r="N622" s="335"/>
      <c r="O622" s="335"/>
      <c r="P622" s="335"/>
    </row>
    <row r="623" spans="3:16" ht="14.25" hidden="1" x14ac:dyDescent="0.2">
      <c r="C623" s="335"/>
      <c r="E623" s="78"/>
      <c r="F623" s="335"/>
      <c r="G623" s="335"/>
      <c r="H623" s="505"/>
      <c r="J623" s="335"/>
      <c r="K623" s="335"/>
      <c r="L623" s="335"/>
      <c r="M623" s="335"/>
      <c r="N623" s="335"/>
      <c r="O623" s="335"/>
      <c r="P623" s="335"/>
    </row>
    <row r="624" spans="3:16" ht="14.25" hidden="1" x14ac:dyDescent="0.2">
      <c r="C624" s="335"/>
      <c r="E624" s="78"/>
      <c r="F624" s="335"/>
      <c r="G624" s="335"/>
      <c r="H624" s="505"/>
      <c r="J624" s="335"/>
      <c r="K624" s="335"/>
      <c r="L624" s="335"/>
      <c r="M624" s="335"/>
      <c r="N624" s="335"/>
      <c r="O624" s="335"/>
      <c r="P624" s="335"/>
    </row>
    <row r="625" spans="3:16" ht="14.25" hidden="1" x14ac:dyDescent="0.2">
      <c r="C625" s="335"/>
      <c r="E625" s="78"/>
      <c r="F625" s="335"/>
      <c r="G625" s="335"/>
      <c r="H625" s="505"/>
      <c r="J625" s="335"/>
      <c r="K625" s="335"/>
      <c r="L625" s="335"/>
      <c r="M625" s="335"/>
      <c r="N625" s="335"/>
      <c r="O625" s="335"/>
      <c r="P625" s="335"/>
    </row>
    <row r="626" spans="3:16" ht="14.25" hidden="1" x14ac:dyDescent="0.2">
      <c r="C626" s="335"/>
      <c r="E626" s="78"/>
      <c r="F626" s="335"/>
      <c r="G626" s="335"/>
      <c r="H626" s="505"/>
      <c r="J626" s="335"/>
      <c r="K626" s="335"/>
      <c r="L626" s="335"/>
      <c r="M626" s="335"/>
      <c r="N626" s="335"/>
      <c r="O626" s="335"/>
      <c r="P626" s="335"/>
    </row>
    <row r="627" spans="3:16" ht="14.25" hidden="1" x14ac:dyDescent="0.2">
      <c r="C627" s="335"/>
      <c r="E627" s="78"/>
      <c r="F627" s="335"/>
      <c r="G627" s="335"/>
      <c r="H627" s="505"/>
      <c r="J627" s="335"/>
      <c r="K627" s="335"/>
      <c r="L627" s="335"/>
      <c r="M627" s="335"/>
      <c r="N627" s="335"/>
      <c r="O627" s="335"/>
      <c r="P627" s="335"/>
    </row>
    <row r="628" spans="3:16" ht="14.25" hidden="1" x14ac:dyDescent="0.2">
      <c r="C628" s="335"/>
      <c r="E628" s="78"/>
      <c r="F628" s="335"/>
      <c r="G628" s="335"/>
      <c r="H628" s="505"/>
      <c r="J628" s="335"/>
      <c r="K628" s="335"/>
      <c r="L628" s="335"/>
      <c r="M628" s="335"/>
      <c r="N628" s="335"/>
      <c r="O628" s="335"/>
      <c r="P628" s="335"/>
    </row>
    <row r="629" spans="3:16" ht="14.25" hidden="1" x14ac:dyDescent="0.2">
      <c r="C629" s="335"/>
      <c r="E629" s="78"/>
      <c r="F629" s="335"/>
      <c r="G629" s="335"/>
      <c r="H629" s="505"/>
      <c r="J629" s="335"/>
      <c r="K629" s="335"/>
      <c r="L629" s="335"/>
      <c r="M629" s="335"/>
      <c r="N629" s="335"/>
      <c r="O629" s="335"/>
      <c r="P629" s="335"/>
    </row>
    <row r="630" spans="3:16" ht="14.25" hidden="1" x14ac:dyDescent="0.2">
      <c r="C630" s="335"/>
      <c r="E630" s="78"/>
      <c r="F630" s="335"/>
      <c r="G630" s="335"/>
      <c r="H630" s="505"/>
      <c r="J630" s="335"/>
      <c r="K630" s="335"/>
      <c r="L630" s="335"/>
      <c r="M630" s="335"/>
      <c r="N630" s="335"/>
      <c r="O630" s="335"/>
      <c r="P630" s="335"/>
    </row>
    <row r="631" spans="3:16" ht="14.25" hidden="1" x14ac:dyDescent="0.2">
      <c r="C631" s="335"/>
      <c r="E631" s="78"/>
      <c r="F631" s="335"/>
      <c r="G631" s="335"/>
      <c r="H631" s="505"/>
      <c r="J631" s="335"/>
      <c r="K631" s="335"/>
      <c r="L631" s="335"/>
      <c r="M631" s="335"/>
      <c r="N631" s="335"/>
      <c r="O631" s="335"/>
      <c r="P631" s="335"/>
    </row>
    <row r="632" spans="3:16" ht="14.25" hidden="1" x14ac:dyDescent="0.2">
      <c r="C632" s="335"/>
      <c r="E632" s="78"/>
      <c r="F632" s="335"/>
      <c r="G632" s="335"/>
      <c r="H632" s="505"/>
      <c r="J632" s="335"/>
      <c r="K632" s="335"/>
      <c r="L632" s="335"/>
      <c r="M632" s="335"/>
      <c r="N632" s="335"/>
      <c r="O632" s="335"/>
      <c r="P632" s="335"/>
    </row>
    <row r="633" spans="3:16" ht="14.25" hidden="1" x14ac:dyDescent="0.2">
      <c r="C633" s="335"/>
      <c r="E633" s="78"/>
      <c r="F633" s="335"/>
      <c r="G633" s="335"/>
      <c r="H633" s="505"/>
      <c r="J633" s="335"/>
      <c r="K633" s="335"/>
      <c r="L633" s="335"/>
      <c r="M633" s="335"/>
      <c r="N633" s="335"/>
      <c r="O633" s="335"/>
      <c r="P633" s="335"/>
    </row>
    <row r="634" spans="3:16" ht="14.25" hidden="1" x14ac:dyDescent="0.2">
      <c r="C634" s="335"/>
      <c r="E634" s="78"/>
      <c r="F634" s="335"/>
      <c r="G634" s="335"/>
      <c r="H634" s="505"/>
      <c r="J634" s="335"/>
      <c r="K634" s="335"/>
      <c r="L634" s="335"/>
      <c r="M634" s="335"/>
      <c r="N634" s="335"/>
      <c r="O634" s="335"/>
      <c r="P634" s="335"/>
    </row>
    <row r="635" spans="3:16" ht="14.25" hidden="1" x14ac:dyDescent="0.2">
      <c r="C635" s="335"/>
      <c r="E635" s="78"/>
      <c r="F635" s="335"/>
      <c r="G635" s="335"/>
      <c r="H635" s="505"/>
      <c r="J635" s="335"/>
      <c r="K635" s="335"/>
      <c r="L635" s="335"/>
      <c r="M635" s="335"/>
      <c r="N635" s="335"/>
      <c r="O635" s="335"/>
      <c r="P635" s="335"/>
    </row>
    <row r="636" spans="3:16" ht="14.25" hidden="1" x14ac:dyDescent="0.2">
      <c r="C636" s="335"/>
      <c r="E636" s="78"/>
      <c r="F636" s="335"/>
      <c r="G636" s="335"/>
      <c r="H636" s="505"/>
      <c r="J636" s="335"/>
      <c r="K636" s="335"/>
      <c r="L636" s="335"/>
      <c r="M636" s="335"/>
      <c r="N636" s="335"/>
      <c r="O636" s="335"/>
      <c r="P636" s="335"/>
    </row>
    <row r="637" spans="3:16" ht="14.25" hidden="1" x14ac:dyDescent="0.2">
      <c r="C637" s="335"/>
      <c r="E637" s="78"/>
      <c r="F637" s="335"/>
      <c r="G637" s="335"/>
      <c r="H637" s="505"/>
      <c r="J637" s="335"/>
      <c r="K637" s="335"/>
      <c r="L637" s="335"/>
      <c r="M637" s="335"/>
      <c r="N637" s="335"/>
      <c r="O637" s="335"/>
      <c r="P637" s="335"/>
    </row>
    <row r="638" spans="3:16" ht="14.25" hidden="1" x14ac:dyDescent="0.2">
      <c r="C638" s="335"/>
      <c r="E638" s="78"/>
      <c r="F638" s="335"/>
      <c r="G638" s="335"/>
      <c r="H638" s="505"/>
      <c r="J638" s="335"/>
      <c r="K638" s="335"/>
      <c r="L638" s="335"/>
      <c r="M638" s="335"/>
      <c r="N638" s="335"/>
      <c r="O638" s="335"/>
      <c r="P638" s="335"/>
    </row>
    <row r="639" spans="3:16" ht="14.25" hidden="1" x14ac:dyDescent="0.2">
      <c r="C639" s="335"/>
      <c r="E639" s="78"/>
      <c r="F639" s="335"/>
      <c r="G639" s="335"/>
      <c r="H639" s="505"/>
      <c r="J639" s="335"/>
      <c r="K639" s="335"/>
      <c r="L639" s="335"/>
      <c r="M639" s="335"/>
      <c r="N639" s="335"/>
      <c r="O639" s="335"/>
      <c r="P639" s="335"/>
    </row>
    <row r="640" spans="3:16" ht="14.25" hidden="1" x14ac:dyDescent="0.2">
      <c r="C640" s="335"/>
      <c r="E640" s="78"/>
      <c r="F640" s="335"/>
      <c r="G640" s="335"/>
      <c r="H640" s="505"/>
      <c r="J640" s="335"/>
      <c r="K640" s="335"/>
      <c r="L640" s="335"/>
      <c r="M640" s="335"/>
      <c r="N640" s="335"/>
      <c r="O640" s="335"/>
      <c r="P640" s="335"/>
    </row>
    <row r="641" spans="3:16" ht="14.25" hidden="1" x14ac:dyDescent="0.2">
      <c r="C641" s="335"/>
      <c r="E641" s="78"/>
      <c r="F641" s="335"/>
      <c r="G641" s="335"/>
      <c r="H641" s="505"/>
      <c r="J641" s="335"/>
      <c r="K641" s="335"/>
      <c r="L641" s="335"/>
      <c r="M641" s="335"/>
      <c r="N641" s="335"/>
      <c r="O641" s="335"/>
      <c r="P641" s="335"/>
    </row>
    <row r="642" spans="3:16" ht="14.25" hidden="1" x14ac:dyDescent="0.2">
      <c r="C642" s="335"/>
      <c r="E642" s="78"/>
      <c r="F642" s="335"/>
      <c r="G642" s="335"/>
      <c r="H642" s="505"/>
      <c r="J642" s="335"/>
      <c r="K642" s="335"/>
      <c r="L642" s="335"/>
      <c r="M642" s="335"/>
      <c r="N642" s="335"/>
      <c r="O642" s="335"/>
      <c r="P642" s="335"/>
    </row>
    <row r="643" spans="3:16" ht="14.25" hidden="1" x14ac:dyDescent="0.2">
      <c r="C643" s="335"/>
      <c r="E643" s="78"/>
      <c r="F643" s="335"/>
      <c r="G643" s="335"/>
      <c r="H643" s="505"/>
      <c r="J643" s="335"/>
      <c r="K643" s="335"/>
      <c r="L643" s="335"/>
      <c r="M643" s="335"/>
      <c r="N643" s="335"/>
      <c r="O643" s="335"/>
      <c r="P643" s="335"/>
    </row>
    <row r="644" spans="3:16" ht="14.25" hidden="1" x14ac:dyDescent="0.2">
      <c r="C644" s="335"/>
      <c r="E644" s="78"/>
      <c r="F644" s="335"/>
      <c r="G644" s="335"/>
      <c r="H644" s="505"/>
      <c r="J644" s="335"/>
      <c r="K644" s="335"/>
      <c r="L644" s="335"/>
      <c r="M644" s="335"/>
      <c r="N644" s="335"/>
      <c r="O644" s="335"/>
      <c r="P644" s="335"/>
    </row>
    <row r="645" spans="3:16" ht="14.25" hidden="1" x14ac:dyDescent="0.2">
      <c r="C645" s="335"/>
      <c r="E645" s="78"/>
      <c r="F645" s="335"/>
      <c r="G645" s="335"/>
      <c r="H645" s="505"/>
      <c r="J645" s="335"/>
      <c r="K645" s="335"/>
      <c r="L645" s="335"/>
      <c r="M645" s="335"/>
      <c r="N645" s="335"/>
      <c r="O645" s="335"/>
      <c r="P645" s="335"/>
    </row>
    <row r="646" spans="3:16" ht="14.25" hidden="1" x14ac:dyDescent="0.2">
      <c r="C646" s="335"/>
      <c r="E646" s="78"/>
      <c r="F646" s="335"/>
      <c r="G646" s="335"/>
      <c r="H646" s="505"/>
      <c r="J646" s="335"/>
      <c r="K646" s="335"/>
      <c r="L646" s="335"/>
      <c r="M646" s="335"/>
      <c r="N646" s="335"/>
      <c r="O646" s="335"/>
      <c r="P646" s="335"/>
    </row>
    <row r="647" spans="3:16" ht="14.25" hidden="1" x14ac:dyDescent="0.2">
      <c r="C647" s="335"/>
      <c r="E647" s="78"/>
      <c r="F647" s="335"/>
      <c r="G647" s="335"/>
      <c r="H647" s="505"/>
      <c r="J647" s="335"/>
      <c r="K647" s="335"/>
      <c r="L647" s="335"/>
      <c r="M647" s="335"/>
      <c r="N647" s="335"/>
      <c r="O647" s="335"/>
      <c r="P647" s="335"/>
    </row>
    <row r="648" spans="3:16" ht="14.25" hidden="1" x14ac:dyDescent="0.2">
      <c r="C648" s="335"/>
      <c r="E648" s="78"/>
      <c r="F648" s="335"/>
      <c r="G648" s="335"/>
      <c r="H648" s="505"/>
      <c r="J648" s="335"/>
      <c r="K648" s="335"/>
      <c r="L648" s="335"/>
      <c r="M648" s="335"/>
      <c r="N648" s="335"/>
      <c r="O648" s="335"/>
      <c r="P648" s="335"/>
    </row>
    <row r="649" spans="3:16" ht="14.25" hidden="1" x14ac:dyDescent="0.2">
      <c r="C649" s="335"/>
      <c r="E649" s="78"/>
      <c r="F649" s="335"/>
      <c r="G649" s="335"/>
      <c r="H649" s="505"/>
      <c r="J649" s="335"/>
      <c r="K649" s="335"/>
      <c r="L649" s="335"/>
      <c r="M649" s="335"/>
      <c r="N649" s="335"/>
      <c r="O649" s="335"/>
      <c r="P649" s="335"/>
    </row>
    <row r="650" spans="3:16" ht="14.25" hidden="1" x14ac:dyDescent="0.2">
      <c r="C650" s="335"/>
      <c r="E650" s="78"/>
      <c r="F650" s="335"/>
      <c r="G650" s="335"/>
      <c r="H650" s="505"/>
      <c r="J650" s="335"/>
      <c r="K650" s="335"/>
      <c r="L650" s="335"/>
      <c r="M650" s="335"/>
      <c r="N650" s="335"/>
      <c r="O650" s="335"/>
      <c r="P650" s="335"/>
    </row>
    <row r="651" spans="3:16" ht="14.25" hidden="1" x14ac:dyDescent="0.2">
      <c r="C651" s="335"/>
      <c r="E651" s="78"/>
      <c r="F651" s="335"/>
      <c r="G651" s="335"/>
      <c r="H651" s="505"/>
      <c r="J651" s="335"/>
      <c r="K651" s="335"/>
      <c r="L651" s="335"/>
      <c r="M651" s="335"/>
      <c r="N651" s="335"/>
      <c r="O651" s="335"/>
      <c r="P651" s="335"/>
    </row>
    <row r="652" spans="3:16" ht="14.25" hidden="1" x14ac:dyDescent="0.2">
      <c r="C652" s="335"/>
      <c r="E652" s="78"/>
      <c r="F652" s="335"/>
      <c r="G652" s="335"/>
      <c r="H652" s="505"/>
      <c r="J652" s="335"/>
      <c r="K652" s="335"/>
      <c r="L652" s="335"/>
      <c r="M652" s="335"/>
      <c r="N652" s="335"/>
      <c r="O652" s="335"/>
      <c r="P652" s="335"/>
    </row>
    <row r="653" spans="3:16" ht="14.25" hidden="1" x14ac:dyDescent="0.2">
      <c r="C653" s="335"/>
      <c r="E653" s="78"/>
      <c r="F653" s="335"/>
      <c r="G653" s="335"/>
      <c r="H653" s="505"/>
      <c r="J653" s="335"/>
      <c r="K653" s="335"/>
      <c r="L653" s="335"/>
      <c r="M653" s="335"/>
      <c r="N653" s="335"/>
      <c r="O653" s="335"/>
      <c r="P653" s="335"/>
    </row>
    <row r="654" spans="3:16" ht="14.25" hidden="1" x14ac:dyDescent="0.2">
      <c r="C654" s="335"/>
      <c r="E654" s="78"/>
      <c r="F654" s="335"/>
      <c r="G654" s="335"/>
      <c r="H654" s="505"/>
      <c r="J654" s="335"/>
      <c r="K654" s="335"/>
      <c r="L654" s="335"/>
      <c r="M654" s="335"/>
      <c r="N654" s="335"/>
      <c r="O654" s="335"/>
      <c r="P654" s="335"/>
    </row>
    <row r="655" spans="3:16" ht="14.25" hidden="1" x14ac:dyDescent="0.2">
      <c r="C655" s="335"/>
      <c r="E655" s="78"/>
      <c r="F655" s="335"/>
      <c r="G655" s="335"/>
      <c r="H655" s="505"/>
      <c r="J655" s="335"/>
      <c r="K655" s="335"/>
      <c r="L655" s="335"/>
      <c r="M655" s="335"/>
      <c r="N655" s="335"/>
      <c r="O655" s="335"/>
      <c r="P655" s="335"/>
    </row>
    <row r="656" spans="3:16" ht="14.25" hidden="1" x14ac:dyDescent="0.2">
      <c r="C656" s="335"/>
      <c r="E656" s="78"/>
      <c r="F656" s="335"/>
      <c r="G656" s="335"/>
      <c r="H656" s="505"/>
      <c r="J656" s="335"/>
      <c r="K656" s="335"/>
      <c r="L656" s="335"/>
      <c r="M656" s="335"/>
      <c r="N656" s="335"/>
      <c r="O656" s="335"/>
      <c r="P656" s="335"/>
    </row>
    <row r="657" spans="3:16" ht="14.25" hidden="1" x14ac:dyDescent="0.2">
      <c r="C657" s="335"/>
      <c r="E657" s="78"/>
      <c r="F657" s="335"/>
      <c r="G657" s="335"/>
      <c r="H657" s="505"/>
      <c r="J657" s="335"/>
      <c r="K657" s="335"/>
      <c r="L657" s="335"/>
      <c r="M657" s="335"/>
      <c r="N657" s="335"/>
      <c r="O657" s="335"/>
      <c r="P657" s="335"/>
    </row>
    <row r="658" spans="3:16" ht="14.25" hidden="1" x14ac:dyDescent="0.2">
      <c r="C658" s="335"/>
      <c r="E658" s="78"/>
      <c r="F658" s="335"/>
      <c r="G658" s="335"/>
      <c r="H658" s="505"/>
      <c r="J658" s="335"/>
      <c r="K658" s="335"/>
      <c r="L658" s="335"/>
      <c r="M658" s="335"/>
      <c r="N658" s="335"/>
      <c r="O658" s="335"/>
      <c r="P658" s="335"/>
    </row>
    <row r="659" spans="3:16" ht="14.25" hidden="1" x14ac:dyDescent="0.2">
      <c r="C659" s="335"/>
      <c r="E659" s="78"/>
      <c r="F659" s="335"/>
      <c r="G659" s="335"/>
      <c r="H659" s="505"/>
      <c r="J659" s="335"/>
      <c r="K659" s="335"/>
      <c r="L659" s="335"/>
      <c r="M659" s="335"/>
      <c r="N659" s="335"/>
      <c r="O659" s="335"/>
      <c r="P659" s="335"/>
    </row>
    <row r="660" spans="3:16" ht="14.25" hidden="1" x14ac:dyDescent="0.2">
      <c r="C660" s="335"/>
      <c r="E660" s="78"/>
      <c r="F660" s="335"/>
      <c r="G660" s="335"/>
      <c r="H660" s="505"/>
      <c r="J660" s="335"/>
      <c r="K660" s="335"/>
      <c r="L660" s="335"/>
      <c r="M660" s="335"/>
      <c r="N660" s="335"/>
      <c r="O660" s="335"/>
      <c r="P660" s="335"/>
    </row>
    <row r="661" spans="3:16" ht="14.25" hidden="1" x14ac:dyDescent="0.2">
      <c r="C661" s="335"/>
      <c r="E661" s="78"/>
      <c r="F661" s="335"/>
      <c r="G661" s="335"/>
      <c r="H661" s="505"/>
      <c r="J661" s="335"/>
      <c r="K661" s="335"/>
      <c r="L661" s="335"/>
      <c r="M661" s="335"/>
      <c r="N661" s="335"/>
      <c r="O661" s="335"/>
      <c r="P661" s="335"/>
    </row>
    <row r="662" spans="3:16" ht="14.25" hidden="1" x14ac:dyDescent="0.2">
      <c r="C662" s="335"/>
      <c r="E662" s="78"/>
      <c r="F662" s="335"/>
      <c r="G662" s="335"/>
      <c r="H662" s="505"/>
      <c r="J662" s="335"/>
      <c r="K662" s="335"/>
      <c r="L662" s="335"/>
      <c r="M662" s="335"/>
      <c r="N662" s="335"/>
      <c r="O662" s="335"/>
      <c r="P662" s="335"/>
    </row>
    <row r="663" spans="3:16" ht="14.25" hidden="1" x14ac:dyDescent="0.2">
      <c r="C663" s="335"/>
      <c r="E663" s="78"/>
      <c r="F663" s="335"/>
      <c r="G663" s="335"/>
      <c r="H663" s="505"/>
      <c r="J663" s="335"/>
      <c r="K663" s="335"/>
      <c r="L663" s="335"/>
      <c r="M663" s="335"/>
      <c r="N663" s="335"/>
      <c r="O663" s="335"/>
      <c r="P663" s="335"/>
    </row>
    <row r="664" spans="3:16" ht="14.25" hidden="1" x14ac:dyDescent="0.2">
      <c r="C664" s="335"/>
      <c r="E664" s="78"/>
      <c r="F664" s="335"/>
      <c r="G664" s="335"/>
      <c r="H664" s="505"/>
      <c r="J664" s="335"/>
      <c r="K664" s="335"/>
      <c r="L664" s="335"/>
      <c r="M664" s="335"/>
      <c r="N664" s="335"/>
      <c r="O664" s="335"/>
      <c r="P664" s="335"/>
    </row>
    <row r="665" spans="3:16" ht="14.25" hidden="1" x14ac:dyDescent="0.2">
      <c r="C665" s="335"/>
      <c r="E665" s="78"/>
      <c r="F665" s="335"/>
      <c r="G665" s="335"/>
      <c r="H665" s="505"/>
      <c r="J665" s="335"/>
      <c r="K665" s="335"/>
      <c r="L665" s="335"/>
      <c r="M665" s="335"/>
      <c r="N665" s="335"/>
      <c r="O665" s="335"/>
      <c r="P665" s="335"/>
    </row>
    <row r="666" spans="3:16" ht="14.25" hidden="1" x14ac:dyDescent="0.2">
      <c r="C666" s="335"/>
      <c r="E666" s="78"/>
      <c r="F666" s="335"/>
      <c r="G666" s="335"/>
      <c r="H666" s="505"/>
      <c r="J666" s="335"/>
      <c r="K666" s="335"/>
      <c r="L666" s="335"/>
      <c r="M666" s="335"/>
      <c r="N666" s="335"/>
      <c r="O666" s="335"/>
      <c r="P666" s="335"/>
    </row>
    <row r="667" spans="3:16" ht="14.25" hidden="1" x14ac:dyDescent="0.2">
      <c r="C667" s="335"/>
      <c r="E667" s="78"/>
      <c r="F667" s="335"/>
      <c r="G667" s="335"/>
      <c r="H667" s="505"/>
      <c r="J667" s="335"/>
      <c r="K667" s="335"/>
      <c r="L667" s="335"/>
      <c r="M667" s="335"/>
      <c r="N667" s="335"/>
      <c r="O667" s="335"/>
      <c r="P667" s="335"/>
    </row>
    <row r="668" spans="3:16" ht="14.25" hidden="1" x14ac:dyDescent="0.2">
      <c r="C668" s="335"/>
      <c r="E668" s="78"/>
      <c r="F668" s="335"/>
      <c r="G668" s="335"/>
      <c r="H668" s="505"/>
      <c r="J668" s="335"/>
      <c r="K668" s="335"/>
      <c r="L668" s="335"/>
      <c r="M668" s="335"/>
      <c r="N668" s="335"/>
      <c r="O668" s="335"/>
      <c r="P668" s="335"/>
    </row>
    <row r="669" spans="3:16" ht="14.25" hidden="1" x14ac:dyDescent="0.2">
      <c r="C669" s="335"/>
      <c r="E669" s="78"/>
      <c r="F669" s="335"/>
      <c r="G669" s="335"/>
      <c r="H669" s="505"/>
      <c r="J669" s="335"/>
      <c r="K669" s="335"/>
      <c r="L669" s="335"/>
      <c r="M669" s="335"/>
      <c r="N669" s="335"/>
      <c r="O669" s="335"/>
      <c r="P669" s="335"/>
    </row>
    <row r="670" spans="3:16" ht="14.25" hidden="1" x14ac:dyDescent="0.2">
      <c r="C670" s="335"/>
      <c r="E670" s="78"/>
      <c r="F670" s="335"/>
      <c r="G670" s="335"/>
      <c r="H670" s="505"/>
      <c r="J670" s="335"/>
      <c r="K670" s="335"/>
      <c r="L670" s="335"/>
      <c r="M670" s="335"/>
      <c r="N670" s="335"/>
      <c r="O670" s="335"/>
      <c r="P670" s="335"/>
    </row>
    <row r="671" spans="3:16" ht="14.25" hidden="1" x14ac:dyDescent="0.2">
      <c r="C671" s="335"/>
      <c r="E671" s="78"/>
      <c r="F671" s="335"/>
      <c r="G671" s="335"/>
      <c r="H671" s="505"/>
      <c r="J671" s="335"/>
      <c r="K671" s="335"/>
      <c r="L671" s="335"/>
      <c r="M671" s="335"/>
      <c r="N671" s="335"/>
      <c r="O671" s="335"/>
      <c r="P671" s="335"/>
    </row>
    <row r="672" spans="3:16" ht="14.25" hidden="1" x14ac:dyDescent="0.2">
      <c r="C672" s="335"/>
      <c r="E672" s="78"/>
      <c r="F672" s="335"/>
      <c r="G672" s="335"/>
      <c r="H672" s="505"/>
      <c r="J672" s="335"/>
      <c r="K672" s="335"/>
      <c r="L672" s="335"/>
      <c r="M672" s="335"/>
      <c r="N672" s="335"/>
      <c r="O672" s="335"/>
      <c r="P672" s="335"/>
    </row>
    <row r="673" spans="3:16" ht="14.25" hidden="1" x14ac:dyDescent="0.2">
      <c r="C673" s="335"/>
      <c r="E673" s="78"/>
      <c r="F673" s="335"/>
      <c r="G673" s="335"/>
      <c r="H673" s="505"/>
      <c r="J673" s="335"/>
      <c r="K673" s="335"/>
      <c r="L673" s="335"/>
      <c r="M673" s="335"/>
      <c r="N673" s="335"/>
      <c r="O673" s="335"/>
      <c r="P673" s="335"/>
    </row>
    <row r="674" spans="3:16" ht="14.25" hidden="1" x14ac:dyDescent="0.2">
      <c r="C674" s="335"/>
      <c r="E674" s="78"/>
      <c r="F674" s="335"/>
      <c r="G674" s="335"/>
      <c r="H674" s="505"/>
      <c r="J674" s="335"/>
      <c r="K674" s="335"/>
      <c r="L674" s="335"/>
      <c r="M674" s="335"/>
      <c r="N674" s="335"/>
      <c r="O674" s="335"/>
      <c r="P674" s="335"/>
    </row>
    <row r="675" spans="3:16" ht="14.25" hidden="1" x14ac:dyDescent="0.2">
      <c r="C675" s="335"/>
      <c r="E675" s="78"/>
      <c r="F675" s="335"/>
      <c r="G675" s="335"/>
      <c r="H675" s="505"/>
      <c r="J675" s="335"/>
      <c r="K675" s="335"/>
      <c r="L675" s="335"/>
      <c r="M675" s="335"/>
      <c r="N675" s="335"/>
      <c r="O675" s="335"/>
      <c r="P675" s="335"/>
    </row>
    <row r="676" spans="3:16" ht="14.25" hidden="1" x14ac:dyDescent="0.2">
      <c r="C676" s="335"/>
      <c r="E676" s="78"/>
      <c r="F676" s="335"/>
      <c r="G676" s="335"/>
      <c r="H676" s="505"/>
      <c r="J676" s="335"/>
      <c r="K676" s="335"/>
      <c r="L676" s="335"/>
      <c r="M676" s="335"/>
      <c r="N676" s="335"/>
      <c r="O676" s="335"/>
      <c r="P676" s="335"/>
    </row>
    <row r="677" spans="3:16" ht="14.25" hidden="1" x14ac:dyDescent="0.2">
      <c r="C677" s="335"/>
      <c r="E677" s="78"/>
      <c r="F677" s="335"/>
      <c r="G677" s="335"/>
      <c r="H677" s="505"/>
      <c r="J677" s="335"/>
      <c r="K677" s="335"/>
      <c r="L677" s="335"/>
      <c r="M677" s="335"/>
      <c r="N677" s="335"/>
      <c r="O677" s="335"/>
      <c r="P677" s="335"/>
    </row>
    <row r="678" spans="3:16" ht="14.25" hidden="1" x14ac:dyDescent="0.2">
      <c r="C678" s="335"/>
      <c r="E678" s="78"/>
      <c r="F678" s="335"/>
      <c r="G678" s="335"/>
      <c r="H678" s="505"/>
      <c r="J678" s="335"/>
      <c r="K678" s="335"/>
      <c r="L678" s="335"/>
      <c r="M678" s="335"/>
      <c r="N678" s="335"/>
      <c r="O678" s="335"/>
      <c r="P678" s="335"/>
    </row>
    <row r="679" spans="3:16" ht="14.25" hidden="1" x14ac:dyDescent="0.2">
      <c r="C679" s="335"/>
      <c r="E679" s="78"/>
      <c r="F679" s="335"/>
      <c r="G679" s="335"/>
      <c r="H679" s="505"/>
      <c r="J679" s="335"/>
      <c r="K679" s="335"/>
      <c r="L679" s="335"/>
      <c r="M679" s="335"/>
      <c r="N679" s="335"/>
      <c r="O679" s="335"/>
      <c r="P679" s="335"/>
    </row>
    <row r="680" spans="3:16" ht="14.25" hidden="1" x14ac:dyDescent="0.2">
      <c r="C680" s="335"/>
      <c r="E680" s="78"/>
      <c r="F680" s="335"/>
      <c r="G680" s="335"/>
      <c r="H680" s="505"/>
      <c r="J680" s="335"/>
      <c r="K680" s="335"/>
      <c r="L680" s="335"/>
      <c r="M680" s="335"/>
      <c r="N680" s="335"/>
      <c r="O680" s="335"/>
      <c r="P680" s="335"/>
    </row>
    <row r="681" spans="3:16" ht="14.25" hidden="1" x14ac:dyDescent="0.2">
      <c r="C681" s="335"/>
      <c r="E681" s="78"/>
      <c r="F681" s="335"/>
      <c r="G681" s="335"/>
      <c r="H681" s="505"/>
      <c r="J681" s="335"/>
      <c r="K681" s="335"/>
      <c r="L681" s="335"/>
      <c r="M681" s="335"/>
      <c r="N681" s="335"/>
      <c r="O681" s="335"/>
      <c r="P681" s="335"/>
    </row>
    <row r="682" spans="3:16" ht="14.25" hidden="1" x14ac:dyDescent="0.2">
      <c r="C682" s="335"/>
      <c r="E682" s="78"/>
      <c r="F682" s="335"/>
      <c r="G682" s="335"/>
      <c r="H682" s="505"/>
      <c r="J682" s="335"/>
      <c r="K682" s="335"/>
      <c r="L682" s="335"/>
      <c r="M682" s="335"/>
      <c r="N682" s="335"/>
      <c r="O682" s="335"/>
      <c r="P682" s="335"/>
    </row>
    <row r="683" spans="3:16" ht="14.25" hidden="1" x14ac:dyDescent="0.2">
      <c r="C683" s="335"/>
      <c r="E683" s="78"/>
      <c r="F683" s="335"/>
      <c r="G683" s="335"/>
      <c r="H683" s="505"/>
      <c r="J683" s="335"/>
      <c r="K683" s="335"/>
      <c r="L683" s="335"/>
      <c r="M683" s="335"/>
      <c r="N683" s="335"/>
      <c r="O683" s="335"/>
      <c r="P683" s="335"/>
    </row>
    <row r="684" spans="3:16" ht="14.25" hidden="1" x14ac:dyDescent="0.2">
      <c r="C684" s="335"/>
      <c r="E684" s="78"/>
      <c r="F684" s="335"/>
      <c r="G684" s="335"/>
      <c r="H684" s="505"/>
      <c r="J684" s="335"/>
      <c r="K684" s="335"/>
      <c r="L684" s="335"/>
      <c r="M684" s="335"/>
      <c r="N684" s="335"/>
      <c r="O684" s="335"/>
      <c r="P684" s="335"/>
    </row>
    <row r="685" spans="3:16" ht="14.25" hidden="1" x14ac:dyDescent="0.2">
      <c r="C685" s="335"/>
      <c r="E685" s="78"/>
      <c r="F685" s="335"/>
      <c r="G685" s="335"/>
      <c r="H685" s="505"/>
      <c r="J685" s="335"/>
      <c r="K685" s="335"/>
      <c r="L685" s="335"/>
      <c r="M685" s="335"/>
      <c r="N685" s="335"/>
      <c r="O685" s="335"/>
      <c r="P685" s="335"/>
    </row>
    <row r="686" spans="3:16" ht="14.25" hidden="1" x14ac:dyDescent="0.2">
      <c r="C686" s="335"/>
      <c r="E686" s="78"/>
      <c r="F686" s="335"/>
      <c r="G686" s="335"/>
      <c r="H686" s="505"/>
      <c r="J686" s="335"/>
      <c r="K686" s="335"/>
      <c r="L686" s="335"/>
      <c r="M686" s="335"/>
      <c r="N686" s="335"/>
      <c r="O686" s="335"/>
      <c r="P686" s="335"/>
    </row>
    <row r="687" spans="3:16" ht="14.25" hidden="1" x14ac:dyDescent="0.2">
      <c r="C687" s="335"/>
      <c r="E687" s="78"/>
      <c r="F687" s="335"/>
      <c r="G687" s="335"/>
      <c r="H687" s="505"/>
      <c r="J687" s="335"/>
      <c r="K687" s="335"/>
      <c r="L687" s="335"/>
      <c r="M687" s="335"/>
      <c r="N687" s="335"/>
      <c r="O687" s="335"/>
      <c r="P687" s="335"/>
    </row>
    <row r="688" spans="3:16" ht="14.25" hidden="1" x14ac:dyDescent="0.2">
      <c r="C688" s="335"/>
      <c r="E688" s="78"/>
      <c r="F688" s="335"/>
      <c r="G688" s="335"/>
      <c r="H688" s="505"/>
      <c r="J688" s="335"/>
      <c r="K688" s="335"/>
      <c r="L688" s="335"/>
      <c r="M688" s="335"/>
      <c r="N688" s="335"/>
      <c r="O688" s="335"/>
      <c r="P688" s="335"/>
    </row>
    <row r="689" spans="3:16" ht="14.25" hidden="1" x14ac:dyDescent="0.2">
      <c r="C689" s="335"/>
      <c r="E689" s="78"/>
      <c r="F689" s="335"/>
      <c r="G689" s="335"/>
      <c r="H689" s="505"/>
      <c r="J689" s="335"/>
      <c r="K689" s="335"/>
      <c r="L689" s="335"/>
      <c r="M689" s="335"/>
      <c r="N689" s="335"/>
      <c r="O689" s="335"/>
      <c r="P689" s="335"/>
    </row>
    <row r="690" spans="3:16" ht="14.25" hidden="1" x14ac:dyDescent="0.2">
      <c r="C690" s="335"/>
      <c r="E690" s="78"/>
      <c r="F690" s="335"/>
      <c r="G690" s="335"/>
      <c r="H690" s="505"/>
      <c r="J690" s="335"/>
      <c r="K690" s="335"/>
      <c r="L690" s="335"/>
      <c r="M690" s="335"/>
      <c r="N690" s="335"/>
      <c r="O690" s="335"/>
      <c r="P690" s="335"/>
    </row>
    <row r="691" spans="3:16" ht="14.25" hidden="1" x14ac:dyDescent="0.2">
      <c r="C691" s="335"/>
      <c r="E691" s="78"/>
      <c r="F691" s="335"/>
      <c r="G691" s="335"/>
      <c r="H691" s="505"/>
      <c r="J691" s="335"/>
      <c r="K691" s="335"/>
      <c r="L691" s="335"/>
      <c r="M691" s="335"/>
      <c r="N691" s="335"/>
      <c r="O691" s="335"/>
      <c r="P691" s="335"/>
    </row>
    <row r="692" spans="3:16" ht="14.25" hidden="1" x14ac:dyDescent="0.2">
      <c r="C692" s="335"/>
      <c r="E692" s="78"/>
      <c r="F692" s="335"/>
      <c r="G692" s="335"/>
      <c r="H692" s="505"/>
      <c r="J692" s="335"/>
      <c r="K692" s="335"/>
      <c r="L692" s="335"/>
      <c r="M692" s="335"/>
      <c r="N692" s="335"/>
      <c r="O692" s="335"/>
      <c r="P692" s="335"/>
    </row>
    <row r="693" spans="3:16" ht="14.25" hidden="1" x14ac:dyDescent="0.2">
      <c r="C693" s="335"/>
      <c r="E693" s="78"/>
      <c r="F693" s="335"/>
      <c r="G693" s="335"/>
      <c r="H693" s="505"/>
      <c r="J693" s="335"/>
      <c r="K693" s="335"/>
      <c r="L693" s="335"/>
      <c r="M693" s="335"/>
      <c r="N693" s="335"/>
      <c r="O693" s="335"/>
      <c r="P693" s="335"/>
    </row>
    <row r="694" spans="3:16" ht="14.25" hidden="1" x14ac:dyDescent="0.2">
      <c r="C694" s="335"/>
      <c r="E694" s="78"/>
      <c r="F694" s="335"/>
      <c r="G694" s="335"/>
      <c r="H694" s="505"/>
      <c r="J694" s="335"/>
      <c r="K694" s="335"/>
      <c r="L694" s="335"/>
      <c r="M694" s="335"/>
      <c r="N694" s="335"/>
      <c r="O694" s="335"/>
      <c r="P694" s="335"/>
    </row>
    <row r="695" spans="3:16" ht="14.25" hidden="1" x14ac:dyDescent="0.2">
      <c r="C695" s="335"/>
      <c r="E695" s="78"/>
      <c r="F695" s="335"/>
      <c r="G695" s="335"/>
      <c r="H695" s="505"/>
      <c r="J695" s="335"/>
      <c r="K695" s="335"/>
      <c r="L695" s="335"/>
      <c r="M695" s="335"/>
      <c r="N695" s="335"/>
      <c r="O695" s="335"/>
      <c r="P695" s="335"/>
    </row>
    <row r="696" spans="3:16" ht="14.25" hidden="1" x14ac:dyDescent="0.2">
      <c r="C696" s="335"/>
      <c r="E696" s="78"/>
      <c r="F696" s="335"/>
      <c r="G696" s="335"/>
      <c r="H696" s="505"/>
      <c r="J696" s="335"/>
      <c r="K696" s="335"/>
      <c r="L696" s="335"/>
      <c r="M696" s="335"/>
      <c r="N696" s="335"/>
      <c r="O696" s="335"/>
      <c r="P696" s="335"/>
    </row>
    <row r="697" spans="3:16" ht="14.25" hidden="1" x14ac:dyDescent="0.2">
      <c r="C697" s="335"/>
      <c r="E697" s="78"/>
      <c r="F697" s="335"/>
      <c r="G697" s="335"/>
      <c r="H697" s="505"/>
      <c r="J697" s="335"/>
      <c r="K697" s="335"/>
      <c r="L697" s="335"/>
      <c r="M697" s="335"/>
      <c r="N697" s="335"/>
      <c r="O697" s="335"/>
      <c r="P697" s="335"/>
    </row>
    <row r="698" spans="3:16" ht="14.25" hidden="1" x14ac:dyDescent="0.2">
      <c r="C698" s="335"/>
      <c r="E698" s="78"/>
      <c r="F698" s="335"/>
      <c r="G698" s="335"/>
      <c r="H698" s="505"/>
      <c r="J698" s="335"/>
      <c r="K698" s="335"/>
      <c r="L698" s="335"/>
      <c r="M698" s="335"/>
      <c r="N698" s="335"/>
      <c r="O698" s="335"/>
      <c r="P698" s="335"/>
    </row>
    <row r="699" spans="3:16" ht="14.25" hidden="1" x14ac:dyDescent="0.2">
      <c r="C699" s="335"/>
      <c r="E699" s="78"/>
      <c r="F699" s="335"/>
      <c r="G699" s="335"/>
      <c r="H699" s="505"/>
      <c r="J699" s="335"/>
      <c r="K699" s="335"/>
      <c r="L699" s="335"/>
      <c r="M699" s="335"/>
      <c r="N699" s="335"/>
      <c r="O699" s="335"/>
      <c r="P699" s="335"/>
    </row>
    <row r="700" spans="3:16" ht="14.25" hidden="1" x14ac:dyDescent="0.2">
      <c r="C700" s="335"/>
      <c r="E700" s="78"/>
      <c r="F700" s="335"/>
      <c r="G700" s="335"/>
      <c r="H700" s="505"/>
      <c r="J700" s="335"/>
      <c r="K700" s="335"/>
      <c r="L700" s="335"/>
      <c r="M700" s="335"/>
      <c r="N700" s="335"/>
      <c r="O700" s="335"/>
      <c r="P700" s="335"/>
    </row>
    <row r="701" spans="3:16" ht="14.25" hidden="1" x14ac:dyDescent="0.2">
      <c r="C701" s="335"/>
      <c r="E701" s="78"/>
      <c r="F701" s="335"/>
      <c r="G701" s="335"/>
      <c r="H701" s="505"/>
      <c r="J701" s="335"/>
      <c r="K701" s="335"/>
      <c r="L701" s="335"/>
      <c r="M701" s="335"/>
      <c r="N701" s="335"/>
      <c r="O701" s="335"/>
      <c r="P701" s="335"/>
    </row>
    <row r="702" spans="3:16" ht="14.25" hidden="1" x14ac:dyDescent="0.2">
      <c r="C702" s="335"/>
      <c r="E702" s="78"/>
      <c r="F702" s="335"/>
      <c r="G702" s="335"/>
      <c r="H702" s="505"/>
      <c r="J702" s="335"/>
      <c r="K702" s="335"/>
      <c r="L702" s="335"/>
      <c r="M702" s="335"/>
      <c r="N702" s="335"/>
      <c r="O702" s="335"/>
      <c r="P702" s="335"/>
    </row>
    <row r="703" spans="3:16" ht="14.25" hidden="1" x14ac:dyDescent="0.2">
      <c r="C703" s="335"/>
      <c r="E703" s="78"/>
      <c r="F703" s="335"/>
      <c r="G703" s="335"/>
      <c r="H703" s="505"/>
      <c r="J703" s="335"/>
      <c r="K703" s="335"/>
      <c r="L703" s="335"/>
      <c r="M703" s="335"/>
      <c r="N703" s="335"/>
      <c r="O703" s="335"/>
      <c r="P703" s="335"/>
    </row>
    <row r="704" spans="3:16" ht="14.25" hidden="1" x14ac:dyDescent="0.2">
      <c r="C704" s="335"/>
      <c r="E704" s="78"/>
      <c r="F704" s="335"/>
      <c r="G704" s="335"/>
      <c r="H704" s="505"/>
      <c r="J704" s="335"/>
      <c r="K704" s="335"/>
      <c r="L704" s="335"/>
      <c r="M704" s="335"/>
      <c r="N704" s="335"/>
      <c r="O704" s="335"/>
      <c r="P704" s="335"/>
    </row>
    <row r="705" spans="3:16" ht="14.25" hidden="1" x14ac:dyDescent="0.2">
      <c r="C705" s="335"/>
      <c r="E705" s="78"/>
      <c r="F705" s="335"/>
      <c r="G705" s="335"/>
      <c r="H705" s="505"/>
      <c r="J705" s="335"/>
      <c r="K705" s="335"/>
      <c r="L705" s="335"/>
      <c r="M705" s="335"/>
      <c r="N705" s="335"/>
      <c r="O705" s="335"/>
      <c r="P705" s="335"/>
    </row>
    <row r="706" spans="3:16" ht="14.25" hidden="1" x14ac:dyDescent="0.2">
      <c r="C706" s="335"/>
      <c r="E706" s="78"/>
      <c r="F706" s="335"/>
      <c r="G706" s="335"/>
      <c r="H706" s="505"/>
      <c r="J706" s="335"/>
      <c r="K706" s="335"/>
      <c r="L706" s="335"/>
      <c r="M706" s="335"/>
      <c r="N706" s="335"/>
      <c r="O706" s="335"/>
      <c r="P706" s="335"/>
    </row>
    <row r="707" spans="3:16" ht="14.25" hidden="1" x14ac:dyDescent="0.2">
      <c r="C707" s="335"/>
      <c r="E707" s="78"/>
      <c r="F707" s="335"/>
      <c r="G707" s="335"/>
      <c r="H707" s="505"/>
      <c r="J707" s="335"/>
      <c r="K707" s="335"/>
      <c r="L707" s="335"/>
      <c r="M707" s="335"/>
      <c r="N707" s="335"/>
      <c r="O707" s="335"/>
      <c r="P707" s="335"/>
    </row>
    <row r="708" spans="3:16" ht="14.25" hidden="1" x14ac:dyDescent="0.2">
      <c r="C708" s="335"/>
      <c r="E708" s="78"/>
      <c r="F708" s="335"/>
      <c r="G708" s="335"/>
      <c r="H708" s="505"/>
      <c r="J708" s="335"/>
      <c r="K708" s="335"/>
      <c r="L708" s="335"/>
      <c r="M708" s="335"/>
      <c r="N708" s="335"/>
      <c r="O708" s="335"/>
      <c r="P708" s="335"/>
    </row>
    <row r="709" spans="3:16" ht="14.25" hidden="1" x14ac:dyDescent="0.2">
      <c r="C709" s="335"/>
      <c r="E709" s="78"/>
      <c r="F709" s="335"/>
      <c r="G709" s="335"/>
      <c r="H709" s="505"/>
      <c r="J709" s="335"/>
      <c r="K709" s="335"/>
      <c r="L709" s="335"/>
      <c r="M709" s="335"/>
      <c r="N709" s="335"/>
      <c r="O709" s="335"/>
      <c r="P709" s="335"/>
    </row>
    <row r="710" spans="3:16" ht="14.25" hidden="1" x14ac:dyDescent="0.2">
      <c r="C710" s="335"/>
      <c r="E710" s="78"/>
      <c r="F710" s="335"/>
      <c r="G710" s="335"/>
      <c r="H710" s="505"/>
      <c r="J710" s="335"/>
      <c r="K710" s="335"/>
      <c r="L710" s="335"/>
      <c r="M710" s="335"/>
      <c r="N710" s="335"/>
      <c r="O710" s="335"/>
      <c r="P710" s="335"/>
    </row>
    <row r="711" spans="3:16" ht="14.25" hidden="1" x14ac:dyDescent="0.2">
      <c r="C711" s="335"/>
      <c r="E711" s="78"/>
      <c r="F711" s="335"/>
      <c r="G711" s="335"/>
      <c r="H711" s="505"/>
      <c r="J711" s="335"/>
      <c r="K711" s="335"/>
      <c r="L711" s="335"/>
      <c r="M711" s="335"/>
      <c r="N711" s="335"/>
      <c r="O711" s="335"/>
      <c r="P711" s="335"/>
    </row>
    <row r="712" spans="3:16" ht="14.25" hidden="1" x14ac:dyDescent="0.2">
      <c r="C712" s="335"/>
      <c r="E712" s="78"/>
      <c r="F712" s="335"/>
      <c r="G712" s="335"/>
      <c r="H712" s="505"/>
      <c r="J712" s="335"/>
      <c r="K712" s="335"/>
      <c r="L712" s="335"/>
      <c r="M712" s="335"/>
      <c r="N712" s="335"/>
      <c r="O712" s="335"/>
      <c r="P712" s="335"/>
    </row>
    <row r="713" spans="3:16" ht="14.25" hidden="1" x14ac:dyDescent="0.2">
      <c r="C713" s="335"/>
      <c r="E713" s="78"/>
      <c r="F713" s="335"/>
      <c r="G713" s="335"/>
      <c r="H713" s="505"/>
      <c r="J713" s="335"/>
      <c r="K713" s="335"/>
      <c r="L713" s="335"/>
      <c r="M713" s="335"/>
      <c r="N713" s="335"/>
      <c r="O713" s="335"/>
      <c r="P713" s="335"/>
    </row>
    <row r="714" spans="3:16" ht="14.25" hidden="1" x14ac:dyDescent="0.2">
      <c r="C714" s="335"/>
      <c r="E714" s="78"/>
      <c r="F714" s="335"/>
      <c r="G714" s="335"/>
      <c r="H714" s="505"/>
      <c r="J714" s="335"/>
      <c r="K714" s="335"/>
      <c r="L714" s="335"/>
      <c r="M714" s="335"/>
      <c r="N714" s="335"/>
      <c r="O714" s="335"/>
      <c r="P714" s="335"/>
    </row>
    <row r="715" spans="3:16" ht="14.25" hidden="1" x14ac:dyDescent="0.2">
      <c r="C715" s="335"/>
      <c r="E715" s="78"/>
      <c r="F715" s="335"/>
      <c r="G715" s="335"/>
      <c r="H715" s="505"/>
      <c r="J715" s="335"/>
      <c r="K715" s="335"/>
      <c r="L715" s="335"/>
      <c r="M715" s="335"/>
      <c r="N715" s="335"/>
      <c r="O715" s="335"/>
      <c r="P715" s="335"/>
    </row>
    <row r="716" spans="3:16" ht="14.25" hidden="1" x14ac:dyDescent="0.2">
      <c r="C716" s="335"/>
      <c r="E716" s="78"/>
      <c r="F716" s="335"/>
      <c r="G716" s="335"/>
      <c r="H716" s="505"/>
      <c r="J716" s="335"/>
      <c r="K716" s="335"/>
      <c r="L716" s="335"/>
      <c r="M716" s="335"/>
      <c r="N716" s="335"/>
      <c r="O716" s="335"/>
      <c r="P716" s="335"/>
    </row>
    <row r="717" spans="3:16" ht="14.25" hidden="1" x14ac:dyDescent="0.2">
      <c r="C717" s="335"/>
      <c r="E717" s="78"/>
      <c r="F717" s="335"/>
      <c r="G717" s="335"/>
      <c r="H717" s="505"/>
      <c r="J717" s="335"/>
      <c r="K717" s="335"/>
      <c r="L717" s="335"/>
      <c r="M717" s="335"/>
      <c r="N717" s="335"/>
      <c r="O717" s="335"/>
      <c r="P717" s="335"/>
    </row>
    <row r="718" spans="3:16" ht="14.25" hidden="1" x14ac:dyDescent="0.2">
      <c r="C718" s="335"/>
      <c r="E718" s="78"/>
      <c r="F718" s="335"/>
      <c r="G718" s="335"/>
      <c r="H718" s="505"/>
      <c r="J718" s="335"/>
      <c r="K718" s="335"/>
      <c r="L718" s="335"/>
      <c r="M718" s="335"/>
      <c r="N718" s="335"/>
      <c r="O718" s="335"/>
      <c r="P718" s="335"/>
    </row>
    <row r="719" spans="3:16" ht="14.25" hidden="1" x14ac:dyDescent="0.2">
      <c r="C719" s="335"/>
      <c r="E719" s="78"/>
      <c r="F719" s="335"/>
      <c r="G719" s="335"/>
      <c r="H719" s="505"/>
      <c r="J719" s="335"/>
      <c r="K719" s="335"/>
      <c r="L719" s="335"/>
      <c r="M719" s="335"/>
      <c r="N719" s="335"/>
      <c r="O719" s="335"/>
      <c r="P719" s="335"/>
    </row>
    <row r="720" spans="3:16" ht="14.25" hidden="1" x14ac:dyDescent="0.2">
      <c r="C720" s="335"/>
      <c r="E720" s="78"/>
      <c r="F720" s="335"/>
      <c r="G720" s="335"/>
      <c r="H720" s="505"/>
      <c r="J720" s="335"/>
      <c r="K720" s="335"/>
      <c r="L720" s="335"/>
      <c r="M720" s="335"/>
      <c r="N720" s="335"/>
      <c r="O720" s="335"/>
      <c r="P720" s="335"/>
    </row>
    <row r="721" spans="3:16" ht="14.25" hidden="1" x14ac:dyDescent="0.2">
      <c r="C721" s="335"/>
      <c r="E721" s="78"/>
      <c r="F721" s="335"/>
      <c r="G721" s="335"/>
      <c r="H721" s="505"/>
      <c r="J721" s="335"/>
      <c r="K721" s="335"/>
      <c r="L721" s="335"/>
      <c r="M721" s="335"/>
      <c r="N721" s="335"/>
      <c r="O721" s="335"/>
      <c r="P721" s="335"/>
    </row>
    <row r="722" spans="3:16" ht="14.25" hidden="1" x14ac:dyDescent="0.2">
      <c r="C722" s="335"/>
      <c r="E722" s="78"/>
      <c r="F722" s="335"/>
      <c r="G722" s="335"/>
      <c r="H722" s="505"/>
      <c r="J722" s="335"/>
      <c r="K722" s="335"/>
      <c r="L722" s="335"/>
      <c r="M722" s="335"/>
      <c r="N722" s="335"/>
      <c r="O722" s="335"/>
      <c r="P722" s="335"/>
    </row>
    <row r="723" spans="3:16" ht="14.25" hidden="1" x14ac:dyDescent="0.2">
      <c r="C723" s="335"/>
      <c r="E723" s="78"/>
      <c r="F723" s="335"/>
      <c r="G723" s="335"/>
      <c r="H723" s="505"/>
      <c r="J723" s="335"/>
      <c r="K723" s="335"/>
      <c r="L723" s="335"/>
      <c r="M723" s="335"/>
      <c r="N723" s="335"/>
      <c r="O723" s="335"/>
      <c r="P723" s="335"/>
    </row>
    <row r="724" spans="3:16" ht="14.25" hidden="1" x14ac:dyDescent="0.2">
      <c r="C724" s="335"/>
      <c r="E724" s="78"/>
      <c r="F724" s="335"/>
      <c r="G724" s="335"/>
      <c r="H724" s="505"/>
      <c r="J724" s="335"/>
      <c r="K724" s="335"/>
      <c r="L724" s="335"/>
      <c r="M724" s="335"/>
      <c r="N724" s="335"/>
      <c r="O724" s="335"/>
      <c r="P724" s="335"/>
    </row>
    <row r="725" spans="3:16" ht="14.25" hidden="1" x14ac:dyDescent="0.2">
      <c r="C725" s="335"/>
      <c r="E725" s="78"/>
      <c r="F725" s="335"/>
      <c r="G725" s="335"/>
      <c r="H725" s="505"/>
      <c r="J725" s="335"/>
      <c r="K725" s="335"/>
      <c r="L725" s="335"/>
      <c r="M725" s="335"/>
      <c r="N725" s="335"/>
      <c r="O725" s="335"/>
      <c r="P725" s="335"/>
    </row>
    <row r="726" spans="3:16" ht="14.25" hidden="1" x14ac:dyDescent="0.2">
      <c r="C726" s="335"/>
      <c r="E726" s="78"/>
      <c r="F726" s="335"/>
      <c r="G726" s="335"/>
      <c r="H726" s="505"/>
      <c r="J726" s="335"/>
      <c r="K726" s="335"/>
      <c r="L726" s="335"/>
      <c r="M726" s="335"/>
      <c r="N726" s="335"/>
      <c r="O726" s="335"/>
      <c r="P726" s="335"/>
    </row>
    <row r="727" spans="3:16" ht="14.25" hidden="1" x14ac:dyDescent="0.2">
      <c r="C727" s="335"/>
      <c r="E727" s="78"/>
      <c r="F727" s="335"/>
      <c r="G727" s="335"/>
      <c r="H727" s="505"/>
      <c r="J727" s="335"/>
      <c r="K727" s="335"/>
      <c r="L727" s="335"/>
      <c r="M727" s="335"/>
      <c r="N727" s="335"/>
      <c r="O727" s="335"/>
      <c r="P727" s="335"/>
    </row>
    <row r="728" spans="3:16" ht="14.25" hidden="1" x14ac:dyDescent="0.2">
      <c r="C728" s="335"/>
      <c r="E728" s="78"/>
      <c r="F728" s="335"/>
      <c r="G728" s="335"/>
      <c r="H728" s="505"/>
      <c r="J728" s="335"/>
      <c r="K728" s="335"/>
      <c r="L728" s="335"/>
      <c r="M728" s="335"/>
      <c r="N728" s="335"/>
      <c r="O728" s="335"/>
      <c r="P728" s="335"/>
    </row>
    <row r="729" spans="3:16" ht="14.25" hidden="1" x14ac:dyDescent="0.2">
      <c r="C729" s="335"/>
      <c r="E729" s="78"/>
      <c r="F729" s="335"/>
      <c r="G729" s="335"/>
      <c r="H729" s="505"/>
      <c r="J729" s="335"/>
      <c r="K729" s="335"/>
      <c r="L729" s="335"/>
      <c r="M729" s="335"/>
      <c r="N729" s="335"/>
      <c r="O729" s="335"/>
      <c r="P729" s="335"/>
    </row>
    <row r="730" spans="3:16" ht="14.25" hidden="1" x14ac:dyDescent="0.2">
      <c r="C730" s="335"/>
      <c r="E730" s="78"/>
      <c r="F730" s="335"/>
      <c r="G730" s="335"/>
      <c r="H730" s="505"/>
      <c r="J730" s="335"/>
      <c r="K730" s="335"/>
      <c r="L730" s="335"/>
      <c r="M730" s="335"/>
      <c r="N730" s="335"/>
      <c r="O730" s="335"/>
      <c r="P730" s="335"/>
    </row>
    <row r="731" spans="3:16" ht="14.25" hidden="1" x14ac:dyDescent="0.2">
      <c r="C731" s="335"/>
      <c r="E731" s="78"/>
      <c r="F731" s="335"/>
      <c r="G731" s="335"/>
      <c r="H731" s="505"/>
      <c r="J731" s="335"/>
      <c r="K731" s="335"/>
      <c r="L731" s="335"/>
      <c r="M731" s="335"/>
      <c r="N731" s="335"/>
      <c r="O731" s="335"/>
      <c r="P731" s="335"/>
    </row>
    <row r="732" spans="3:16" ht="14.25" hidden="1" x14ac:dyDescent="0.2">
      <c r="C732" s="335"/>
      <c r="E732" s="78"/>
      <c r="F732" s="335"/>
      <c r="G732" s="335"/>
      <c r="H732" s="505"/>
      <c r="J732" s="335"/>
      <c r="K732" s="335"/>
      <c r="L732" s="335"/>
      <c r="M732" s="335"/>
      <c r="N732" s="335"/>
      <c r="O732" s="335"/>
      <c r="P732" s="335"/>
    </row>
    <row r="733" spans="3:16" ht="14.25" hidden="1" x14ac:dyDescent="0.2">
      <c r="C733" s="335"/>
      <c r="E733" s="78"/>
      <c r="F733" s="335"/>
      <c r="G733" s="335"/>
      <c r="H733" s="505"/>
      <c r="J733" s="335"/>
      <c r="K733" s="335"/>
      <c r="L733" s="335"/>
      <c r="M733" s="335"/>
      <c r="N733" s="335"/>
      <c r="O733" s="335"/>
      <c r="P733" s="335"/>
    </row>
    <row r="734" spans="3:16" ht="14.25" hidden="1" x14ac:dyDescent="0.2">
      <c r="C734" s="335"/>
      <c r="E734" s="78"/>
      <c r="F734" s="335"/>
      <c r="G734" s="335"/>
      <c r="H734" s="505"/>
      <c r="J734" s="335"/>
      <c r="K734" s="335"/>
      <c r="L734" s="335"/>
      <c r="M734" s="335"/>
      <c r="N734" s="335"/>
      <c r="O734" s="335"/>
      <c r="P734" s="335"/>
    </row>
    <row r="735" spans="3:16" ht="14.25" hidden="1" x14ac:dyDescent="0.2">
      <c r="C735" s="335"/>
      <c r="E735" s="78"/>
      <c r="F735" s="335"/>
      <c r="G735" s="335"/>
      <c r="H735" s="505"/>
      <c r="J735" s="335"/>
      <c r="K735" s="335"/>
      <c r="L735" s="335"/>
      <c r="M735" s="335"/>
      <c r="N735" s="335"/>
      <c r="O735" s="335"/>
      <c r="P735" s="335"/>
    </row>
    <row r="736" spans="3:16" ht="14.25" hidden="1" x14ac:dyDescent="0.2">
      <c r="C736" s="335"/>
      <c r="E736" s="78"/>
      <c r="F736" s="335"/>
      <c r="G736" s="335"/>
      <c r="H736" s="505"/>
      <c r="J736" s="335"/>
      <c r="K736" s="335"/>
      <c r="L736" s="335"/>
      <c r="M736" s="335"/>
      <c r="N736" s="335"/>
      <c r="O736" s="335"/>
      <c r="P736" s="335"/>
    </row>
    <row r="737" spans="3:16" ht="14.25" hidden="1" x14ac:dyDescent="0.2">
      <c r="C737" s="335"/>
      <c r="E737" s="78"/>
      <c r="F737" s="335"/>
      <c r="G737" s="335"/>
      <c r="H737" s="505"/>
      <c r="J737" s="335"/>
      <c r="K737" s="335"/>
      <c r="L737" s="335"/>
      <c r="M737" s="335"/>
      <c r="N737" s="335"/>
      <c r="O737" s="335"/>
      <c r="P737" s="335"/>
    </row>
    <row r="738" spans="3:16" ht="14.25" hidden="1" x14ac:dyDescent="0.2">
      <c r="C738" s="335"/>
      <c r="E738" s="78"/>
      <c r="F738" s="335"/>
      <c r="G738" s="335"/>
      <c r="H738" s="505"/>
      <c r="J738" s="335"/>
      <c r="K738" s="335"/>
      <c r="L738" s="335"/>
      <c r="M738" s="335"/>
      <c r="N738" s="335"/>
      <c r="O738" s="335"/>
      <c r="P738" s="335"/>
    </row>
    <row r="739" spans="3:16" ht="14.25" hidden="1" x14ac:dyDescent="0.2">
      <c r="C739" s="335"/>
      <c r="E739" s="78"/>
      <c r="F739" s="335"/>
      <c r="G739" s="335"/>
      <c r="H739" s="505"/>
      <c r="J739" s="335"/>
      <c r="K739" s="335"/>
      <c r="L739" s="335"/>
      <c r="M739" s="335"/>
      <c r="N739" s="335"/>
      <c r="O739" s="335"/>
      <c r="P739" s="335"/>
    </row>
    <row r="740" spans="3:16" ht="14.25" hidden="1" x14ac:dyDescent="0.2">
      <c r="C740" s="335"/>
      <c r="E740" s="78"/>
      <c r="F740" s="335"/>
      <c r="G740" s="335"/>
      <c r="H740" s="505"/>
      <c r="J740" s="335"/>
      <c r="K740" s="335"/>
      <c r="L740" s="335"/>
      <c r="M740" s="335"/>
      <c r="N740" s="335"/>
      <c r="O740" s="335"/>
      <c r="P740" s="335"/>
    </row>
    <row r="741" spans="3:16" ht="14.25" hidden="1" x14ac:dyDescent="0.2">
      <c r="C741" s="335"/>
      <c r="E741" s="78"/>
      <c r="F741" s="335"/>
      <c r="G741" s="335"/>
      <c r="H741" s="505"/>
      <c r="J741" s="335"/>
      <c r="K741" s="335"/>
      <c r="L741" s="335"/>
      <c r="M741" s="335"/>
      <c r="N741" s="335"/>
      <c r="O741" s="335"/>
      <c r="P741" s="335"/>
    </row>
    <row r="742" spans="3:16" ht="14.25" hidden="1" x14ac:dyDescent="0.2">
      <c r="C742" s="335"/>
      <c r="E742" s="78"/>
      <c r="F742" s="335"/>
      <c r="G742" s="335"/>
      <c r="H742" s="505"/>
      <c r="J742" s="335"/>
      <c r="K742" s="335"/>
      <c r="L742" s="335"/>
      <c r="M742" s="335"/>
      <c r="N742" s="335"/>
      <c r="O742" s="335"/>
      <c r="P742" s="335"/>
    </row>
    <row r="743" spans="3:16" ht="14.25" hidden="1" x14ac:dyDescent="0.2">
      <c r="C743" s="335"/>
      <c r="E743" s="78"/>
      <c r="F743" s="335"/>
      <c r="G743" s="335"/>
      <c r="H743" s="505"/>
      <c r="J743" s="335"/>
      <c r="K743" s="335"/>
      <c r="L743" s="335"/>
      <c r="M743" s="335"/>
      <c r="N743" s="335"/>
      <c r="O743" s="335"/>
      <c r="P743" s="335"/>
    </row>
    <row r="744" spans="3:16" ht="14.25" hidden="1" x14ac:dyDescent="0.2">
      <c r="C744" s="335"/>
      <c r="E744" s="78"/>
      <c r="F744" s="335"/>
      <c r="G744" s="335"/>
      <c r="H744" s="505"/>
      <c r="J744" s="335"/>
      <c r="K744" s="335"/>
      <c r="L744" s="335"/>
      <c r="M744" s="335"/>
      <c r="N744" s="335"/>
      <c r="O744" s="335"/>
      <c r="P744" s="335"/>
    </row>
    <row r="745" spans="3:16" ht="14.25" hidden="1" x14ac:dyDescent="0.2">
      <c r="C745" s="335"/>
      <c r="E745" s="78"/>
      <c r="F745" s="335"/>
      <c r="G745" s="335"/>
      <c r="H745" s="505"/>
      <c r="J745" s="335"/>
      <c r="K745" s="335"/>
      <c r="L745" s="335"/>
      <c r="M745" s="335"/>
      <c r="N745" s="335"/>
      <c r="O745" s="335"/>
      <c r="P745" s="335"/>
    </row>
    <row r="746" spans="3:16" ht="14.25" hidden="1" x14ac:dyDescent="0.2">
      <c r="C746" s="335"/>
      <c r="E746" s="78"/>
      <c r="F746" s="335"/>
      <c r="G746" s="335"/>
      <c r="H746" s="505"/>
      <c r="J746" s="335"/>
      <c r="K746" s="335"/>
      <c r="L746" s="335"/>
      <c r="M746" s="335"/>
      <c r="N746" s="335"/>
      <c r="O746" s="335"/>
      <c r="P746" s="335"/>
    </row>
    <row r="747" spans="3:16" ht="14.25" hidden="1" x14ac:dyDescent="0.2">
      <c r="C747" s="335"/>
      <c r="E747" s="78"/>
      <c r="F747" s="335"/>
      <c r="G747" s="335"/>
      <c r="H747" s="505"/>
      <c r="J747" s="335"/>
      <c r="K747" s="335"/>
      <c r="L747" s="335"/>
      <c r="M747" s="335"/>
      <c r="N747" s="335"/>
      <c r="O747" s="335"/>
      <c r="P747" s="335"/>
    </row>
    <row r="748" spans="3:16" ht="14.25" hidden="1" x14ac:dyDescent="0.2">
      <c r="C748" s="335"/>
      <c r="E748" s="78"/>
      <c r="F748" s="335"/>
      <c r="G748" s="335"/>
      <c r="H748" s="505"/>
      <c r="J748" s="335"/>
      <c r="K748" s="335"/>
      <c r="L748" s="335"/>
      <c r="M748" s="335"/>
      <c r="N748" s="335"/>
      <c r="O748" s="335"/>
      <c r="P748" s="335"/>
    </row>
    <row r="749" spans="3:16" ht="14.25" hidden="1" x14ac:dyDescent="0.2">
      <c r="C749" s="335"/>
      <c r="E749" s="78"/>
      <c r="F749" s="335"/>
      <c r="G749" s="335"/>
      <c r="H749" s="505"/>
      <c r="J749" s="335"/>
      <c r="K749" s="335"/>
      <c r="L749" s="335"/>
      <c r="M749" s="335"/>
      <c r="N749" s="335"/>
      <c r="O749" s="335"/>
      <c r="P749" s="335"/>
    </row>
    <row r="750" spans="3:16" ht="14.25" hidden="1" x14ac:dyDescent="0.2">
      <c r="C750" s="335"/>
      <c r="E750" s="78"/>
      <c r="F750" s="335"/>
      <c r="G750" s="335"/>
      <c r="H750" s="505"/>
      <c r="J750" s="335"/>
      <c r="K750" s="335"/>
      <c r="L750" s="335"/>
      <c r="M750" s="335"/>
      <c r="N750" s="335"/>
      <c r="O750" s="335"/>
      <c r="P750" s="335"/>
    </row>
    <row r="751" spans="3:16" ht="14.25" hidden="1" x14ac:dyDescent="0.2">
      <c r="C751" s="335"/>
      <c r="E751" s="78"/>
      <c r="F751" s="335"/>
      <c r="G751" s="335"/>
      <c r="H751" s="505"/>
      <c r="J751" s="335"/>
      <c r="K751" s="335"/>
      <c r="L751" s="335"/>
      <c r="M751" s="335"/>
      <c r="N751" s="335"/>
      <c r="O751" s="335"/>
      <c r="P751" s="335"/>
    </row>
    <row r="752" spans="3:16" ht="14.25" hidden="1" x14ac:dyDescent="0.2">
      <c r="C752" s="335"/>
      <c r="E752" s="78"/>
      <c r="F752" s="335"/>
      <c r="G752" s="335"/>
      <c r="H752" s="505"/>
      <c r="J752" s="335"/>
      <c r="K752" s="335"/>
      <c r="L752" s="335"/>
      <c r="M752" s="335"/>
      <c r="N752" s="335"/>
      <c r="O752" s="335"/>
      <c r="P752" s="335"/>
    </row>
    <row r="753" spans="3:16" ht="14.25" hidden="1" x14ac:dyDescent="0.2">
      <c r="C753" s="335"/>
      <c r="E753" s="78"/>
      <c r="F753" s="335"/>
      <c r="G753" s="335"/>
      <c r="H753" s="505"/>
      <c r="J753" s="335"/>
      <c r="K753" s="335"/>
      <c r="L753" s="335"/>
      <c r="M753" s="335"/>
      <c r="N753" s="335"/>
      <c r="O753" s="335"/>
      <c r="P753" s="335"/>
    </row>
    <row r="754" spans="3:16" ht="14.25" hidden="1" x14ac:dyDescent="0.2">
      <c r="C754" s="335"/>
      <c r="E754" s="78"/>
      <c r="F754" s="335"/>
      <c r="G754" s="335"/>
      <c r="H754" s="505"/>
      <c r="J754" s="335"/>
      <c r="K754" s="335"/>
      <c r="L754" s="335"/>
      <c r="M754" s="335"/>
      <c r="N754" s="335"/>
      <c r="O754" s="335"/>
      <c r="P754" s="335"/>
    </row>
    <row r="755" spans="3:16" ht="14.25" hidden="1" x14ac:dyDescent="0.2">
      <c r="C755" s="335"/>
      <c r="E755" s="78"/>
      <c r="F755" s="335"/>
      <c r="G755" s="335"/>
      <c r="H755" s="505"/>
      <c r="J755" s="335"/>
      <c r="K755" s="335"/>
      <c r="L755" s="335"/>
      <c r="M755" s="335"/>
      <c r="N755" s="335"/>
      <c r="O755" s="335"/>
      <c r="P755" s="335"/>
    </row>
    <row r="756" spans="3:16" ht="14.25" hidden="1" x14ac:dyDescent="0.2">
      <c r="C756" s="335"/>
      <c r="E756" s="78"/>
      <c r="F756" s="335"/>
      <c r="G756" s="335"/>
      <c r="H756" s="505"/>
      <c r="J756" s="335"/>
      <c r="K756" s="335"/>
      <c r="L756" s="335"/>
      <c r="M756" s="335"/>
      <c r="N756" s="335"/>
      <c r="O756" s="335"/>
      <c r="P756" s="335"/>
    </row>
    <row r="757" spans="3:16" ht="14.25" hidden="1" x14ac:dyDescent="0.2">
      <c r="C757" s="335"/>
      <c r="E757" s="78"/>
      <c r="F757" s="335"/>
      <c r="G757" s="335"/>
      <c r="H757" s="505"/>
      <c r="J757" s="335"/>
      <c r="K757" s="335"/>
      <c r="L757" s="335"/>
      <c r="M757" s="335"/>
      <c r="N757" s="335"/>
      <c r="O757" s="335"/>
      <c r="P757" s="335"/>
    </row>
    <row r="758" spans="3:16" ht="14.25" hidden="1" x14ac:dyDescent="0.2">
      <c r="C758" s="335"/>
      <c r="E758" s="78"/>
      <c r="F758" s="335"/>
      <c r="G758" s="335"/>
      <c r="H758" s="505"/>
      <c r="J758" s="335"/>
      <c r="K758" s="335"/>
      <c r="L758" s="335"/>
      <c r="M758" s="335"/>
      <c r="N758" s="335"/>
      <c r="O758" s="335"/>
      <c r="P758" s="335"/>
    </row>
    <row r="759" spans="3:16" ht="14.25" hidden="1" x14ac:dyDescent="0.2">
      <c r="C759" s="335"/>
      <c r="E759" s="78"/>
      <c r="F759" s="335"/>
      <c r="G759" s="335"/>
      <c r="H759" s="505"/>
      <c r="J759" s="335"/>
      <c r="K759" s="335"/>
      <c r="L759" s="335"/>
      <c r="M759" s="335"/>
      <c r="N759" s="335"/>
      <c r="O759" s="335"/>
      <c r="P759" s="335"/>
    </row>
    <row r="760" spans="3:16" ht="14.25" hidden="1" x14ac:dyDescent="0.2">
      <c r="C760" s="335"/>
      <c r="E760" s="78"/>
      <c r="F760" s="335"/>
      <c r="G760" s="335"/>
      <c r="H760" s="505"/>
      <c r="J760" s="335"/>
      <c r="K760" s="335"/>
      <c r="L760" s="335"/>
      <c r="M760" s="335"/>
      <c r="N760" s="335"/>
      <c r="O760" s="335"/>
      <c r="P760" s="335"/>
    </row>
    <row r="761" spans="3:16" ht="14.25" hidden="1" x14ac:dyDescent="0.2">
      <c r="C761" s="335"/>
      <c r="E761" s="78"/>
      <c r="F761" s="335"/>
      <c r="G761" s="335"/>
      <c r="H761" s="505"/>
      <c r="J761" s="335"/>
      <c r="K761" s="335"/>
      <c r="L761" s="335"/>
      <c r="M761" s="335"/>
      <c r="N761" s="335"/>
      <c r="O761" s="335"/>
      <c r="P761" s="335"/>
    </row>
    <row r="762" spans="3:16" ht="14.25" hidden="1" x14ac:dyDescent="0.2">
      <c r="C762" s="335"/>
      <c r="E762" s="78"/>
      <c r="F762" s="335"/>
      <c r="G762" s="335"/>
      <c r="H762" s="505"/>
      <c r="J762" s="335"/>
      <c r="K762" s="335"/>
      <c r="L762" s="335"/>
      <c r="M762" s="335"/>
      <c r="N762" s="335"/>
      <c r="O762" s="335"/>
      <c r="P762" s="335"/>
    </row>
    <row r="763" spans="3:16" ht="14.25" hidden="1" x14ac:dyDescent="0.2">
      <c r="C763" s="335"/>
      <c r="E763" s="78"/>
      <c r="F763" s="335"/>
      <c r="G763" s="335"/>
      <c r="H763" s="505"/>
      <c r="J763" s="335"/>
      <c r="K763" s="335"/>
      <c r="L763" s="335"/>
      <c r="M763" s="335"/>
      <c r="N763" s="335"/>
      <c r="O763" s="335"/>
      <c r="P763" s="335"/>
    </row>
    <row r="764" spans="3:16" ht="14.25" hidden="1" x14ac:dyDescent="0.2">
      <c r="C764" s="335"/>
      <c r="E764" s="78"/>
      <c r="F764" s="335"/>
      <c r="G764" s="335"/>
      <c r="H764" s="505"/>
      <c r="J764" s="335"/>
      <c r="K764" s="335"/>
      <c r="L764" s="335"/>
      <c r="M764" s="335"/>
      <c r="N764" s="335"/>
      <c r="O764" s="335"/>
      <c r="P764" s="335"/>
    </row>
    <row r="765" spans="3:16" ht="14.25" hidden="1" x14ac:dyDescent="0.2">
      <c r="C765" s="335"/>
      <c r="E765" s="78"/>
      <c r="F765" s="335"/>
      <c r="G765" s="335"/>
      <c r="H765" s="505"/>
      <c r="J765" s="335"/>
      <c r="K765" s="335"/>
      <c r="L765" s="335"/>
      <c r="M765" s="335"/>
      <c r="N765" s="335"/>
      <c r="O765" s="335"/>
      <c r="P765" s="335"/>
    </row>
    <row r="766" spans="3:16" ht="14.25" hidden="1" x14ac:dyDescent="0.2">
      <c r="C766" s="335"/>
      <c r="E766" s="78"/>
      <c r="F766" s="335"/>
      <c r="G766" s="335"/>
      <c r="H766" s="505"/>
      <c r="J766" s="335"/>
      <c r="K766" s="335"/>
      <c r="L766" s="335"/>
      <c r="M766" s="335"/>
      <c r="N766" s="335"/>
      <c r="O766" s="335"/>
      <c r="P766" s="335"/>
    </row>
    <row r="767" spans="3:16" ht="14.25" hidden="1" x14ac:dyDescent="0.2">
      <c r="C767" s="335"/>
      <c r="E767" s="78"/>
      <c r="F767" s="335"/>
      <c r="G767" s="335"/>
      <c r="H767" s="505"/>
      <c r="J767" s="335"/>
      <c r="K767" s="335"/>
      <c r="L767" s="335"/>
      <c r="M767" s="335"/>
      <c r="N767" s="335"/>
      <c r="O767" s="335"/>
      <c r="P767" s="335"/>
    </row>
    <row r="768" spans="3:16" ht="14.25" hidden="1" x14ac:dyDescent="0.2">
      <c r="C768" s="335"/>
      <c r="E768" s="78"/>
      <c r="F768" s="335"/>
      <c r="G768" s="335"/>
      <c r="H768" s="505"/>
      <c r="J768" s="335"/>
      <c r="K768" s="335"/>
      <c r="L768" s="335"/>
      <c r="M768" s="335"/>
      <c r="N768" s="335"/>
      <c r="O768" s="335"/>
      <c r="P768" s="335"/>
    </row>
    <row r="769" spans="3:16" ht="14.25" hidden="1" x14ac:dyDescent="0.2">
      <c r="C769" s="335"/>
      <c r="E769" s="78"/>
      <c r="F769" s="335"/>
      <c r="G769" s="335"/>
      <c r="H769" s="505"/>
      <c r="J769" s="335"/>
      <c r="K769" s="335"/>
      <c r="L769" s="335"/>
      <c r="M769" s="335"/>
      <c r="N769" s="335"/>
      <c r="O769" s="335"/>
      <c r="P769" s="335"/>
    </row>
    <row r="770" spans="3:16" ht="14.25" hidden="1" x14ac:dyDescent="0.2">
      <c r="C770" s="335"/>
      <c r="E770" s="78"/>
      <c r="F770" s="335"/>
      <c r="G770" s="335"/>
      <c r="H770" s="505"/>
      <c r="J770" s="335"/>
      <c r="K770" s="335"/>
      <c r="L770" s="335"/>
      <c r="M770" s="335"/>
      <c r="N770" s="335"/>
      <c r="O770" s="335"/>
      <c r="P770" s="335"/>
    </row>
    <row r="771" spans="3:16" ht="14.25" hidden="1" x14ac:dyDescent="0.2">
      <c r="C771" s="335"/>
      <c r="E771" s="78"/>
      <c r="F771" s="335"/>
      <c r="G771" s="335"/>
      <c r="H771" s="505"/>
      <c r="J771" s="335"/>
      <c r="K771" s="335"/>
      <c r="L771" s="335"/>
      <c r="M771" s="335"/>
      <c r="N771" s="335"/>
      <c r="O771" s="335"/>
      <c r="P771" s="335"/>
    </row>
    <row r="772" spans="3:16" ht="14.25" hidden="1" x14ac:dyDescent="0.2">
      <c r="C772" s="335"/>
      <c r="E772" s="78"/>
      <c r="F772" s="335"/>
      <c r="G772" s="335"/>
      <c r="H772" s="505"/>
      <c r="J772" s="335"/>
      <c r="K772" s="335"/>
      <c r="L772" s="335"/>
      <c r="M772" s="335"/>
      <c r="N772" s="335"/>
      <c r="O772" s="335"/>
      <c r="P772" s="335"/>
    </row>
    <row r="773" spans="3:16" ht="14.25" hidden="1" x14ac:dyDescent="0.2">
      <c r="C773" s="335"/>
      <c r="E773" s="78"/>
      <c r="F773" s="335"/>
      <c r="G773" s="335"/>
      <c r="H773" s="505"/>
      <c r="J773" s="335"/>
      <c r="K773" s="335"/>
      <c r="L773" s="335"/>
      <c r="M773" s="335"/>
      <c r="N773" s="335"/>
      <c r="O773" s="335"/>
      <c r="P773" s="335"/>
    </row>
    <row r="774" spans="3:16" ht="14.25" hidden="1" x14ac:dyDescent="0.2">
      <c r="C774" s="335"/>
      <c r="E774" s="78"/>
      <c r="F774" s="335"/>
      <c r="G774" s="335"/>
      <c r="H774" s="505"/>
      <c r="J774" s="335"/>
      <c r="K774" s="335"/>
      <c r="L774" s="335"/>
      <c r="M774" s="335"/>
      <c r="N774" s="335"/>
      <c r="O774" s="335"/>
      <c r="P774" s="335"/>
    </row>
    <row r="775" spans="3:16" ht="14.25" hidden="1" x14ac:dyDescent="0.2">
      <c r="C775" s="335"/>
      <c r="E775" s="78"/>
      <c r="F775" s="335"/>
      <c r="G775" s="335"/>
      <c r="H775" s="505"/>
      <c r="J775" s="335"/>
      <c r="K775" s="335"/>
      <c r="L775" s="335"/>
      <c r="M775" s="335"/>
      <c r="N775" s="335"/>
      <c r="O775" s="335"/>
      <c r="P775" s="335"/>
    </row>
    <row r="776" spans="3:16" ht="14.25" hidden="1" x14ac:dyDescent="0.2">
      <c r="C776" s="335"/>
      <c r="E776" s="78"/>
      <c r="F776" s="335"/>
      <c r="G776" s="335"/>
      <c r="H776" s="505"/>
      <c r="J776" s="335"/>
      <c r="K776" s="335"/>
      <c r="L776" s="335"/>
      <c r="M776" s="335"/>
      <c r="N776" s="335"/>
      <c r="O776" s="335"/>
      <c r="P776" s="335"/>
    </row>
    <row r="777" spans="3:16" ht="14.25" hidden="1" x14ac:dyDescent="0.2">
      <c r="C777" s="335"/>
      <c r="E777" s="78"/>
      <c r="F777" s="335"/>
      <c r="G777" s="335"/>
      <c r="H777" s="505"/>
      <c r="J777" s="335"/>
      <c r="K777" s="335"/>
      <c r="L777" s="335"/>
      <c r="M777" s="335"/>
      <c r="N777" s="335"/>
      <c r="O777" s="335"/>
      <c r="P777" s="335"/>
    </row>
    <row r="778" spans="3:16" ht="14.25" hidden="1" x14ac:dyDescent="0.2">
      <c r="C778" s="335"/>
      <c r="E778" s="78"/>
      <c r="F778" s="335"/>
      <c r="G778" s="335"/>
      <c r="H778" s="505"/>
      <c r="J778" s="335"/>
      <c r="K778" s="335"/>
      <c r="L778" s="335"/>
      <c r="M778" s="335"/>
      <c r="N778" s="335"/>
      <c r="O778" s="335"/>
      <c r="P778" s="335"/>
    </row>
    <row r="779" spans="3:16" ht="14.25" hidden="1" x14ac:dyDescent="0.2">
      <c r="C779" s="335"/>
      <c r="E779" s="78"/>
      <c r="F779" s="335"/>
      <c r="G779" s="335"/>
      <c r="H779" s="505"/>
      <c r="J779" s="335"/>
      <c r="K779" s="335"/>
      <c r="L779" s="335"/>
      <c r="M779" s="335"/>
      <c r="N779" s="335"/>
      <c r="O779" s="335"/>
      <c r="P779" s="335"/>
    </row>
    <row r="780" spans="3:16" ht="14.25" hidden="1" x14ac:dyDescent="0.2">
      <c r="C780" s="335"/>
      <c r="E780" s="78"/>
      <c r="F780" s="335"/>
      <c r="G780" s="335"/>
      <c r="H780" s="505"/>
      <c r="J780" s="335"/>
      <c r="K780" s="335"/>
      <c r="L780" s="335"/>
      <c r="M780" s="335"/>
      <c r="N780" s="335"/>
      <c r="O780" s="335"/>
      <c r="P780" s="335"/>
    </row>
    <row r="781" spans="3:16" ht="14.25" hidden="1" x14ac:dyDescent="0.2">
      <c r="C781" s="335"/>
      <c r="E781" s="78"/>
      <c r="F781" s="335"/>
      <c r="G781" s="335"/>
      <c r="H781" s="505"/>
      <c r="J781" s="335"/>
      <c r="K781" s="335"/>
      <c r="L781" s="335"/>
      <c r="M781" s="335"/>
      <c r="N781" s="335"/>
      <c r="O781" s="335"/>
      <c r="P781" s="335"/>
    </row>
    <row r="782" spans="3:16" ht="14.25" hidden="1" x14ac:dyDescent="0.2">
      <c r="C782" s="335"/>
      <c r="E782" s="78"/>
      <c r="F782" s="335"/>
      <c r="G782" s="335"/>
      <c r="H782" s="505"/>
      <c r="J782" s="335"/>
      <c r="K782" s="335"/>
      <c r="L782" s="335"/>
      <c r="M782" s="335"/>
      <c r="N782" s="335"/>
      <c r="O782" s="335"/>
      <c r="P782" s="335"/>
    </row>
    <row r="783" spans="3:16" ht="14.25" hidden="1" x14ac:dyDescent="0.2">
      <c r="C783" s="335"/>
      <c r="E783" s="78"/>
      <c r="F783" s="335"/>
      <c r="G783" s="335"/>
      <c r="H783" s="505"/>
      <c r="J783" s="335"/>
      <c r="K783" s="335"/>
      <c r="L783" s="335"/>
      <c r="M783" s="335"/>
      <c r="N783" s="335"/>
      <c r="O783" s="335"/>
      <c r="P783" s="335"/>
    </row>
    <row r="784" spans="3:16" ht="14.25" hidden="1" x14ac:dyDescent="0.2">
      <c r="C784" s="335"/>
      <c r="E784" s="78"/>
      <c r="F784" s="335"/>
      <c r="G784" s="335"/>
      <c r="H784" s="505"/>
      <c r="J784" s="335"/>
      <c r="K784" s="335"/>
      <c r="L784" s="335"/>
      <c r="M784" s="335"/>
      <c r="N784" s="335"/>
      <c r="O784" s="335"/>
      <c r="P784" s="335"/>
    </row>
    <row r="785" spans="3:16" ht="14.25" hidden="1" x14ac:dyDescent="0.2">
      <c r="C785" s="335"/>
      <c r="E785" s="78"/>
      <c r="F785" s="335"/>
      <c r="G785" s="335"/>
      <c r="H785" s="505"/>
      <c r="J785" s="335"/>
      <c r="K785" s="335"/>
      <c r="L785" s="335"/>
      <c r="M785" s="335"/>
      <c r="N785" s="335"/>
      <c r="O785" s="335"/>
      <c r="P785" s="335"/>
    </row>
    <row r="786" spans="3:16" ht="14.25" hidden="1" x14ac:dyDescent="0.2">
      <c r="C786" s="335"/>
      <c r="E786" s="78"/>
      <c r="F786" s="335"/>
      <c r="G786" s="335"/>
      <c r="H786" s="505"/>
      <c r="J786" s="335"/>
      <c r="K786" s="335"/>
      <c r="L786" s="335"/>
      <c r="M786" s="335"/>
      <c r="N786" s="335"/>
      <c r="O786" s="335"/>
      <c r="P786" s="335"/>
    </row>
    <row r="787" spans="3:16" ht="14.25" hidden="1" x14ac:dyDescent="0.2">
      <c r="C787" s="335"/>
      <c r="E787" s="78"/>
      <c r="F787" s="335"/>
      <c r="G787" s="335"/>
      <c r="H787" s="505"/>
      <c r="J787" s="335"/>
      <c r="K787" s="335"/>
      <c r="L787" s="335"/>
      <c r="M787" s="335"/>
      <c r="N787" s="335"/>
      <c r="O787" s="335"/>
      <c r="P787" s="335"/>
    </row>
    <row r="788" spans="3:16" ht="14.25" hidden="1" x14ac:dyDescent="0.2">
      <c r="C788" s="335"/>
      <c r="E788" s="78"/>
      <c r="F788" s="335"/>
      <c r="G788" s="335"/>
      <c r="H788" s="505"/>
      <c r="J788" s="335"/>
      <c r="K788" s="335"/>
      <c r="L788" s="335"/>
      <c r="M788" s="335"/>
      <c r="N788" s="335"/>
      <c r="O788" s="335"/>
      <c r="P788" s="335"/>
    </row>
    <row r="789" spans="3:16" ht="14.25" hidden="1" x14ac:dyDescent="0.2">
      <c r="C789" s="335"/>
      <c r="E789" s="78"/>
      <c r="F789" s="335"/>
      <c r="G789" s="335"/>
      <c r="H789" s="505"/>
      <c r="J789" s="335"/>
      <c r="K789" s="335"/>
      <c r="L789" s="335"/>
      <c r="M789" s="335"/>
      <c r="N789" s="335"/>
      <c r="O789" s="335"/>
      <c r="P789" s="335"/>
    </row>
    <row r="790" spans="3:16" ht="14.25" hidden="1" x14ac:dyDescent="0.2">
      <c r="C790" s="335"/>
      <c r="E790" s="78"/>
      <c r="F790" s="335"/>
      <c r="G790" s="335"/>
      <c r="H790" s="505"/>
      <c r="J790" s="335"/>
      <c r="K790" s="335"/>
      <c r="L790" s="335"/>
      <c r="M790" s="335"/>
      <c r="N790" s="335"/>
      <c r="O790" s="335"/>
      <c r="P790" s="335"/>
    </row>
    <row r="791" spans="3:16" ht="14.25" hidden="1" x14ac:dyDescent="0.2">
      <c r="C791" s="335"/>
      <c r="E791" s="78"/>
      <c r="F791" s="335"/>
      <c r="G791" s="335"/>
      <c r="H791" s="505"/>
      <c r="J791" s="335"/>
      <c r="K791" s="335"/>
      <c r="L791" s="335"/>
      <c r="M791" s="335"/>
      <c r="N791" s="335"/>
      <c r="O791" s="335"/>
      <c r="P791" s="335"/>
    </row>
    <row r="792" spans="3:16" ht="14.25" hidden="1" x14ac:dyDescent="0.2">
      <c r="C792" s="335"/>
      <c r="E792" s="78"/>
      <c r="F792" s="335"/>
      <c r="G792" s="335"/>
      <c r="H792" s="505"/>
      <c r="J792" s="335"/>
      <c r="K792" s="335"/>
      <c r="L792" s="335"/>
      <c r="M792" s="335"/>
      <c r="N792" s="335"/>
      <c r="O792" s="335"/>
      <c r="P792" s="335"/>
    </row>
    <row r="793" spans="3:16" ht="14.25" hidden="1" x14ac:dyDescent="0.2">
      <c r="C793" s="335"/>
      <c r="E793" s="78"/>
      <c r="F793" s="335"/>
      <c r="G793" s="335"/>
      <c r="H793" s="505"/>
      <c r="J793" s="335"/>
      <c r="K793" s="335"/>
      <c r="L793" s="335"/>
      <c r="M793" s="335"/>
      <c r="N793" s="335"/>
      <c r="O793" s="335"/>
      <c r="P793" s="335"/>
    </row>
    <row r="794" spans="3:16" ht="14.25" hidden="1" x14ac:dyDescent="0.2">
      <c r="C794" s="335"/>
      <c r="E794" s="78"/>
      <c r="F794" s="335"/>
      <c r="G794" s="335"/>
      <c r="H794" s="505"/>
      <c r="J794" s="335"/>
      <c r="K794" s="335"/>
      <c r="L794" s="335"/>
      <c r="M794" s="335"/>
      <c r="N794" s="335"/>
      <c r="O794" s="335"/>
      <c r="P794" s="335"/>
    </row>
    <row r="795" spans="3:16" ht="14.25" hidden="1" x14ac:dyDescent="0.2">
      <c r="C795" s="335"/>
      <c r="E795" s="78"/>
      <c r="F795" s="335"/>
      <c r="G795" s="335"/>
      <c r="H795" s="505"/>
      <c r="J795" s="335"/>
      <c r="K795" s="335"/>
      <c r="L795" s="335"/>
      <c r="M795" s="335"/>
      <c r="N795" s="335"/>
      <c r="O795" s="335"/>
      <c r="P795" s="335"/>
    </row>
    <row r="796" spans="3:16" ht="14.25" hidden="1" x14ac:dyDescent="0.2">
      <c r="C796" s="335"/>
      <c r="E796" s="78"/>
      <c r="F796" s="335"/>
      <c r="G796" s="335"/>
      <c r="H796" s="505"/>
      <c r="J796" s="335"/>
      <c r="K796" s="335"/>
      <c r="L796" s="335"/>
      <c r="M796" s="335"/>
      <c r="N796" s="335"/>
      <c r="O796" s="335"/>
      <c r="P796" s="335"/>
    </row>
    <row r="797" spans="3:16" ht="14.25" hidden="1" x14ac:dyDescent="0.2">
      <c r="C797" s="335"/>
      <c r="E797" s="78"/>
      <c r="F797" s="335"/>
      <c r="G797" s="335"/>
      <c r="H797" s="505"/>
      <c r="J797" s="335"/>
      <c r="K797" s="335"/>
      <c r="L797" s="335"/>
      <c r="M797" s="335"/>
      <c r="N797" s="335"/>
      <c r="O797" s="335"/>
      <c r="P797" s="335"/>
    </row>
    <row r="798" spans="3:16" ht="14.25" hidden="1" x14ac:dyDescent="0.2">
      <c r="C798" s="335"/>
      <c r="E798" s="78"/>
      <c r="F798" s="335"/>
      <c r="G798" s="335"/>
      <c r="H798" s="505"/>
      <c r="J798" s="335"/>
      <c r="K798" s="335"/>
      <c r="L798" s="335"/>
      <c r="M798" s="335"/>
      <c r="N798" s="335"/>
      <c r="O798" s="335"/>
      <c r="P798" s="335"/>
    </row>
    <row r="799" spans="3:16" ht="14.25" hidden="1" x14ac:dyDescent="0.2">
      <c r="C799" s="335"/>
      <c r="E799" s="78"/>
      <c r="F799" s="335"/>
      <c r="G799" s="335"/>
      <c r="H799" s="505"/>
      <c r="J799" s="335"/>
      <c r="K799" s="335"/>
      <c r="L799" s="335"/>
      <c r="M799" s="335"/>
      <c r="N799" s="335"/>
      <c r="O799" s="335"/>
      <c r="P799" s="335"/>
    </row>
    <row r="800" spans="3:16" ht="14.25" hidden="1" x14ac:dyDescent="0.2">
      <c r="C800" s="335"/>
      <c r="E800" s="78"/>
      <c r="F800" s="335"/>
      <c r="G800" s="335"/>
      <c r="H800" s="505"/>
      <c r="J800" s="335"/>
      <c r="K800" s="335"/>
      <c r="L800" s="335"/>
      <c r="M800" s="335"/>
      <c r="N800" s="335"/>
      <c r="O800" s="335"/>
      <c r="P800" s="335"/>
    </row>
    <row r="801" spans="3:16" ht="14.25" hidden="1" x14ac:dyDescent="0.2">
      <c r="C801" s="335"/>
      <c r="E801" s="78"/>
      <c r="F801" s="335"/>
      <c r="G801" s="335"/>
      <c r="H801" s="505"/>
      <c r="J801" s="335"/>
      <c r="K801" s="335"/>
      <c r="L801" s="335"/>
      <c r="M801" s="335"/>
      <c r="N801" s="335"/>
      <c r="O801" s="335"/>
      <c r="P801" s="335"/>
    </row>
    <row r="802" spans="3:16" ht="14.25" hidden="1" x14ac:dyDescent="0.2">
      <c r="C802" s="335"/>
      <c r="E802" s="78"/>
      <c r="F802" s="335"/>
      <c r="G802" s="335"/>
      <c r="H802" s="505"/>
      <c r="J802" s="335"/>
      <c r="K802" s="335"/>
      <c r="L802" s="335"/>
      <c r="M802" s="335"/>
      <c r="N802" s="335"/>
      <c r="O802" s="335"/>
      <c r="P802" s="335"/>
    </row>
    <row r="803" spans="3:16" ht="14.25" hidden="1" x14ac:dyDescent="0.2">
      <c r="C803" s="335"/>
      <c r="E803" s="78"/>
      <c r="F803" s="335"/>
      <c r="G803" s="335"/>
      <c r="H803" s="505"/>
      <c r="J803" s="335"/>
      <c r="K803" s="335"/>
      <c r="L803" s="335"/>
      <c r="M803" s="335"/>
      <c r="N803" s="335"/>
      <c r="O803" s="335"/>
      <c r="P803" s="335"/>
    </row>
    <row r="804" spans="3:16" ht="14.25" hidden="1" x14ac:dyDescent="0.2">
      <c r="C804" s="335"/>
      <c r="E804" s="78"/>
      <c r="F804" s="335"/>
      <c r="G804" s="335"/>
      <c r="H804" s="505"/>
      <c r="J804" s="335"/>
      <c r="K804" s="335"/>
      <c r="L804" s="335"/>
      <c r="M804" s="335"/>
      <c r="N804" s="335"/>
      <c r="O804" s="335"/>
      <c r="P804" s="335"/>
    </row>
    <row r="805" spans="3:16" ht="14.25" hidden="1" x14ac:dyDescent="0.2">
      <c r="C805" s="335"/>
      <c r="E805" s="78"/>
      <c r="F805" s="335"/>
      <c r="G805" s="335"/>
      <c r="H805" s="505"/>
      <c r="J805" s="335"/>
      <c r="K805" s="335"/>
      <c r="L805" s="335"/>
      <c r="M805" s="335"/>
      <c r="N805" s="335"/>
      <c r="O805" s="335"/>
      <c r="P805" s="335"/>
    </row>
    <row r="806" spans="3:16" ht="14.25" hidden="1" x14ac:dyDescent="0.2">
      <c r="C806" s="335"/>
      <c r="E806" s="78"/>
      <c r="F806" s="335"/>
      <c r="G806" s="335"/>
      <c r="H806" s="505"/>
      <c r="J806" s="335"/>
      <c r="K806" s="335"/>
      <c r="L806" s="335"/>
      <c r="M806" s="335"/>
      <c r="N806" s="335"/>
      <c r="O806" s="335"/>
      <c r="P806" s="335"/>
    </row>
    <row r="807" spans="3:16" ht="14.25" hidden="1" x14ac:dyDescent="0.2">
      <c r="C807" s="335"/>
      <c r="E807" s="78"/>
      <c r="F807" s="335"/>
      <c r="G807" s="335"/>
      <c r="H807" s="505"/>
      <c r="J807" s="335"/>
      <c r="K807" s="335"/>
      <c r="L807" s="335"/>
      <c r="M807" s="335"/>
      <c r="N807" s="335"/>
      <c r="O807" s="335"/>
      <c r="P807" s="335"/>
    </row>
    <row r="808" spans="3:16" ht="14.25" hidden="1" x14ac:dyDescent="0.2">
      <c r="C808" s="335"/>
      <c r="E808" s="78"/>
      <c r="F808" s="335"/>
      <c r="G808" s="335"/>
      <c r="H808" s="505"/>
      <c r="J808" s="335"/>
      <c r="K808" s="335"/>
      <c r="L808" s="335"/>
      <c r="M808" s="335"/>
      <c r="N808" s="335"/>
      <c r="O808" s="335"/>
      <c r="P808" s="335"/>
    </row>
    <row r="809" spans="3:16" ht="14.25" hidden="1" x14ac:dyDescent="0.2">
      <c r="C809" s="335"/>
      <c r="E809" s="78"/>
      <c r="F809" s="335"/>
      <c r="G809" s="335"/>
      <c r="H809" s="505"/>
      <c r="J809" s="335"/>
      <c r="K809" s="335"/>
      <c r="L809" s="335"/>
      <c r="M809" s="335"/>
      <c r="N809" s="335"/>
      <c r="O809" s="335"/>
      <c r="P809" s="335"/>
    </row>
    <row r="810" spans="3:16" ht="14.25" hidden="1" x14ac:dyDescent="0.2">
      <c r="C810" s="335"/>
      <c r="E810" s="78"/>
      <c r="F810" s="335"/>
      <c r="G810" s="335"/>
      <c r="H810" s="505"/>
      <c r="J810" s="335"/>
      <c r="K810" s="335"/>
      <c r="L810" s="335"/>
      <c r="M810" s="335"/>
      <c r="N810" s="335"/>
      <c r="O810" s="335"/>
      <c r="P810" s="335"/>
    </row>
    <row r="811" spans="3:16" ht="14.25" hidden="1" x14ac:dyDescent="0.2">
      <c r="C811" s="335"/>
      <c r="E811" s="78"/>
      <c r="F811" s="335"/>
      <c r="G811" s="335"/>
      <c r="H811" s="505"/>
      <c r="J811" s="335"/>
      <c r="K811" s="335"/>
      <c r="L811" s="335"/>
      <c r="M811" s="335"/>
      <c r="N811" s="335"/>
      <c r="O811" s="335"/>
      <c r="P811" s="335"/>
    </row>
    <row r="812" spans="3:16" ht="14.25" hidden="1" x14ac:dyDescent="0.2">
      <c r="C812" s="335"/>
      <c r="E812" s="78"/>
      <c r="F812" s="335"/>
      <c r="G812" s="335"/>
      <c r="H812" s="505"/>
      <c r="J812" s="335"/>
      <c r="K812" s="335"/>
      <c r="L812" s="335"/>
      <c r="M812" s="335"/>
      <c r="N812" s="335"/>
      <c r="O812" s="335"/>
      <c r="P812" s="335"/>
    </row>
    <row r="813" spans="3:16" ht="14.25" hidden="1" x14ac:dyDescent="0.2">
      <c r="C813" s="335"/>
      <c r="E813" s="78"/>
      <c r="F813" s="335"/>
      <c r="G813" s="335"/>
      <c r="H813" s="505"/>
      <c r="J813" s="335"/>
      <c r="K813" s="335"/>
      <c r="L813" s="335"/>
      <c r="M813" s="335"/>
      <c r="N813" s="335"/>
      <c r="O813" s="335"/>
      <c r="P813" s="335"/>
    </row>
    <row r="814" spans="3:16" ht="14.25" hidden="1" x14ac:dyDescent="0.2">
      <c r="C814" s="335"/>
      <c r="E814" s="78"/>
      <c r="F814" s="335"/>
      <c r="G814" s="335"/>
      <c r="H814" s="505"/>
      <c r="J814" s="335"/>
      <c r="K814" s="335"/>
      <c r="L814" s="335"/>
      <c r="M814" s="335"/>
      <c r="N814" s="335"/>
      <c r="O814" s="335"/>
      <c r="P814" s="335"/>
    </row>
    <row r="815" spans="3:16" ht="14.25" hidden="1" x14ac:dyDescent="0.2">
      <c r="C815" s="335"/>
      <c r="E815" s="78"/>
      <c r="F815" s="335"/>
      <c r="G815" s="335"/>
      <c r="H815" s="505"/>
      <c r="J815" s="335"/>
      <c r="K815" s="335"/>
      <c r="L815" s="335"/>
      <c r="M815" s="335"/>
      <c r="N815" s="335"/>
      <c r="O815" s="335"/>
      <c r="P815" s="335"/>
    </row>
    <row r="816" spans="3:16" ht="14.25" hidden="1" x14ac:dyDescent="0.2">
      <c r="C816" s="335"/>
      <c r="E816" s="78"/>
      <c r="F816" s="335"/>
      <c r="G816" s="335"/>
      <c r="H816" s="505"/>
      <c r="J816" s="335"/>
      <c r="K816" s="335"/>
      <c r="L816" s="335"/>
      <c r="M816" s="335"/>
      <c r="N816" s="335"/>
      <c r="O816" s="335"/>
      <c r="P816" s="335"/>
    </row>
    <row r="817" spans="3:16" ht="14.25" hidden="1" x14ac:dyDescent="0.2">
      <c r="C817" s="335"/>
      <c r="E817" s="78"/>
      <c r="F817" s="335"/>
      <c r="G817" s="335"/>
      <c r="H817" s="505"/>
      <c r="J817" s="335"/>
      <c r="K817" s="335"/>
      <c r="L817" s="335"/>
      <c r="M817" s="335"/>
      <c r="N817" s="335"/>
      <c r="O817" s="335"/>
      <c r="P817" s="335"/>
    </row>
    <row r="818" spans="3:16" ht="14.25" hidden="1" x14ac:dyDescent="0.2">
      <c r="C818" s="335"/>
      <c r="E818" s="78"/>
      <c r="F818" s="335"/>
      <c r="G818" s="335"/>
      <c r="H818" s="505"/>
      <c r="J818" s="335"/>
      <c r="K818" s="335"/>
      <c r="L818" s="335"/>
      <c r="M818" s="335"/>
      <c r="N818" s="335"/>
      <c r="O818" s="335"/>
      <c r="P818" s="335"/>
    </row>
    <row r="819" spans="3:16" ht="14.25" hidden="1" x14ac:dyDescent="0.2">
      <c r="C819" s="335"/>
      <c r="E819" s="78"/>
      <c r="F819" s="335"/>
      <c r="G819" s="335"/>
      <c r="H819" s="505"/>
      <c r="J819" s="335"/>
      <c r="K819" s="335"/>
      <c r="L819" s="335"/>
      <c r="M819" s="335"/>
      <c r="N819" s="335"/>
      <c r="O819" s="335"/>
      <c r="P819" s="335"/>
    </row>
    <row r="820" spans="3:16" ht="14.25" hidden="1" x14ac:dyDescent="0.2">
      <c r="C820" s="335"/>
      <c r="E820" s="78"/>
      <c r="F820" s="335"/>
      <c r="G820" s="335"/>
      <c r="H820" s="505"/>
      <c r="J820" s="335"/>
      <c r="K820" s="335"/>
      <c r="L820" s="335"/>
      <c r="M820" s="335"/>
      <c r="N820" s="335"/>
      <c r="O820" s="335"/>
      <c r="P820" s="335"/>
    </row>
    <row r="821" spans="3:16" ht="14.25" hidden="1" x14ac:dyDescent="0.2">
      <c r="C821" s="335"/>
      <c r="E821" s="78"/>
      <c r="F821" s="335"/>
      <c r="G821" s="335"/>
      <c r="H821" s="505"/>
      <c r="J821" s="335"/>
      <c r="K821" s="335"/>
      <c r="L821" s="335"/>
      <c r="M821" s="335"/>
      <c r="N821" s="335"/>
      <c r="O821" s="335"/>
      <c r="P821" s="335"/>
    </row>
    <row r="822" spans="3:16" ht="14.25" hidden="1" x14ac:dyDescent="0.2">
      <c r="C822" s="335"/>
      <c r="E822" s="78"/>
      <c r="F822" s="335"/>
      <c r="G822" s="335"/>
      <c r="H822" s="505"/>
      <c r="J822" s="335"/>
      <c r="K822" s="335"/>
      <c r="L822" s="335"/>
      <c r="M822" s="335"/>
      <c r="N822" s="335"/>
      <c r="O822" s="335"/>
      <c r="P822" s="335"/>
    </row>
    <row r="823" spans="3:16" ht="14.25" hidden="1" x14ac:dyDescent="0.2">
      <c r="C823" s="335"/>
      <c r="E823" s="78"/>
      <c r="F823" s="335"/>
      <c r="G823" s="335"/>
      <c r="H823" s="505"/>
      <c r="J823" s="335"/>
      <c r="K823" s="335"/>
      <c r="L823" s="335"/>
      <c r="M823" s="335"/>
      <c r="N823" s="335"/>
      <c r="O823" s="335"/>
      <c r="P823" s="335"/>
    </row>
    <row r="824" spans="3:16" ht="14.25" hidden="1" x14ac:dyDescent="0.2">
      <c r="C824" s="335"/>
      <c r="E824" s="78"/>
      <c r="F824" s="335"/>
      <c r="G824" s="335"/>
      <c r="H824" s="505"/>
      <c r="J824" s="335"/>
      <c r="K824" s="335"/>
      <c r="L824" s="335"/>
      <c r="M824" s="335"/>
      <c r="N824" s="335"/>
      <c r="O824" s="335"/>
      <c r="P824" s="335"/>
    </row>
    <row r="825" spans="3:16" ht="14.25" hidden="1" x14ac:dyDescent="0.2">
      <c r="C825" s="335"/>
      <c r="E825" s="78"/>
      <c r="F825" s="335"/>
      <c r="G825" s="335"/>
      <c r="H825" s="505"/>
      <c r="J825" s="335"/>
      <c r="K825" s="335"/>
      <c r="L825" s="335"/>
      <c r="M825" s="335"/>
      <c r="N825" s="335"/>
      <c r="O825" s="335"/>
      <c r="P825" s="335"/>
    </row>
    <row r="826" spans="3:16" ht="14.25" hidden="1" x14ac:dyDescent="0.2">
      <c r="C826" s="335"/>
      <c r="E826" s="78"/>
      <c r="F826" s="335"/>
      <c r="G826" s="335"/>
      <c r="H826" s="505"/>
      <c r="J826" s="335"/>
      <c r="K826" s="335"/>
      <c r="L826" s="335"/>
      <c r="M826" s="335"/>
      <c r="N826" s="335"/>
      <c r="O826" s="335"/>
      <c r="P826" s="335"/>
    </row>
    <row r="827" spans="3:16" ht="14.25" hidden="1" x14ac:dyDescent="0.2">
      <c r="C827" s="335"/>
      <c r="E827" s="78"/>
      <c r="F827" s="335"/>
      <c r="G827" s="335"/>
      <c r="H827" s="505"/>
      <c r="J827" s="335"/>
      <c r="K827" s="335"/>
      <c r="L827" s="335"/>
      <c r="M827" s="335"/>
      <c r="N827" s="335"/>
      <c r="O827" s="335"/>
      <c r="P827" s="335"/>
    </row>
    <row r="828" spans="3:16" ht="14.25" hidden="1" x14ac:dyDescent="0.2">
      <c r="C828" s="335"/>
      <c r="E828" s="78"/>
      <c r="F828" s="335"/>
      <c r="G828" s="335"/>
      <c r="H828" s="505"/>
      <c r="J828" s="335"/>
      <c r="K828" s="335"/>
      <c r="L828" s="335"/>
      <c r="M828" s="335"/>
      <c r="N828" s="335"/>
      <c r="O828" s="335"/>
      <c r="P828" s="335"/>
    </row>
    <row r="829" spans="3:16" ht="14.25" hidden="1" x14ac:dyDescent="0.2">
      <c r="C829" s="335"/>
      <c r="E829" s="78"/>
      <c r="F829" s="335"/>
      <c r="G829" s="335"/>
      <c r="H829" s="505"/>
      <c r="J829" s="335"/>
      <c r="K829" s="335"/>
      <c r="L829" s="335"/>
      <c r="M829" s="335"/>
      <c r="N829" s="335"/>
      <c r="O829" s="335"/>
      <c r="P829" s="335"/>
    </row>
    <row r="830" spans="3:16" ht="14.25" hidden="1" x14ac:dyDescent="0.2">
      <c r="C830" s="335"/>
      <c r="E830" s="78"/>
      <c r="F830" s="335"/>
      <c r="G830" s="335"/>
      <c r="H830" s="505"/>
      <c r="J830" s="335"/>
      <c r="K830" s="335"/>
      <c r="L830" s="335"/>
      <c r="M830" s="335"/>
      <c r="N830" s="335"/>
      <c r="O830" s="335"/>
      <c r="P830" s="335"/>
    </row>
    <row r="831" spans="3:16" ht="14.25" hidden="1" x14ac:dyDescent="0.2">
      <c r="C831" s="335"/>
      <c r="E831" s="78"/>
      <c r="F831" s="335"/>
      <c r="G831" s="335"/>
      <c r="H831" s="505"/>
      <c r="J831" s="335"/>
      <c r="K831" s="335"/>
      <c r="L831" s="335"/>
      <c r="M831" s="335"/>
      <c r="N831" s="335"/>
      <c r="O831" s="335"/>
      <c r="P831" s="335"/>
    </row>
    <row r="832" spans="3:16" ht="14.25" hidden="1" x14ac:dyDescent="0.2">
      <c r="C832" s="335"/>
      <c r="E832" s="78"/>
      <c r="F832" s="335"/>
      <c r="G832" s="335"/>
      <c r="H832" s="505"/>
      <c r="J832" s="335"/>
      <c r="K832" s="335"/>
      <c r="L832" s="335"/>
      <c r="M832" s="335"/>
      <c r="N832" s="335"/>
      <c r="O832" s="335"/>
      <c r="P832" s="335"/>
    </row>
    <row r="833" spans="3:16" ht="14.25" hidden="1" x14ac:dyDescent="0.2">
      <c r="C833" s="335"/>
      <c r="E833" s="78"/>
      <c r="F833" s="335"/>
      <c r="G833" s="335"/>
      <c r="H833" s="505"/>
      <c r="J833" s="335"/>
      <c r="K833" s="335"/>
      <c r="L833" s="335"/>
      <c r="M833" s="335"/>
      <c r="N833" s="335"/>
      <c r="O833" s="335"/>
      <c r="P833" s="335"/>
    </row>
    <row r="834" spans="3:16" ht="14.25" hidden="1" x14ac:dyDescent="0.2">
      <c r="C834" s="335"/>
      <c r="E834" s="78"/>
      <c r="F834" s="335"/>
      <c r="G834" s="335"/>
      <c r="H834" s="505"/>
      <c r="J834" s="335"/>
      <c r="K834" s="335"/>
      <c r="L834" s="335"/>
      <c r="M834" s="335"/>
      <c r="N834" s="335"/>
      <c r="O834" s="335"/>
      <c r="P834" s="335"/>
    </row>
    <row r="835" spans="3:16" ht="14.25" hidden="1" x14ac:dyDescent="0.2">
      <c r="C835" s="335"/>
      <c r="E835" s="78"/>
      <c r="F835" s="335"/>
      <c r="G835" s="335"/>
      <c r="H835" s="505"/>
      <c r="J835" s="335"/>
      <c r="K835" s="335"/>
      <c r="L835" s="335"/>
      <c r="M835" s="335"/>
      <c r="N835" s="335"/>
      <c r="O835" s="335"/>
      <c r="P835" s="335"/>
    </row>
    <row r="836" spans="3:16" ht="14.25" hidden="1" x14ac:dyDescent="0.2">
      <c r="C836" s="335"/>
      <c r="E836" s="78"/>
      <c r="F836" s="335"/>
      <c r="G836" s="335"/>
      <c r="H836" s="505"/>
      <c r="J836" s="335"/>
      <c r="K836" s="335"/>
      <c r="L836" s="335"/>
      <c r="M836" s="335"/>
      <c r="N836" s="335"/>
      <c r="O836" s="335"/>
      <c r="P836" s="335"/>
    </row>
    <row r="837" spans="3:16" ht="14.25" hidden="1" x14ac:dyDescent="0.2">
      <c r="C837" s="335"/>
      <c r="E837" s="78"/>
      <c r="F837" s="335"/>
      <c r="G837" s="335"/>
      <c r="H837" s="505"/>
      <c r="J837" s="335"/>
      <c r="K837" s="335"/>
      <c r="L837" s="335"/>
      <c r="M837" s="335"/>
      <c r="N837" s="335"/>
      <c r="O837" s="335"/>
      <c r="P837" s="335"/>
    </row>
    <row r="838" spans="3:16" ht="14.25" hidden="1" x14ac:dyDescent="0.2">
      <c r="C838" s="335"/>
      <c r="E838" s="78"/>
      <c r="F838" s="335"/>
      <c r="G838" s="335"/>
      <c r="H838" s="505"/>
      <c r="J838" s="335"/>
      <c r="K838" s="335"/>
      <c r="L838" s="335"/>
      <c r="M838" s="335"/>
      <c r="N838" s="335"/>
      <c r="O838" s="335"/>
      <c r="P838" s="335"/>
    </row>
    <row r="839" spans="3:16" ht="14.25" hidden="1" x14ac:dyDescent="0.2">
      <c r="C839" s="335"/>
      <c r="E839" s="78"/>
      <c r="F839" s="335"/>
      <c r="G839" s="335"/>
      <c r="H839" s="505"/>
      <c r="J839" s="335"/>
      <c r="K839" s="335"/>
      <c r="L839" s="335"/>
      <c r="M839" s="335"/>
      <c r="N839" s="335"/>
      <c r="O839" s="335"/>
      <c r="P839" s="335"/>
    </row>
    <row r="840" spans="3:16" ht="14.25" hidden="1" x14ac:dyDescent="0.2">
      <c r="C840" s="335"/>
      <c r="E840" s="78"/>
      <c r="F840" s="335"/>
      <c r="G840" s="335"/>
      <c r="H840" s="505"/>
      <c r="J840" s="335"/>
      <c r="K840" s="335"/>
      <c r="L840" s="335"/>
      <c r="M840" s="335"/>
      <c r="N840" s="335"/>
      <c r="O840" s="335"/>
      <c r="P840" s="335"/>
    </row>
    <row r="841" spans="3:16" ht="14.25" hidden="1" x14ac:dyDescent="0.2">
      <c r="C841" s="335"/>
      <c r="E841" s="78"/>
      <c r="F841" s="335"/>
      <c r="G841" s="335"/>
      <c r="H841" s="505"/>
      <c r="J841" s="335"/>
      <c r="K841" s="335"/>
      <c r="L841" s="335"/>
      <c r="M841" s="335"/>
      <c r="N841" s="335"/>
      <c r="O841" s="335"/>
      <c r="P841" s="335"/>
    </row>
    <row r="842" spans="3:16" ht="14.25" hidden="1" x14ac:dyDescent="0.2">
      <c r="C842" s="335"/>
    </row>
    <row r="843" spans="3:16" ht="14.25" hidden="1" x14ac:dyDescent="0.2">
      <c r="C843" s="335"/>
    </row>
    <row r="844" spans="3:16" ht="14.25" hidden="1" x14ac:dyDescent="0.2">
      <c r="C844" s="335"/>
    </row>
    <row r="845" spans="3:16" ht="14.25" hidden="1" x14ac:dyDescent="0.2">
      <c r="C845" s="335"/>
    </row>
    <row r="846" spans="3:16" ht="14.25" hidden="1" x14ac:dyDescent="0.2">
      <c r="C846" s="335"/>
    </row>
    <row r="847" spans="3:16" ht="14.25" hidden="1" x14ac:dyDescent="0.2">
      <c r="C847" s="335"/>
    </row>
    <row r="848" spans="3:16" ht="14.25" hidden="1" x14ac:dyDescent="0.2">
      <c r="C848" s="335"/>
    </row>
    <row r="849" spans="2:18" ht="14.25" hidden="1" x14ac:dyDescent="0.2">
      <c r="C849" s="335"/>
    </row>
    <row r="850" spans="2:18" ht="14.25" hidden="1" customHeight="1" x14ac:dyDescent="0.2">
      <c r="B850" s="1267" t="s">
        <v>239</v>
      </c>
      <c r="C850" s="1267"/>
      <c r="D850" s="1267"/>
      <c r="E850" s="1267"/>
      <c r="F850" s="1267"/>
      <c r="G850" s="1267"/>
      <c r="H850" s="1267"/>
      <c r="I850" s="1267"/>
      <c r="J850" s="1267"/>
      <c r="K850" s="1267"/>
      <c r="L850" s="1267"/>
      <c r="M850" s="1267"/>
      <c r="N850" s="1267"/>
      <c r="O850" s="1267"/>
      <c r="P850" s="1267"/>
      <c r="Q850" s="1267"/>
      <c r="R850" s="1267"/>
    </row>
    <row r="851" spans="2:18" ht="14.25" hidden="1" x14ac:dyDescent="0.2">
      <c r="C851" s="335"/>
    </row>
    <row r="852" spans="2:18" ht="14.25" hidden="1" x14ac:dyDescent="0.2">
      <c r="C852" s="335"/>
    </row>
    <row r="853" spans="2:18" ht="14.25" hidden="1" x14ac:dyDescent="0.2">
      <c r="C853" s="335"/>
    </row>
    <row r="854" spans="2:18" ht="14.25" hidden="1" x14ac:dyDescent="0.2">
      <c r="C854" s="335"/>
    </row>
    <row r="855" spans="2:18" ht="14.25" hidden="1" x14ac:dyDescent="0.2">
      <c r="C855" s="335"/>
    </row>
    <row r="856" spans="2:18" ht="14.25" hidden="1" x14ac:dyDescent="0.2">
      <c r="C856" s="335"/>
    </row>
    <row r="857" spans="2:18" ht="14.25" hidden="1" x14ac:dyDescent="0.2">
      <c r="C857" s="335"/>
    </row>
    <row r="858" spans="2:18" ht="14.25" hidden="1" x14ac:dyDescent="0.2">
      <c r="C858" s="335"/>
    </row>
    <row r="859" spans="2:18" ht="14.25" hidden="1" x14ac:dyDescent="0.2">
      <c r="C859" s="335"/>
    </row>
    <row r="860" spans="2:18" ht="14.25" hidden="1" x14ac:dyDescent="0.2">
      <c r="C860" s="335"/>
    </row>
    <row r="861" spans="2:18" ht="14.25" hidden="1" x14ac:dyDescent="0.2">
      <c r="C861" s="335"/>
    </row>
    <row r="862" spans="2:18" ht="14.25" hidden="1" x14ac:dyDescent="0.2">
      <c r="B862" s="398"/>
      <c r="C862" s="777"/>
      <c r="D862" s="777"/>
      <c r="E862" s="399"/>
      <c r="F862" s="397"/>
      <c r="G862" s="397"/>
      <c r="H862" s="397"/>
      <c r="I862" s="397"/>
      <c r="J862" s="397"/>
      <c r="K862" s="397"/>
      <c r="L862" s="397"/>
      <c r="M862" s="397"/>
      <c r="N862" s="397"/>
      <c r="O862" s="397"/>
      <c r="P862" s="397"/>
      <c r="Q862" s="397"/>
      <c r="R862" s="397"/>
    </row>
    <row r="863" spans="2:18" ht="14.25" hidden="1" x14ac:dyDescent="0.2">
      <c r="C863" s="335"/>
    </row>
    <row r="866" spans="3:4" ht="0" hidden="1" customHeight="1" x14ac:dyDescent="0.2">
      <c r="C866" s="897"/>
    </row>
    <row r="872" spans="3:4" ht="0" hidden="1" customHeight="1" x14ac:dyDescent="0.2">
      <c r="C872" s="942"/>
      <c r="D872" s="942"/>
    </row>
  </sheetData>
  <sheetProtection algorithmName="SHA-512" hashValue="w5wxYGufWrA//XfunPGWnXroY1qZUg9Iopf9SvP/SR7Q04udfegtvh1tnQLTRGGlfdJAuyz9bRLe97QOBVQ3vg==" saltValue="jDS7yKADPx+c4v2mOVS11A==" spinCount="100000" sheet="1" objects="1" scenarios="1" insertRows="0" selectLockedCells="1"/>
  <mergeCells count="449">
    <mergeCell ref="F147:N147"/>
    <mergeCell ref="J148:M148"/>
    <mergeCell ref="K160:M160"/>
    <mergeCell ref="N171:Q171"/>
    <mergeCell ref="B157:E157"/>
    <mergeCell ref="G157:J157"/>
    <mergeCell ref="K157:M157"/>
    <mergeCell ref="N157:Q157"/>
    <mergeCell ref="G170:J170"/>
    <mergeCell ref="B161:E161"/>
    <mergeCell ref="B162:E162"/>
    <mergeCell ref="N161:Q161"/>
    <mergeCell ref="N162:Q162"/>
    <mergeCell ref="B159:E159"/>
    <mergeCell ref="G159:J159"/>
    <mergeCell ref="K159:M159"/>
    <mergeCell ref="N159:Q159"/>
    <mergeCell ref="K170:M170"/>
    <mergeCell ref="G166:J166"/>
    <mergeCell ref="G167:J167"/>
    <mergeCell ref="G163:J163"/>
    <mergeCell ref="G164:J164"/>
    <mergeCell ref="K163:M163"/>
    <mergeCell ref="K166:M166"/>
    <mergeCell ref="O151:Q151"/>
    <mergeCell ref="B153:R155"/>
    <mergeCell ref="B156:F156"/>
    <mergeCell ref="G156:M156"/>
    <mergeCell ref="N156:R156"/>
    <mergeCell ref="N160:Q160"/>
    <mergeCell ref="G168:J168"/>
    <mergeCell ref="G169:J169"/>
    <mergeCell ref="K164:M164"/>
    <mergeCell ref="N163:Q163"/>
    <mergeCell ref="N164:Q164"/>
    <mergeCell ref="G160:J160"/>
    <mergeCell ref="G161:J161"/>
    <mergeCell ref="B166:E166"/>
    <mergeCell ref="B167:E167"/>
    <mergeCell ref="B168:E168"/>
    <mergeCell ref="B169:E169"/>
    <mergeCell ref="K167:M167"/>
    <mergeCell ref="B165:E165"/>
    <mergeCell ref="G165:J165"/>
    <mergeCell ref="K165:M165"/>
    <mergeCell ref="N165:Q165"/>
    <mergeCell ref="I91:J91"/>
    <mergeCell ref="I92:J92"/>
    <mergeCell ref="B171:E171"/>
    <mergeCell ref="G171:J171"/>
    <mergeCell ref="K171:M171"/>
    <mergeCell ref="I104:J104"/>
    <mergeCell ref="K104:L104"/>
    <mergeCell ref="F105:F106"/>
    <mergeCell ref="G105:G106"/>
    <mergeCell ref="I105:J106"/>
    <mergeCell ref="K105:L106"/>
    <mergeCell ref="F107:F108"/>
    <mergeCell ref="G107:G108"/>
    <mergeCell ref="G162:J162"/>
    <mergeCell ref="K161:M161"/>
    <mergeCell ref="K162:M162"/>
    <mergeCell ref="K168:M168"/>
    <mergeCell ref="K169:M169"/>
    <mergeCell ref="B170:E170"/>
    <mergeCell ref="B163:E163"/>
    <mergeCell ref="B164:E164"/>
    <mergeCell ref="I100:J100"/>
    <mergeCell ref="I93:J93"/>
    <mergeCell ref="I94:J94"/>
    <mergeCell ref="O175:Q175"/>
    <mergeCell ref="B175:E175"/>
    <mergeCell ref="M175:N175"/>
    <mergeCell ref="M178:Q178"/>
    <mergeCell ref="D177:F177"/>
    <mergeCell ref="H177:N177"/>
    <mergeCell ref="G175:L175"/>
    <mergeCell ref="P177:R177"/>
    <mergeCell ref="G173:J173"/>
    <mergeCell ref="I178:J178"/>
    <mergeCell ref="K178:L178"/>
    <mergeCell ref="B172:E172"/>
    <mergeCell ref="G172:J172"/>
    <mergeCell ref="K172:M172"/>
    <mergeCell ref="N172:Q172"/>
    <mergeCell ref="K173:M173"/>
    <mergeCell ref="N173:Q173"/>
    <mergeCell ref="B174:E174"/>
    <mergeCell ref="G174:J174"/>
    <mergeCell ref="K174:M174"/>
    <mergeCell ref="N174:Q174"/>
    <mergeCell ref="B173:E173"/>
    <mergeCell ref="B180:F180"/>
    <mergeCell ref="G180:I180"/>
    <mergeCell ref="J181:P181"/>
    <mergeCell ref="Q181:R181"/>
    <mergeCell ref="B181:F181"/>
    <mergeCell ref="G181:I181"/>
    <mergeCell ref="B183:V183"/>
    <mergeCell ref="S181:U181"/>
    <mergeCell ref="T178:X178"/>
    <mergeCell ref="J179:L179"/>
    <mergeCell ref="AA62:AI62"/>
    <mergeCell ref="F109:N109"/>
    <mergeCell ref="F144:N144"/>
    <mergeCell ref="S144:T144"/>
    <mergeCell ref="C145:O146"/>
    <mergeCell ref="I71:J71"/>
    <mergeCell ref="I72:J72"/>
    <mergeCell ref="I73:J73"/>
    <mergeCell ref="I80:J80"/>
    <mergeCell ref="I81:J81"/>
    <mergeCell ref="I82:J82"/>
    <mergeCell ref="I83:J83"/>
    <mergeCell ref="I84:J84"/>
    <mergeCell ref="I85:J85"/>
    <mergeCell ref="I86:J86"/>
    <mergeCell ref="I87:J87"/>
    <mergeCell ref="I88:J88"/>
    <mergeCell ref="I89:J89"/>
    <mergeCell ref="I102:J102"/>
    <mergeCell ref="I103:J103"/>
    <mergeCell ref="K71:L71"/>
    <mergeCell ref="K93:L93"/>
    <mergeCell ref="K94:L94"/>
    <mergeCell ref="K95:L95"/>
    <mergeCell ref="AA53:AI53"/>
    <mergeCell ref="AA54:AI54"/>
    <mergeCell ref="AA55:AI55"/>
    <mergeCell ref="AA56:AI56"/>
    <mergeCell ref="AA57:AI57"/>
    <mergeCell ref="AA58:AI58"/>
    <mergeCell ref="F69:F70"/>
    <mergeCell ref="G69:G70"/>
    <mergeCell ref="I69:J70"/>
    <mergeCell ref="K69:L70"/>
    <mergeCell ref="A65:H66"/>
    <mergeCell ref="B69:B70"/>
    <mergeCell ref="A67:H68"/>
    <mergeCell ref="M67:M106"/>
    <mergeCell ref="C69:D70"/>
    <mergeCell ref="C86:D86"/>
    <mergeCell ref="C102:D102"/>
    <mergeCell ref="C103:D103"/>
    <mergeCell ref="K102:L102"/>
    <mergeCell ref="K103:L103"/>
    <mergeCell ref="AA59:AI59"/>
    <mergeCell ref="AA60:AI60"/>
    <mergeCell ref="AA61:AI61"/>
    <mergeCell ref="K72:L72"/>
    <mergeCell ref="AA49:AI49"/>
    <mergeCell ref="AA50:AI51"/>
    <mergeCell ref="B51:Y51"/>
    <mergeCell ref="C52:Q52"/>
    <mergeCell ref="AA52:AI52"/>
    <mergeCell ref="B49:F49"/>
    <mergeCell ref="G49:I49"/>
    <mergeCell ref="J49:N49"/>
    <mergeCell ref="O49:P49"/>
    <mergeCell ref="W49:X49"/>
    <mergeCell ref="R52:Y52"/>
    <mergeCell ref="R49:V49"/>
    <mergeCell ref="B50:E50"/>
    <mergeCell ref="J50:K50"/>
    <mergeCell ref="AA47:AI47"/>
    <mergeCell ref="B48:F48"/>
    <mergeCell ref="G48:I48"/>
    <mergeCell ref="J48:N48"/>
    <mergeCell ref="O48:P48"/>
    <mergeCell ref="Q48:V48"/>
    <mergeCell ref="W48:X48"/>
    <mergeCell ref="AA48:AI48"/>
    <mergeCell ref="S45:T45"/>
    <mergeCell ref="U45:V45"/>
    <mergeCell ref="W45:X45"/>
    <mergeCell ref="AA45:AI45"/>
    <mergeCell ref="G46:I46"/>
    <mergeCell ref="S46:T46"/>
    <mergeCell ref="U46:X46"/>
    <mergeCell ref="AA46:AI46"/>
    <mergeCell ref="G47:I47"/>
    <mergeCell ref="W47:X47"/>
    <mergeCell ref="M45:P45"/>
    <mergeCell ref="M46:O46"/>
    <mergeCell ref="AA41:AI41"/>
    <mergeCell ref="B42:F43"/>
    <mergeCell ref="AA42:AI42"/>
    <mergeCell ref="S43:T43"/>
    <mergeCell ref="U43:V43"/>
    <mergeCell ref="W43:X43"/>
    <mergeCell ref="AA43:AI43"/>
    <mergeCell ref="E44:F44"/>
    <mergeCell ref="S44:T44"/>
    <mergeCell ref="U44:V44"/>
    <mergeCell ref="W44:X44"/>
    <mergeCell ref="AA44:AI44"/>
    <mergeCell ref="G42:H43"/>
    <mergeCell ref="G44:H44"/>
    <mergeCell ref="B41:G41"/>
    <mergeCell ref="S41:Y42"/>
    <mergeCell ref="M42:Q42"/>
    <mergeCell ref="AA38:AI38"/>
    <mergeCell ref="J39:M39"/>
    <mergeCell ref="N39:O39"/>
    <mergeCell ref="P39:Q39"/>
    <mergeCell ref="T39:X39"/>
    <mergeCell ref="AA39:AI39"/>
    <mergeCell ref="J40:M40"/>
    <mergeCell ref="N40:O40"/>
    <mergeCell ref="P40:R40"/>
    <mergeCell ref="V40:X40"/>
    <mergeCell ref="AA40:AI40"/>
    <mergeCell ref="J38:L38"/>
    <mergeCell ref="M38:N38"/>
    <mergeCell ref="W38:X38"/>
    <mergeCell ref="AA31:AI31"/>
    <mergeCell ref="AA32:AI32"/>
    <mergeCell ref="AA33:AI33"/>
    <mergeCell ref="AA34:AI34"/>
    <mergeCell ref="AA37:AI37"/>
    <mergeCell ref="AA25:AI25"/>
    <mergeCell ref="AA26:AI26"/>
    <mergeCell ref="AA27:AI27"/>
    <mergeCell ref="AA28:AI28"/>
    <mergeCell ref="AA29:AI29"/>
    <mergeCell ref="AA30:AI30"/>
    <mergeCell ref="Z35:AI35"/>
    <mergeCell ref="Z36:AI36"/>
    <mergeCell ref="AA19:AI19"/>
    <mergeCell ref="AA20:AI20"/>
    <mergeCell ref="AA21:AI21"/>
    <mergeCell ref="AA22:AI22"/>
    <mergeCell ref="AA23:AI23"/>
    <mergeCell ref="AA24:AI24"/>
    <mergeCell ref="J17:M17"/>
    <mergeCell ref="N17:O17"/>
    <mergeCell ref="W17:X17"/>
    <mergeCell ref="AA17:AI17"/>
    <mergeCell ref="AA18:AI18"/>
    <mergeCell ref="J19:K19"/>
    <mergeCell ref="J20:K20"/>
    <mergeCell ref="J21:K21"/>
    <mergeCell ref="J22:K22"/>
    <mergeCell ref="J23:K23"/>
    <mergeCell ref="J24:K24"/>
    <mergeCell ref="T20:U20"/>
    <mergeCell ref="T21:U21"/>
    <mergeCell ref="T22:U22"/>
    <mergeCell ref="T23:U23"/>
    <mergeCell ref="T24:U24"/>
    <mergeCell ref="O19:P19"/>
    <mergeCell ref="AA11:AI11"/>
    <mergeCell ref="AA12:AI12"/>
    <mergeCell ref="AA13:AI13"/>
    <mergeCell ref="AA14:AI14"/>
    <mergeCell ref="AA15:AI15"/>
    <mergeCell ref="AA16:AI16"/>
    <mergeCell ref="C11:D11"/>
    <mergeCell ref="C12:D12"/>
    <mergeCell ref="C13:D13"/>
    <mergeCell ref="C14:D14"/>
    <mergeCell ref="C15:D15"/>
    <mergeCell ref="C16:D16"/>
    <mergeCell ref="G11:H11"/>
    <mergeCell ref="G12:H12"/>
    <mergeCell ref="G13:H13"/>
    <mergeCell ref="G14:H14"/>
    <mergeCell ref="G15:H15"/>
    <mergeCell ref="G16:H16"/>
    <mergeCell ref="AA5:AI5"/>
    <mergeCell ref="AA6:AI6"/>
    <mergeCell ref="AA7:AI7"/>
    <mergeCell ref="AA8:AI8"/>
    <mergeCell ref="AA9:AI9"/>
    <mergeCell ref="AA10:AI10"/>
    <mergeCell ref="AA2:AB2"/>
    <mergeCell ref="AC2:AD2"/>
    <mergeCell ref="B3:C3"/>
    <mergeCell ref="F3:G3"/>
    <mergeCell ref="U3:X3"/>
    <mergeCell ref="Y3:Y4"/>
    <mergeCell ref="AA3:AI3"/>
    <mergeCell ref="AA4:AI4"/>
    <mergeCell ref="J3:T3"/>
    <mergeCell ref="C10:D10"/>
    <mergeCell ref="U2:V2"/>
    <mergeCell ref="G10:H10"/>
    <mergeCell ref="B18:C18"/>
    <mergeCell ref="F18:G18"/>
    <mergeCell ref="J18:X18"/>
    <mergeCell ref="C29:D29"/>
    <mergeCell ref="J28:K28"/>
    <mergeCell ref="J29:K29"/>
    <mergeCell ref="J30:K30"/>
    <mergeCell ref="J31:K31"/>
    <mergeCell ref="J32:K32"/>
    <mergeCell ref="C19:D19"/>
    <mergeCell ref="C22:D22"/>
    <mergeCell ref="G19:H19"/>
    <mergeCell ref="G20:H20"/>
    <mergeCell ref="G21:H21"/>
    <mergeCell ref="G22:H22"/>
    <mergeCell ref="G23:H23"/>
    <mergeCell ref="G24:H24"/>
    <mergeCell ref="G25:H25"/>
    <mergeCell ref="G26:H26"/>
    <mergeCell ref="G27:H27"/>
    <mergeCell ref="G28:H28"/>
    <mergeCell ref="G29:H29"/>
    <mergeCell ref="G30:H30"/>
    <mergeCell ref="G31:H31"/>
    <mergeCell ref="X1:Y1"/>
    <mergeCell ref="J2:L2"/>
    <mergeCell ref="N2:O2"/>
    <mergeCell ref="P2:R2"/>
    <mergeCell ref="S2:T2"/>
    <mergeCell ref="X2:Y2"/>
    <mergeCell ref="B1:G1"/>
    <mergeCell ref="K1:L1"/>
    <mergeCell ref="M1:N1"/>
    <mergeCell ref="S1:T1"/>
    <mergeCell ref="V1:W1"/>
    <mergeCell ref="O1:Q1"/>
    <mergeCell ref="C28:D28"/>
    <mergeCell ref="C39:D39"/>
    <mergeCell ref="G39:H39"/>
    <mergeCell ref="C30:D30"/>
    <mergeCell ref="C31:D31"/>
    <mergeCell ref="C32:D32"/>
    <mergeCell ref="C33:D33"/>
    <mergeCell ref="C34:D34"/>
    <mergeCell ref="C35:D35"/>
    <mergeCell ref="C36:D36"/>
    <mergeCell ref="G38:H38"/>
    <mergeCell ref="C38:D38"/>
    <mergeCell ref="C37:D37"/>
    <mergeCell ref="G32:H32"/>
    <mergeCell ref="G33:H33"/>
    <mergeCell ref="G34:H34"/>
    <mergeCell ref="G35:H35"/>
    <mergeCell ref="G36:H36"/>
    <mergeCell ref="G37:H37"/>
    <mergeCell ref="C20:D20"/>
    <mergeCell ref="C21:D21"/>
    <mergeCell ref="C24:D24"/>
    <mergeCell ref="C23:D23"/>
    <mergeCell ref="C25:D25"/>
    <mergeCell ref="C26:D26"/>
    <mergeCell ref="C27:D27"/>
    <mergeCell ref="J34:K34"/>
    <mergeCell ref="T33:U33"/>
    <mergeCell ref="O20:P20"/>
    <mergeCell ref="O21:P21"/>
    <mergeCell ref="O22:P22"/>
    <mergeCell ref="O23:P23"/>
    <mergeCell ref="O24:P24"/>
    <mergeCell ref="O25:P25"/>
    <mergeCell ref="O26:P26"/>
    <mergeCell ref="O27:P27"/>
    <mergeCell ref="O28:P28"/>
    <mergeCell ref="O29:P29"/>
    <mergeCell ref="O30:P30"/>
    <mergeCell ref="O31:P31"/>
    <mergeCell ref="O32:P32"/>
    <mergeCell ref="O33:P33"/>
    <mergeCell ref="J33:K33"/>
    <mergeCell ref="T37:U37"/>
    <mergeCell ref="O34:P34"/>
    <mergeCell ref="O37:P37"/>
    <mergeCell ref="J25:K25"/>
    <mergeCell ref="J26:K26"/>
    <mergeCell ref="J27:K27"/>
    <mergeCell ref="O35:V36"/>
    <mergeCell ref="T19:U19"/>
    <mergeCell ref="T25:U25"/>
    <mergeCell ref="T26:U26"/>
    <mergeCell ref="T27:U27"/>
    <mergeCell ref="T28:U28"/>
    <mergeCell ref="T29:U29"/>
    <mergeCell ref="T30:U30"/>
    <mergeCell ref="T31:U31"/>
    <mergeCell ref="T32:U32"/>
    <mergeCell ref="T34:U34"/>
    <mergeCell ref="J35:K35"/>
    <mergeCell ref="J36:K36"/>
    <mergeCell ref="J37:K37"/>
    <mergeCell ref="C71:D71"/>
    <mergeCell ref="C72:D72"/>
    <mergeCell ref="C73:D73"/>
    <mergeCell ref="C80:D80"/>
    <mergeCell ref="C81:D81"/>
    <mergeCell ref="C82:D82"/>
    <mergeCell ref="C83:D83"/>
    <mergeCell ref="C84:D84"/>
    <mergeCell ref="C85:D85"/>
    <mergeCell ref="C74:D74"/>
    <mergeCell ref="C75:D75"/>
    <mergeCell ref="C76:D76"/>
    <mergeCell ref="C77:D77"/>
    <mergeCell ref="C78:D78"/>
    <mergeCell ref="C79:D79"/>
    <mergeCell ref="K97:L97"/>
    <mergeCell ref="K98:L98"/>
    <mergeCell ref="K99:L99"/>
    <mergeCell ref="B850:R850"/>
    <mergeCell ref="B182:R182"/>
    <mergeCell ref="N166:Q166"/>
    <mergeCell ref="N167:Q167"/>
    <mergeCell ref="N168:Q168"/>
    <mergeCell ref="K73:L73"/>
    <mergeCell ref="K80:L80"/>
    <mergeCell ref="K81:L81"/>
    <mergeCell ref="K82:L82"/>
    <mergeCell ref="K83:L83"/>
    <mergeCell ref="K84:L84"/>
    <mergeCell ref="K85:L85"/>
    <mergeCell ref="K86:L86"/>
    <mergeCell ref="I90:J90"/>
    <mergeCell ref="K87:L87"/>
    <mergeCell ref="K88:L88"/>
    <mergeCell ref="K89:L89"/>
    <mergeCell ref="K90:L90"/>
    <mergeCell ref="C185:K185"/>
    <mergeCell ref="J180:P180"/>
    <mergeCell ref="Q180:R180"/>
    <mergeCell ref="C87:D88"/>
    <mergeCell ref="N169:Q169"/>
    <mergeCell ref="N170:Q170"/>
    <mergeCell ref="B160:E160"/>
    <mergeCell ref="C89:D89"/>
    <mergeCell ref="C90:D90"/>
    <mergeCell ref="C93:D93"/>
    <mergeCell ref="C94:D94"/>
    <mergeCell ref="C95:D95"/>
    <mergeCell ref="C96:D96"/>
    <mergeCell ref="C97:D97"/>
    <mergeCell ref="B98:D101"/>
    <mergeCell ref="K101:L101"/>
    <mergeCell ref="I101:J101"/>
    <mergeCell ref="B87:B88"/>
    <mergeCell ref="K96:L96"/>
    <mergeCell ref="K91:L91"/>
    <mergeCell ref="K92:L92"/>
    <mergeCell ref="I99:J99"/>
    <mergeCell ref="I95:J95"/>
    <mergeCell ref="I96:J96"/>
    <mergeCell ref="I97:J97"/>
    <mergeCell ref="I98:J98"/>
    <mergeCell ref="K100:L100"/>
  </mergeCells>
  <conditionalFormatting sqref="P2:R2 G46:H46 Q180:R180 W48 Y48:Y49 G42:G44">
    <cfRule type="cellIs" dxfId="294" priority="47" operator="lessThan">
      <formula>0</formula>
    </cfRule>
  </conditionalFormatting>
  <conditionalFormatting sqref="O48:P48">
    <cfRule type="cellIs" dxfId="293" priority="46" operator="lessThan">
      <formula>0</formula>
    </cfRule>
  </conditionalFormatting>
  <conditionalFormatting sqref="S5:S16 X5:X16">
    <cfRule type="cellIs" dxfId="292" priority="45" operator="lessThan">
      <formula>0</formula>
    </cfRule>
  </conditionalFormatting>
  <conditionalFormatting sqref="G48:I48">
    <cfRule type="cellIs" dxfId="291" priority="38" operator="lessThan">
      <formula>0</formula>
    </cfRule>
  </conditionalFormatting>
  <conditionalFormatting sqref="Q181">
    <cfRule type="cellIs" dxfId="290" priority="37" operator="lessThan">
      <formula>0</formula>
    </cfRule>
  </conditionalFormatting>
  <conditionalFormatting sqref="Q180:R180">
    <cfRule type="cellIs" dxfId="289" priority="36" operator="lessThan">
      <formula>0</formula>
    </cfRule>
  </conditionalFormatting>
  <conditionalFormatting sqref="G181:I181">
    <cfRule type="cellIs" dxfId="288" priority="35" operator="lessThan">
      <formula>0</formula>
    </cfRule>
  </conditionalFormatting>
  <conditionalFormatting sqref="Y48:Y49">
    <cfRule type="cellIs" dxfId="287" priority="34" operator="lessThan">
      <formula>1</formula>
    </cfRule>
  </conditionalFormatting>
  <conditionalFormatting sqref="Q180:R180">
    <cfRule type="cellIs" dxfId="286" priority="26" operator="lessThan">
      <formula>0</formula>
    </cfRule>
  </conditionalFormatting>
  <conditionalFormatting sqref="Y48">
    <cfRule type="cellIs" dxfId="285" priority="25" operator="lessThan">
      <formula>1</formula>
    </cfRule>
  </conditionalFormatting>
  <conditionalFormatting sqref="G47:I47 W47:X47">
    <cfRule type="cellIs" dxfId="284" priority="23" operator="equal">
      <formula>0</formula>
    </cfRule>
  </conditionalFormatting>
  <conditionalFormatting sqref="N5:N16">
    <cfRule type="cellIs" dxfId="283" priority="21" operator="lessThan">
      <formula>0</formula>
    </cfRule>
  </conditionalFormatting>
  <conditionalFormatting sqref="J5:J16">
    <cfRule type="expression" dxfId="282" priority="20">
      <formula>M5=0</formula>
    </cfRule>
  </conditionalFormatting>
  <conditionalFormatting sqref="O5:O16">
    <cfRule type="expression" dxfId="281" priority="19">
      <formula>R5=0</formula>
    </cfRule>
  </conditionalFormatting>
  <conditionalFormatting sqref="T5:T16">
    <cfRule type="expression" dxfId="280" priority="18">
      <formula>W5=0</formula>
    </cfRule>
  </conditionalFormatting>
  <conditionalFormatting sqref="B50 S2:U2 W2 B49:F49 J49:Y49 F50:J50 L50:Y50">
    <cfRule type="expression" dxfId="279" priority="7">
      <formula>$L$45="ח"</formula>
    </cfRule>
  </conditionalFormatting>
  <conditionalFormatting sqref="C10:D16">
    <cfRule type="expression" dxfId="278" priority="5">
      <formula>$C10="סכום לא קבוע"</formula>
    </cfRule>
  </conditionalFormatting>
  <conditionalFormatting sqref="G10:G16">
    <cfRule type="expression" dxfId="277" priority="4">
      <formula>$G10="סכום לא קבוע"</formula>
    </cfRule>
  </conditionalFormatting>
  <conditionalFormatting sqref="G49:I49">
    <cfRule type="expression" dxfId="276" priority="3">
      <formula>$L$45="ח"</formula>
    </cfRule>
  </conditionalFormatting>
  <conditionalFormatting sqref="G180:I180">
    <cfRule type="cellIs" dxfId="275" priority="2" operator="lessThan">
      <formula>0</formula>
    </cfRule>
  </conditionalFormatting>
  <conditionalFormatting sqref="S180">
    <cfRule type="expression" dxfId="274" priority="1">
      <formula>$Q$180&gt;-1</formula>
    </cfRule>
  </conditionalFormatting>
  <dataValidations count="1">
    <dataValidation type="list" allowBlank="1" showInputMessage="1" showErrorMessage="1" promptTitle="בחירת תאריך עברי/לועזי" prompt="מתוך התפריט הנפתחת בלחיצה על הלחצן בצד שמאל, אפשר לבחור בין חודש לועזי או עברי" sqref="O1:Q1" xr:uid="{00000000-0002-0000-0400-000000000000}">
      <formula1>" תמוז ,  אוגוסט [8]  "</formula1>
    </dataValidation>
  </dataValidations>
  <pageMargins left="0.7" right="0.7" top="0.75" bottom="0.75" header="0.3" footer="0.3"/>
  <pageSetup paperSize="9" orientation="portrait" r:id="rId1"/>
  <drawing r:id="rId2"/>
  <legacyDrawing r:id="rId3"/>
  <oleObjects>
    <mc:AlternateContent xmlns:mc="http://schemas.openxmlformats.org/markup-compatibility/2006">
      <mc:Choice Requires="x14">
        <oleObject shapeId="27649" r:id="rId4">
          <objectPr defaultSize="0" autoPict="0" r:id="rId5">
            <anchor moveWithCells="1" sizeWithCells="1">
              <from>
                <xdr:col>16</xdr:col>
                <xdr:colOff>152400</xdr:colOff>
                <xdr:row>50</xdr:row>
                <xdr:rowOff>38100</xdr:rowOff>
              </from>
              <to>
                <xdr:col>17</xdr:col>
                <xdr:colOff>504825</xdr:colOff>
                <xdr:row>52</xdr:row>
                <xdr:rowOff>0</xdr:rowOff>
              </to>
            </anchor>
          </objectPr>
        </oleObject>
      </mc:Choice>
      <mc:Fallback>
        <oleObject shapeId="27649" r:id="rId4"/>
      </mc:Fallback>
    </mc:AlternateContent>
  </oleObjects>
  <extLst>
    <ext xmlns:x14="http://schemas.microsoft.com/office/spreadsheetml/2009/9/main" uri="{78C0D931-6437-407d-A8EE-F0AAD7539E65}">
      <x14:conditionalFormattings>
        <x14:conditionalFormatting xmlns:xm="http://schemas.microsoft.com/office/excel/2006/main">
          <x14:cfRule type="iconSet" priority="41" id="{C1AE9681-C3C7-40C9-ACD3-FDF41AFA00A5}">
            <x14:iconSet custom="1">
              <x14:cfvo type="percent">
                <xm:f>0</xm:f>
              </x14:cfvo>
              <x14:cfvo type="num">
                <xm:f>0</xm:f>
              </x14:cfvo>
              <x14:cfvo type="num">
                <xm:f>1</xm:f>
              </x14:cfvo>
              <x14:cfIcon iconSet="NoIcons" iconId="0"/>
              <x14:cfIcon iconSet="NoIcons" iconId="0"/>
              <x14:cfIcon iconSet="3Symbols" iconId="2"/>
            </x14:iconSet>
          </x14:cfRule>
          <xm:sqref>S5:S16 X5:X16</xm:sqref>
        </x14:conditionalFormatting>
        <x14:conditionalFormatting xmlns:xm="http://schemas.microsoft.com/office/excel/2006/main">
          <x14:cfRule type="iconSet" priority="22" id="{05F8EA2D-4CAC-4F6F-AC44-6508B6B0DCA4}">
            <x14:iconSet iconSet="3Symbols" custom="1">
              <x14:cfvo type="percent">
                <xm:f>0</xm:f>
              </x14:cfvo>
              <x14:cfvo type="num">
                <xm:f>0</xm:f>
              </x14:cfvo>
              <x14:cfvo type="num">
                <xm:f>1</xm:f>
              </x14:cfvo>
              <x14:cfIcon iconSet="NoIcons" iconId="0"/>
              <x14:cfIcon iconSet="NoIcons" iconId="0"/>
              <x14:cfIcon iconSet="3Symbols" iconId="2"/>
            </x14:iconSet>
          </x14:cfRule>
          <xm:sqref>N5:N16</xm:sqref>
        </x14:conditionalFormatting>
        <x14:conditionalFormatting xmlns:xm="http://schemas.microsoft.com/office/excel/2006/main">
          <x14:cfRule type="expression" priority="17" id="{06B6A49A-2BED-4F9A-98FE-0AF0732139AA}">
            <xm:f>$C$5&lt;&gt;'סיון-יולי.7'!$C$5</xm:f>
            <x14:dxf>
              <font>
                <b/>
                <i/>
              </font>
            </x14:dxf>
          </x14:cfRule>
          <xm:sqref>C5</xm:sqref>
        </x14:conditionalFormatting>
        <x14:conditionalFormatting xmlns:xm="http://schemas.microsoft.com/office/excel/2006/main">
          <x14:cfRule type="expression" priority="16" id="{2466E6E1-8264-43D0-858A-AA22955E1885}">
            <xm:f>$C$6&lt;&gt;'סיון-יולי.7'!$C$6</xm:f>
            <x14:dxf>
              <font>
                <b/>
                <i/>
              </font>
            </x14:dxf>
          </x14:cfRule>
          <xm:sqref>C6</xm:sqref>
        </x14:conditionalFormatting>
        <x14:conditionalFormatting xmlns:xm="http://schemas.microsoft.com/office/excel/2006/main">
          <x14:cfRule type="expression" priority="15" id="{D86BC1EA-5B54-417B-AD03-2D7191258528}">
            <xm:f>$C$7&lt;&gt;'סיון-יולי.7'!$C$7</xm:f>
            <x14:dxf>
              <font>
                <b/>
                <i/>
              </font>
            </x14:dxf>
          </x14:cfRule>
          <xm:sqref>C7</xm:sqref>
        </x14:conditionalFormatting>
        <x14:conditionalFormatting xmlns:xm="http://schemas.microsoft.com/office/excel/2006/main">
          <x14:cfRule type="expression" priority="14" id="{3BD8FA65-DCF5-47B2-9925-F5F1B7A8212F}">
            <xm:f>$C$8&lt;&gt;'סיון-יולי.7'!$C$8</xm:f>
            <x14:dxf>
              <font>
                <b/>
                <i/>
              </font>
            </x14:dxf>
          </x14:cfRule>
          <xm:sqref>C8</xm:sqref>
        </x14:conditionalFormatting>
        <x14:conditionalFormatting xmlns:xm="http://schemas.microsoft.com/office/excel/2006/main">
          <x14:cfRule type="expression" priority="13" id="{9A2B6B91-8981-4A11-908C-135BD98AE089}">
            <xm:f>$C$9&lt;&gt;'סיון-יולי.7'!$C$9</xm:f>
            <x14:dxf>
              <font>
                <b/>
                <i/>
              </font>
            </x14:dxf>
          </x14:cfRule>
          <xm:sqref>C9</xm:sqref>
        </x14:conditionalFormatting>
        <x14:conditionalFormatting xmlns:xm="http://schemas.microsoft.com/office/excel/2006/main">
          <x14:cfRule type="expression" priority="12" id="{B12EF200-AB55-4077-B2F3-7A915928205D}">
            <xm:f>$G$5&lt;&gt;'סיון-יולי.7'!$G$5</xm:f>
            <x14:dxf>
              <font>
                <b/>
                <i/>
              </font>
            </x14:dxf>
          </x14:cfRule>
          <xm:sqref>G5</xm:sqref>
        </x14:conditionalFormatting>
        <x14:conditionalFormatting xmlns:xm="http://schemas.microsoft.com/office/excel/2006/main">
          <x14:cfRule type="expression" priority="11" id="{26158129-09DD-4B93-8BAC-76E24123C328}">
            <xm:f>$G$6&lt;&gt;'סיון-יולי.7'!$G$6</xm:f>
            <x14:dxf>
              <font>
                <b/>
                <i/>
              </font>
            </x14:dxf>
          </x14:cfRule>
          <xm:sqref>G6</xm:sqref>
        </x14:conditionalFormatting>
        <x14:conditionalFormatting xmlns:xm="http://schemas.microsoft.com/office/excel/2006/main">
          <x14:cfRule type="expression" priority="10" id="{941D2DDA-35A9-4072-9597-F8A76E4F5A43}">
            <xm:f>$G$7&lt;&gt;'סיון-יולי.7'!$G$7</xm:f>
            <x14:dxf>
              <font>
                <b/>
                <i/>
              </font>
            </x14:dxf>
          </x14:cfRule>
          <xm:sqref>G7</xm:sqref>
        </x14:conditionalFormatting>
        <x14:conditionalFormatting xmlns:xm="http://schemas.microsoft.com/office/excel/2006/main">
          <x14:cfRule type="expression" priority="9" id="{BA8C1A86-8ED4-436C-ADB9-7EB1A499E752}">
            <xm:f>$G$8&lt;&gt;'סיון-יולי.7'!$G$8</xm:f>
            <x14:dxf>
              <font>
                <b/>
                <i/>
              </font>
            </x14:dxf>
          </x14:cfRule>
          <xm:sqref>G8</xm:sqref>
        </x14:conditionalFormatting>
        <x14:conditionalFormatting xmlns:xm="http://schemas.microsoft.com/office/excel/2006/main">
          <x14:cfRule type="expression" priority="8" id="{A104E2D2-E248-4495-AE0A-B1382B421768}">
            <xm:f>$G$9&lt;&gt;'סיון-יולי.7'!$G$9</xm:f>
            <x14:dxf>
              <font>
                <b/>
                <i/>
              </font>
            </x14:dxf>
          </x14:cfRule>
          <xm:sqref>G9</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0" tint="-0.499984740745262"/>
  </sheetPr>
  <dimension ref="A1:AJ872"/>
  <sheetViews>
    <sheetView showGridLines="0" showRowColHeaders="0" rightToLeft="1" zoomScale="85" zoomScaleNormal="85" workbookViewId="0">
      <pane ySplit="2" topLeftCell="A3" activePane="bottomLeft" state="frozen"/>
      <selection activeCell="B176" sqref="B176"/>
      <selection pane="bottomLeft" activeCell="B5" sqref="B5"/>
    </sheetView>
  </sheetViews>
  <sheetFormatPr defaultColWidth="0" defaultRowHeight="0" customHeight="1" zeroHeight="1" x14ac:dyDescent="0.2"/>
  <cols>
    <col min="1" max="1" width="2.625" style="86" customWidth="1"/>
    <col min="2" max="2" width="21.375" style="87" customWidth="1"/>
    <col min="3" max="3" width="15.25" style="88" customWidth="1"/>
    <col min="4" max="4" width="2.75" style="505" customWidth="1"/>
    <col min="5" max="5" width="3.125" style="82" customWidth="1"/>
    <col min="6" max="6" width="24.75" style="12" customWidth="1"/>
    <col min="7" max="7" width="15.75" style="12" customWidth="1"/>
    <col min="8" max="8" width="2.75" style="412" customWidth="1"/>
    <col min="9" max="9" width="3.125" style="12" customWidth="1"/>
    <col min="10" max="10" width="15.375" style="12" customWidth="1"/>
    <col min="11" max="11" width="8.75" style="12" customWidth="1"/>
    <col min="12" max="12" width="4.25" style="12" customWidth="1"/>
    <col min="13" max="13" width="12.375" style="12" customWidth="1"/>
    <col min="14" max="14" width="9.875" style="12" customWidth="1"/>
    <col min="15" max="15" width="14.5" style="12" customWidth="1"/>
    <col min="16" max="16" width="8.25" style="12" customWidth="1"/>
    <col min="17" max="17" width="4.5" style="12" customWidth="1"/>
    <col min="18" max="18" width="12.75" style="12" customWidth="1"/>
    <col min="19" max="19" width="10.25" style="12" customWidth="1"/>
    <col min="20" max="20" width="14.5" style="12" customWidth="1"/>
    <col min="21" max="21" width="8.625" style="12" customWidth="1"/>
    <col min="22" max="22" width="5" style="12" customWidth="1"/>
    <col min="23" max="23" width="12.5" style="12" customWidth="1"/>
    <col min="24" max="24" width="10" style="12" customWidth="1"/>
    <col min="25" max="25" width="12.75" style="12" customWidth="1"/>
    <col min="26" max="26" width="2.75" style="12" customWidth="1"/>
    <col min="27" max="27" width="8.75" style="12" customWidth="1"/>
    <col min="28" max="28" width="10.125" style="12" customWidth="1"/>
    <col min="29" max="36" width="8.75" style="12" customWidth="1"/>
    <col min="37" max="16384" width="8.75" style="12" hidden="1"/>
  </cols>
  <sheetData>
    <row r="1" spans="1:35" ht="40.9" customHeight="1" thickTop="1" thickBot="1" x14ac:dyDescent="0.35">
      <c r="A1" s="109"/>
      <c r="B1" s="1071" t="s">
        <v>37</v>
      </c>
      <c r="C1" s="1072"/>
      <c r="D1" s="1072"/>
      <c r="E1" s="1072"/>
      <c r="F1" s="1072"/>
      <c r="G1" s="1072"/>
      <c r="H1" s="507"/>
      <c r="I1" s="110"/>
      <c r="J1" s="110"/>
      <c r="K1" s="1155"/>
      <c r="L1" s="1155"/>
      <c r="M1" s="1156" t="s">
        <v>142</v>
      </c>
      <c r="N1" s="1157"/>
      <c r="O1" s="1064" t="s">
        <v>174</v>
      </c>
      <c r="P1" s="1064"/>
      <c r="Q1" s="1064"/>
      <c r="R1" s="601"/>
      <c r="S1" s="1176" t="s">
        <v>144</v>
      </c>
      <c r="T1" s="1176"/>
      <c r="U1" s="837">
        <f ca="1">TODAY()</f>
        <v>45377</v>
      </c>
      <c r="V1" s="1169">
        <f ca="1">TODAY()</f>
        <v>45377</v>
      </c>
      <c r="W1" s="1169"/>
      <c r="X1" s="1168">
        <f ca="1">TODAY()</f>
        <v>45377</v>
      </c>
      <c r="Y1" s="1168"/>
      <c r="Z1" s="112"/>
      <c r="AA1" s="11"/>
      <c r="AB1" s="11"/>
    </row>
    <row r="2" spans="1:35" ht="32.450000000000003" customHeight="1" thickTop="1" x14ac:dyDescent="0.4">
      <c r="A2" s="113"/>
      <c r="B2" s="528" t="s">
        <v>0</v>
      </c>
      <c r="C2" s="527"/>
      <c r="D2" s="529"/>
      <c r="E2" s="643"/>
      <c r="F2" s="644" t="s">
        <v>50</v>
      </c>
      <c r="G2" s="530"/>
      <c r="H2" s="531"/>
      <c r="I2" s="532"/>
      <c r="J2" s="1172" t="s">
        <v>32</v>
      </c>
      <c r="K2" s="1172"/>
      <c r="L2" s="1172"/>
      <c r="M2" s="533"/>
      <c r="N2" s="1162" t="s">
        <v>19</v>
      </c>
      <c r="O2" s="1162"/>
      <c r="P2" s="1163">
        <f>SUM(W48)</f>
        <v>0</v>
      </c>
      <c r="Q2" s="1163"/>
      <c r="R2" s="1163"/>
      <c r="S2" s="1177" t="s">
        <v>30</v>
      </c>
      <c r="T2" s="1177"/>
      <c r="U2" s="1187">
        <f>SUM(W49)</f>
        <v>0</v>
      </c>
      <c r="V2" s="1187"/>
      <c r="W2" s="562" t="str">
        <f>IF(U2&lt;0,"זכות","")</f>
        <v/>
      </c>
      <c r="X2" s="1178"/>
      <c r="Y2" s="1179"/>
      <c r="Z2" s="121"/>
      <c r="AA2" s="1180" t="s">
        <v>225</v>
      </c>
      <c r="AB2" s="1181"/>
      <c r="AC2" s="1182"/>
      <c r="AD2" s="1182"/>
      <c r="AE2" s="228"/>
      <c r="AF2" s="228"/>
      <c r="AG2" s="228"/>
      <c r="AH2" s="228"/>
      <c r="AI2" s="228"/>
    </row>
    <row r="3" spans="1:35" ht="23.1" customHeight="1" x14ac:dyDescent="0.3">
      <c r="A3" s="122"/>
      <c r="B3" s="1342" t="s">
        <v>1</v>
      </c>
      <c r="C3" s="1343"/>
      <c r="D3" s="520"/>
      <c r="E3" s="123"/>
      <c r="F3" s="1346" t="s">
        <v>12</v>
      </c>
      <c r="G3" s="1347"/>
      <c r="H3" s="508"/>
      <c r="I3" s="124"/>
      <c r="J3" s="1164" t="s">
        <v>237</v>
      </c>
      <c r="K3" s="1165"/>
      <c r="L3" s="1165"/>
      <c r="M3" s="1165"/>
      <c r="N3" s="1165"/>
      <c r="O3" s="1165"/>
      <c r="P3" s="1165"/>
      <c r="Q3" s="1165"/>
      <c r="R3" s="1165"/>
      <c r="S3" s="1165"/>
      <c r="T3" s="1165"/>
      <c r="U3" s="1280"/>
      <c r="V3" s="1183"/>
      <c r="W3" s="1183"/>
      <c r="X3" s="1184"/>
      <c r="Y3" s="1185" t="s">
        <v>26</v>
      </c>
      <c r="Z3" s="125"/>
      <c r="AA3" s="1111"/>
      <c r="AB3" s="1112"/>
      <c r="AC3" s="1112"/>
      <c r="AD3" s="1112"/>
      <c r="AE3" s="1112"/>
      <c r="AF3" s="1112"/>
      <c r="AG3" s="1112"/>
      <c r="AH3" s="1112"/>
      <c r="AI3" s="1113"/>
    </row>
    <row r="4" spans="1:35" ht="15.75" x14ac:dyDescent="0.25">
      <c r="A4" s="122"/>
      <c r="B4" s="513" t="s">
        <v>25</v>
      </c>
      <c r="C4" s="514" t="s">
        <v>6</v>
      </c>
      <c r="D4" s="627" t="s">
        <v>209</v>
      </c>
      <c r="E4" s="127"/>
      <c r="F4" s="515" t="s">
        <v>24</v>
      </c>
      <c r="G4" s="534" t="s">
        <v>6</v>
      </c>
      <c r="H4" s="619" t="s">
        <v>209</v>
      </c>
      <c r="I4" s="517"/>
      <c r="J4" s="130" t="s">
        <v>3</v>
      </c>
      <c r="K4" s="781" t="s">
        <v>21</v>
      </c>
      <c r="L4" s="465" t="s">
        <v>5</v>
      </c>
      <c r="M4" s="132" t="s">
        <v>98</v>
      </c>
      <c r="N4" s="445" t="s">
        <v>11</v>
      </c>
      <c r="O4" s="443" t="s">
        <v>3</v>
      </c>
      <c r="P4" s="781" t="s">
        <v>21</v>
      </c>
      <c r="Q4" s="465" t="s">
        <v>5</v>
      </c>
      <c r="R4" s="444" t="s">
        <v>98</v>
      </c>
      <c r="S4" s="445" t="s">
        <v>11</v>
      </c>
      <c r="T4" s="443" t="s">
        <v>3</v>
      </c>
      <c r="U4" s="781" t="s">
        <v>21</v>
      </c>
      <c r="V4" s="465" t="s">
        <v>5</v>
      </c>
      <c r="W4" s="132" t="s">
        <v>98</v>
      </c>
      <c r="X4" s="445" t="s">
        <v>11</v>
      </c>
      <c r="Y4" s="1186"/>
      <c r="Z4" s="140"/>
      <c r="AA4" s="1111"/>
      <c r="AB4" s="1112"/>
      <c r="AC4" s="1112"/>
      <c r="AD4" s="1112"/>
      <c r="AE4" s="1112"/>
      <c r="AF4" s="1112"/>
      <c r="AG4" s="1112"/>
      <c r="AH4" s="1112"/>
      <c r="AI4" s="1113"/>
    </row>
    <row r="5" spans="1:35" ht="15.75" x14ac:dyDescent="0.25">
      <c r="A5" s="122"/>
      <c r="B5" s="933" t="str">
        <f>T('תמוז-אוגוסט.8'!B5)</f>
        <v/>
      </c>
      <c r="C5" s="509">
        <f>'תמוז-אוגוסט.8'!C5</f>
        <v>0</v>
      </c>
      <c r="D5" s="624" t="str">
        <f>IF('תמוז-אוגוסט.8'!C5&lt;&gt;'סיון-יולי.7'!C5,"?","")</f>
        <v/>
      </c>
      <c r="E5" s="14"/>
      <c r="F5" s="18" t="str">
        <f>T('תמוז-אוגוסט.8'!F5)</f>
        <v/>
      </c>
      <c r="G5" s="511">
        <f>'תמוז-אוגוסט.8'!G5</f>
        <v>0</v>
      </c>
      <c r="H5" s="604" t="str">
        <f>IF('תמוז-אוגוסט.8'!G5&lt;&gt;'סיון-יולי.7'!G5,"?","")</f>
        <v/>
      </c>
      <c r="I5" s="582"/>
      <c r="J5" s="453" t="str">
        <f>T('תמוז-אוגוסט.8'!J5)</f>
        <v/>
      </c>
      <c r="K5" s="466" t="str">
        <f>T('תמוז-אוגוסט.8'!K5)</f>
        <v/>
      </c>
      <c r="L5" s="460">
        <f>'תמוז-אוגוסט.8'!L5</f>
        <v>0</v>
      </c>
      <c r="M5" s="446">
        <f>IF(N5=-99,0,'תמוז-אוגוסט.8'!M5)</f>
        <v>0</v>
      </c>
      <c r="N5" s="798">
        <f>IF('תמוז-אוגוסט.8'!N5=1,-99,'תמוז-אוגוסט.8'!N5-1)</f>
        <v>-5</v>
      </c>
      <c r="O5" s="454" t="str">
        <f>T('תמוז-אוגוסט.8'!O5)</f>
        <v/>
      </c>
      <c r="P5" s="467" t="str">
        <f>T('תמוז-אוגוסט.8'!P5)</f>
        <v/>
      </c>
      <c r="Q5" s="461">
        <f>'תמוז-אוגוסט.8'!Q5</f>
        <v>0</v>
      </c>
      <c r="R5" s="455">
        <f>IF(S5=-99,0,'תמוז-אוגוסט.8'!R5)</f>
        <v>0</v>
      </c>
      <c r="S5" s="799">
        <f>IF('תמוז-אוגוסט.8'!S5=1,-99,'תמוז-אוגוסט.8'!S5-1)</f>
        <v>-5</v>
      </c>
      <c r="T5" s="454" t="str">
        <f>T('תמוז-אוגוסט.8'!T5)</f>
        <v/>
      </c>
      <c r="U5" s="468" t="str">
        <f>T('תמוז-אוגוסט.8'!U5)</f>
        <v/>
      </c>
      <c r="V5" s="461">
        <f>'תמוז-אוגוסט.8'!V5</f>
        <v>0</v>
      </c>
      <c r="W5" s="456">
        <f>IF(X5=-99,0,'תמוז-אוגוסט.8'!W5)</f>
        <v>0</v>
      </c>
      <c r="X5" s="800">
        <f>IF('תמוז-אוגוסט.8'!X5=1,-99,'תמוז-אוגוסט.8'!X5-1)</f>
        <v>-11</v>
      </c>
      <c r="Y5" s="31">
        <f>'תמוז-אוגוסט.8'!Y5</f>
        <v>0</v>
      </c>
      <c r="Z5" s="160"/>
      <c r="AA5" s="1111"/>
      <c r="AB5" s="1112"/>
      <c r="AC5" s="1112"/>
      <c r="AD5" s="1112"/>
      <c r="AE5" s="1112"/>
      <c r="AF5" s="1112"/>
      <c r="AG5" s="1112"/>
      <c r="AH5" s="1112"/>
      <c r="AI5" s="1113"/>
    </row>
    <row r="6" spans="1:35" ht="15.75" x14ac:dyDescent="0.25">
      <c r="A6" s="122"/>
      <c r="B6" s="930" t="str">
        <f>T('תמוז-אוגוסט.8'!B6)</f>
        <v/>
      </c>
      <c r="C6" s="509">
        <f>'תמוז-אוגוסט.8'!C6</f>
        <v>0</v>
      </c>
      <c r="D6" s="622" t="str">
        <f>IF('תמוז-אוגוסט.8'!C6&lt;&gt;'סיון-יולי.7'!C6,"?","")</f>
        <v/>
      </c>
      <c r="E6" s="14"/>
      <c r="F6" s="18" t="str">
        <f>T('תמוז-אוגוסט.8'!F6)</f>
        <v/>
      </c>
      <c r="G6" s="511">
        <f>'תמוז-אוגוסט.8'!G6</f>
        <v>0</v>
      </c>
      <c r="H6" s="616" t="str">
        <f>IF('תמוז-אוגוסט.8'!G6&lt;&gt;'סיון-יולי.7'!G6,"?","")</f>
        <v/>
      </c>
      <c r="I6" s="516"/>
      <c r="J6" s="453" t="str">
        <f>T('תמוז-אוגוסט.8'!J6)</f>
        <v/>
      </c>
      <c r="K6" s="466" t="str">
        <f>T('תמוז-אוגוסט.8'!K6)</f>
        <v/>
      </c>
      <c r="L6" s="462">
        <f>'תמוז-אוגוסט.8'!L6</f>
        <v>0</v>
      </c>
      <c r="M6" s="803">
        <f>IF(N6=-99,0,'תמוז-אוגוסט.8'!M6)</f>
        <v>0</v>
      </c>
      <c r="N6" s="798">
        <f>IF('תמוז-אוגוסט.8'!N6=1,-99,'תמוז-אוגוסט.8'!N6-1)</f>
        <v>-5</v>
      </c>
      <c r="O6" s="454" t="str">
        <f>T('תמוז-אוגוסט.8'!O6)</f>
        <v/>
      </c>
      <c r="P6" s="467" t="str">
        <f>T('תמוז-אוגוסט.8'!P6)</f>
        <v/>
      </c>
      <c r="Q6" s="461">
        <f>'תמוז-אוגוסט.8'!Q6</f>
        <v>0</v>
      </c>
      <c r="R6" s="455">
        <f>IF(S6=-99,0,'תמוז-אוגוסט.8'!R6)</f>
        <v>0</v>
      </c>
      <c r="S6" s="799">
        <f>IF('תמוז-אוגוסט.8'!S6=1,-99,'תמוז-אוגוסט.8'!S6-1)</f>
        <v>-5</v>
      </c>
      <c r="T6" s="454" t="str">
        <f>T('תמוז-אוגוסט.8'!T6)</f>
        <v/>
      </c>
      <c r="U6" s="468" t="str">
        <f>T('תמוז-אוגוסט.8'!U6)</f>
        <v/>
      </c>
      <c r="V6" s="461">
        <f>'תמוז-אוגוסט.8'!V6</f>
        <v>0</v>
      </c>
      <c r="W6" s="809">
        <f>IF(X6=-99,0,'תמוז-אוגוסט.8'!W6)</f>
        <v>0</v>
      </c>
      <c r="X6" s="800">
        <f>IF('תמוז-אוגוסט.8'!X6=1,-99,'תמוז-אוגוסט.8'!X6-1)</f>
        <v>-5</v>
      </c>
      <c r="Y6" s="31">
        <f>'תמוז-אוגוסט.8'!Y6</f>
        <v>0</v>
      </c>
      <c r="Z6" s="160"/>
      <c r="AA6" s="1111"/>
      <c r="AB6" s="1112"/>
      <c r="AC6" s="1112"/>
      <c r="AD6" s="1112"/>
      <c r="AE6" s="1112"/>
      <c r="AF6" s="1112"/>
      <c r="AG6" s="1112"/>
      <c r="AH6" s="1112"/>
      <c r="AI6" s="1113"/>
    </row>
    <row r="7" spans="1:35" ht="15.75" x14ac:dyDescent="0.25">
      <c r="A7" s="122"/>
      <c r="B7" s="506" t="str">
        <f>T('תמוז-אוגוסט.8'!B7)</f>
        <v/>
      </c>
      <c r="C7" s="509">
        <f>'תמוז-אוגוסט.8'!C7</f>
        <v>0</v>
      </c>
      <c r="D7" s="603" t="str">
        <f>IF('תמוז-אוגוסט.8'!C7&lt;&gt;'סיון-יולי.7'!C7,"?","")</f>
        <v/>
      </c>
      <c r="E7" s="14"/>
      <c r="F7" s="269" t="str">
        <f>T('תמוז-אוגוסט.8'!F7)</f>
        <v/>
      </c>
      <c r="G7" s="511">
        <f>'תמוז-אוגוסט.8'!G7</f>
        <v>0</v>
      </c>
      <c r="H7" s="618" t="str">
        <f>IF('תמוז-אוגוסט.8'!G7&lt;&gt;'סיון-יולי.7'!G7,"?","")</f>
        <v/>
      </c>
      <c r="I7" s="585"/>
      <c r="J7" s="453" t="str">
        <f>T('תמוז-אוגוסט.8'!J7)</f>
        <v/>
      </c>
      <c r="K7" s="812" t="str">
        <f>T('תמוז-אוגוסט.8'!K7)</f>
        <v/>
      </c>
      <c r="L7" s="463">
        <f>'תמוז-אוגוסט.8'!L7</f>
        <v>0</v>
      </c>
      <c r="M7" s="803">
        <f>IF(N7=-99,0,'תמוז-אוגוסט.8'!M7)</f>
        <v>0</v>
      </c>
      <c r="N7" s="798">
        <f>IF('תמוז-אוגוסט.8'!N7=1,-99,'תמוז-אוגוסט.8'!N7-1)</f>
        <v>-5</v>
      </c>
      <c r="O7" s="454" t="str">
        <f>T('תמוז-אוגוסט.8'!O7)</f>
        <v/>
      </c>
      <c r="P7" s="467" t="str">
        <f>T('תמוז-אוגוסט.8'!P7)</f>
        <v/>
      </c>
      <c r="Q7" s="461">
        <f>'תמוז-אוגוסט.8'!Q7</f>
        <v>0</v>
      </c>
      <c r="R7" s="455">
        <f>IF(S7=-99,0,'תמוז-אוגוסט.8'!R7)</f>
        <v>0</v>
      </c>
      <c r="S7" s="799">
        <f>IF('תמוז-אוגוסט.8'!S7=1,-99,'תמוז-אוגוסט.8'!S7-1)</f>
        <v>-5</v>
      </c>
      <c r="T7" s="454" t="str">
        <f>T('תמוז-אוגוסט.8'!T7)</f>
        <v/>
      </c>
      <c r="U7" s="468" t="str">
        <f>T('תמוז-אוגוסט.8'!U7)</f>
        <v/>
      </c>
      <c r="V7" s="461">
        <f>'תמוז-אוגוסט.8'!V7</f>
        <v>0</v>
      </c>
      <c r="W7" s="459">
        <f>IF(X7=-99,0,'תמוז-אוגוסט.8'!W7)</f>
        <v>0</v>
      </c>
      <c r="X7" s="800">
        <f>IF('תמוז-אוגוסט.8'!X7=1,-99,'תמוז-אוגוסט.8'!X7-1)</f>
        <v>-5</v>
      </c>
      <c r="Y7" s="31">
        <f>'תמוז-אוגוסט.8'!Y7</f>
        <v>0</v>
      </c>
      <c r="Z7" s="160"/>
      <c r="AA7" s="1111"/>
      <c r="AB7" s="1112"/>
      <c r="AC7" s="1112"/>
      <c r="AD7" s="1112"/>
      <c r="AE7" s="1112"/>
      <c r="AF7" s="1112"/>
      <c r="AG7" s="1112"/>
      <c r="AH7" s="1112"/>
      <c r="AI7" s="1113"/>
    </row>
    <row r="8" spans="1:35" ht="15.75" x14ac:dyDescent="0.25">
      <c r="A8" s="122"/>
      <c r="B8" s="506" t="str">
        <f>T('תמוז-אוגוסט.8'!B8)</f>
        <v/>
      </c>
      <c r="C8" s="509">
        <f>'תמוז-אוגוסט.8'!C8</f>
        <v>0</v>
      </c>
      <c r="D8" s="603" t="str">
        <f>IF('תמוז-אוגוסט.8'!C8&lt;&gt;'סיון-יולי.7'!C8,"?","")</f>
        <v/>
      </c>
      <c r="E8" s="14"/>
      <c r="F8" s="18" t="str">
        <f>T('תמוז-אוגוסט.8'!F8)</f>
        <v/>
      </c>
      <c r="G8" s="511">
        <f>'תמוז-אוגוסט.8'!G8</f>
        <v>0</v>
      </c>
      <c r="H8" s="616" t="str">
        <f>IF('תמוז-אוגוסט.8'!G8&lt;&gt;'סיון-יולי.7'!G8,"?","")</f>
        <v/>
      </c>
      <c r="I8" s="516"/>
      <c r="J8" s="453" t="str">
        <f>T('תמוז-אוגוסט.8'!J8)</f>
        <v/>
      </c>
      <c r="K8" s="811" t="str">
        <f>T('תמוז-אוגוסט.8'!K8)</f>
        <v/>
      </c>
      <c r="L8" s="463">
        <f>'תמוז-אוגוסט.8'!L8</f>
        <v>0</v>
      </c>
      <c r="M8" s="804">
        <f>IF(N8=-99,0,'תמוז-אוגוסט.8'!M8)</f>
        <v>0</v>
      </c>
      <c r="N8" s="798">
        <f>IF('תמוז-אוגוסט.8'!N8=1,-99,'תמוז-אוגוסט.8'!N8-1)</f>
        <v>-5</v>
      </c>
      <c r="O8" s="454" t="str">
        <f>T('תמוז-אוגוסט.8'!O8)</f>
        <v/>
      </c>
      <c r="P8" s="470" t="str">
        <f>T('תמוז-אוגוסט.8'!P8)</f>
        <v/>
      </c>
      <c r="Q8" s="461">
        <f>'תמוז-אוגוסט.8'!Q8</f>
        <v>0</v>
      </c>
      <c r="R8" s="455">
        <f>IF(S8=-99,0,'תמוז-אוגוסט.8'!R8)</f>
        <v>0</v>
      </c>
      <c r="S8" s="799">
        <f>IF('תמוז-אוגוסט.8'!S8=1,-99,'תמוז-אוגוסט.8'!S8-1)</f>
        <v>-5</v>
      </c>
      <c r="T8" s="454" t="str">
        <f>T('תמוז-אוגוסט.8'!T8)</f>
        <v/>
      </c>
      <c r="U8" s="468" t="str">
        <f>T('תמוז-אוגוסט.8'!U8)</f>
        <v/>
      </c>
      <c r="V8" s="461">
        <f>'תמוז-אוגוסט.8'!V8</f>
        <v>0</v>
      </c>
      <c r="W8" s="810">
        <f>IF(X8=-99,0,'תמוז-אוגוסט.8'!W8)</f>
        <v>0</v>
      </c>
      <c r="X8" s="800">
        <f>IF('תמוז-אוגוסט.8'!X8=1,-99,'תמוז-אוגוסט.8'!X8-1)</f>
        <v>-5</v>
      </c>
      <c r="Y8" s="31">
        <f>'תמוז-אוגוסט.8'!Y8</f>
        <v>0</v>
      </c>
      <c r="Z8" s="160"/>
      <c r="AA8" s="1111"/>
      <c r="AB8" s="1112"/>
      <c r="AC8" s="1112"/>
      <c r="AD8" s="1112"/>
      <c r="AE8" s="1112"/>
      <c r="AF8" s="1112"/>
      <c r="AG8" s="1112"/>
      <c r="AH8" s="1112"/>
      <c r="AI8" s="1113"/>
    </row>
    <row r="9" spans="1:35" ht="16.5" thickBot="1" x14ac:dyDescent="0.3">
      <c r="A9" s="122"/>
      <c r="B9" s="506" t="str">
        <f>T('תמוז-אוגוסט.8'!B9)</f>
        <v/>
      </c>
      <c r="C9" s="614">
        <f>'תמוז-אוגוסט.8'!C9</f>
        <v>0</v>
      </c>
      <c r="D9" s="603" t="str">
        <f>IF('תמוז-אוגוסט.8'!C9&lt;&gt;'סיון-יולי.7'!C9,"?","")</f>
        <v/>
      </c>
      <c r="E9" s="14"/>
      <c r="F9" s="18" t="str">
        <f>T('תמוז-אוגוסט.8'!F9)</f>
        <v/>
      </c>
      <c r="G9" s="620">
        <f>'תמוז-אוגוסט.8'!G9</f>
        <v>0</v>
      </c>
      <c r="H9" s="621" t="str">
        <f>IF('תמוז-אוגוסט.8'!G9&lt;&gt;'סיון-יולי.7'!G9,"?","")</f>
        <v/>
      </c>
      <c r="I9" s="582"/>
      <c r="J9" s="453" t="str">
        <f>T('תמוז-אוגוסט.8'!J9)</f>
        <v/>
      </c>
      <c r="K9" s="466" t="str">
        <f>T('תמוז-אוגוסט.8'!K9)</f>
        <v/>
      </c>
      <c r="L9" s="463">
        <f>'תמוז-אוגוסט.8'!L9</f>
        <v>0</v>
      </c>
      <c r="M9" s="806">
        <f>IF(N9=-99,0,'תמוז-אוגוסט.8'!M9)</f>
        <v>0</v>
      </c>
      <c r="N9" s="805">
        <f>IF('תמוז-אוגוסט.8'!N9=1,-99,'תמוז-אוגוסט.8'!N9-1)</f>
        <v>-5</v>
      </c>
      <c r="O9" s="454" t="str">
        <f>T('תמוז-אוגוסט.8'!O9)</f>
        <v/>
      </c>
      <c r="P9" s="470" t="str">
        <f>T('תמוז-אוגוסט.8'!P9)</f>
        <v/>
      </c>
      <c r="Q9" s="461">
        <f>'תמוז-אוגוסט.8'!Q9</f>
        <v>0</v>
      </c>
      <c r="R9" s="455">
        <f>IF(S9=-99,0,'תמוז-אוגוסט.8'!R9)</f>
        <v>0</v>
      </c>
      <c r="S9" s="799">
        <f>IF('תמוז-אוגוסט.8'!S9=1,-99,'תמוז-אוגוסט.8'!S9-1)</f>
        <v>-5</v>
      </c>
      <c r="T9" s="454" t="str">
        <f>T('תמוז-אוגוסט.8'!T9)</f>
        <v/>
      </c>
      <c r="U9" s="468" t="str">
        <f>T('תמוז-אוגוסט.8'!U9)</f>
        <v/>
      </c>
      <c r="V9" s="461">
        <f>'תמוז-אוגוסט.8'!V9</f>
        <v>0</v>
      </c>
      <c r="W9" s="810">
        <f>IF(X9=-99,0,'תמוז-אוגוסט.8'!W9)</f>
        <v>0</v>
      </c>
      <c r="X9" s="800">
        <f>IF('תמוז-אוגוסט.8'!X9=1,-99,'תמוז-אוגוסט.8'!X9-1)</f>
        <v>-5</v>
      </c>
      <c r="Y9" s="31">
        <f>'תמוז-אוגוסט.8'!Y9</f>
        <v>0</v>
      </c>
      <c r="Z9" s="160"/>
      <c r="AA9" s="1111"/>
      <c r="AB9" s="1112"/>
      <c r="AC9" s="1112"/>
      <c r="AD9" s="1112"/>
      <c r="AE9" s="1112"/>
      <c r="AF9" s="1112"/>
      <c r="AG9" s="1112"/>
      <c r="AH9" s="1112"/>
      <c r="AI9" s="1113"/>
    </row>
    <row r="10" spans="1:35" ht="15.75" x14ac:dyDescent="0.25">
      <c r="A10" s="122"/>
      <c r="B10" s="506" t="str">
        <f>T('תמוז-אוגוסט.8'!B10)</f>
        <v/>
      </c>
      <c r="C10" s="1344" t="s">
        <v>166</v>
      </c>
      <c r="D10" s="1345"/>
      <c r="E10" s="14"/>
      <c r="F10" s="18" t="str">
        <f>T('תמוז-אוגוסט.8'!F10)</f>
        <v/>
      </c>
      <c r="G10" s="1332" t="s">
        <v>166</v>
      </c>
      <c r="H10" s="1333"/>
      <c r="I10" s="15"/>
      <c r="J10" s="453" t="str">
        <f>T('תמוז-אוגוסט.8'!J10)</f>
        <v/>
      </c>
      <c r="K10" s="466" t="str">
        <f>T('תמוז-אוגוסט.8'!K10)</f>
        <v/>
      </c>
      <c r="L10" s="463">
        <f>'תמוז-אוגוסט.8'!L10</f>
        <v>0</v>
      </c>
      <c r="M10" s="808">
        <f>IF(N10=-99,0,'תמוז-אוגוסט.8'!M10)</f>
        <v>0</v>
      </c>
      <c r="N10" s="805">
        <f>IF('תמוז-אוגוסט.8'!N10=1,-99,'תמוז-אוגוסט.8'!N10-1)</f>
        <v>-5</v>
      </c>
      <c r="O10" s="454" t="str">
        <f>T('תמוז-אוגוסט.8'!O10)</f>
        <v/>
      </c>
      <c r="P10" s="470" t="str">
        <f>T('תמוז-אוגוסט.8'!P10)</f>
        <v/>
      </c>
      <c r="Q10" s="461">
        <f>'תמוז-אוגוסט.8'!Q10</f>
        <v>0</v>
      </c>
      <c r="R10" s="455">
        <f>IF(S10=-99,0,'תמוז-אוגוסט.8'!R10)</f>
        <v>0</v>
      </c>
      <c r="S10" s="799">
        <f>IF('תמוז-אוגוסט.8'!S10=1,-99,'תמוז-אוגוסט.8'!S10-1)</f>
        <v>-5</v>
      </c>
      <c r="T10" s="454" t="str">
        <f>T('תמוז-אוגוסט.8'!T10)</f>
        <v/>
      </c>
      <c r="U10" s="468" t="str">
        <f>T('תמוז-אוגוסט.8'!U10)</f>
        <v/>
      </c>
      <c r="V10" s="461">
        <f>'תמוז-אוגוסט.8'!V10</f>
        <v>0</v>
      </c>
      <c r="W10" s="810">
        <f>IF(X10=-99,0,'תמוז-אוגוסט.8'!W10)</f>
        <v>0</v>
      </c>
      <c r="X10" s="800">
        <f>IF('תמוז-אוגוסט.8'!X10=1,-99,'תמוז-אוגוסט.8'!X10-1)</f>
        <v>-5</v>
      </c>
      <c r="Y10" s="31">
        <f>'תמוז-אוגוסט.8'!Y10</f>
        <v>0</v>
      </c>
      <c r="Z10" s="160"/>
      <c r="AA10" s="1111"/>
      <c r="AB10" s="1112"/>
      <c r="AC10" s="1112"/>
      <c r="AD10" s="1112"/>
      <c r="AE10" s="1112"/>
      <c r="AF10" s="1112"/>
      <c r="AG10" s="1112"/>
      <c r="AH10" s="1112"/>
      <c r="AI10" s="1113"/>
    </row>
    <row r="11" spans="1:35" ht="15.75" x14ac:dyDescent="0.25">
      <c r="A11" s="122"/>
      <c r="B11" s="506" t="str">
        <f>T('תמוז-אוגוסט.8'!B11)</f>
        <v/>
      </c>
      <c r="C11" s="1338" t="s">
        <v>166</v>
      </c>
      <c r="D11" s="1339"/>
      <c r="E11" s="14"/>
      <c r="F11" s="626" t="str">
        <f>T('תמוז-אוגוסט.8'!F11)</f>
        <v/>
      </c>
      <c r="G11" s="1334" t="s">
        <v>166</v>
      </c>
      <c r="H11" s="1335"/>
      <c r="I11" s="15"/>
      <c r="J11" s="453" t="str">
        <f>T('תמוז-אוגוסט.8'!J11)</f>
        <v/>
      </c>
      <c r="K11" s="466" t="str">
        <f>T('תמוז-אוגוסט.8'!K11)</f>
        <v/>
      </c>
      <c r="L11" s="463">
        <f>'תמוז-אוגוסט.8'!L11</f>
        <v>0</v>
      </c>
      <c r="M11" s="808">
        <f>IF(N11=-99,0,'תמוז-אוגוסט.8'!M11)</f>
        <v>0</v>
      </c>
      <c r="N11" s="805">
        <f>IF('תמוז-אוגוסט.8'!N11=1,-99,'תמוז-אוגוסט.8'!N11-1)</f>
        <v>-5</v>
      </c>
      <c r="O11" s="454" t="str">
        <f>T('תמוז-אוגוסט.8'!O11)</f>
        <v/>
      </c>
      <c r="P11" s="470" t="str">
        <f>T('תמוז-אוגוסט.8'!P11)</f>
        <v/>
      </c>
      <c r="Q11" s="461">
        <f>'תמוז-אוגוסט.8'!Q11</f>
        <v>0</v>
      </c>
      <c r="R11" s="455">
        <f>IF(S11=-99,0,'תמוז-אוגוסט.8'!R11)</f>
        <v>0</v>
      </c>
      <c r="S11" s="799">
        <f>IF('תמוז-אוגוסט.8'!S11=1,-99,'תמוז-אוגוסט.8'!S11-1)</f>
        <v>-5</v>
      </c>
      <c r="T11" s="454" t="str">
        <f>T('תמוז-אוגוסט.8'!T11)</f>
        <v/>
      </c>
      <c r="U11" s="468" t="str">
        <f>T('תמוז-אוגוסט.8'!U11)</f>
        <v/>
      </c>
      <c r="V11" s="461">
        <f>'תמוז-אוגוסט.8'!V11</f>
        <v>0</v>
      </c>
      <c r="W11" s="810">
        <f>IF(X11=-99,0,'תמוז-אוגוסט.8'!W11)</f>
        <v>0</v>
      </c>
      <c r="X11" s="800">
        <f>IF('תמוז-אוגוסט.8'!X11=1,-99,'תמוז-אוגוסט.8'!X11-1)</f>
        <v>-5</v>
      </c>
      <c r="Y11" s="31">
        <f>'תמוז-אוגוסט.8'!Y11</f>
        <v>0</v>
      </c>
      <c r="Z11" s="160"/>
      <c r="AA11" s="1111"/>
      <c r="AB11" s="1112"/>
      <c r="AC11" s="1112"/>
      <c r="AD11" s="1112"/>
      <c r="AE11" s="1112"/>
      <c r="AF11" s="1112"/>
      <c r="AG11" s="1112"/>
      <c r="AH11" s="1112"/>
      <c r="AI11" s="1113"/>
    </row>
    <row r="12" spans="1:35" ht="15.75" x14ac:dyDescent="0.25">
      <c r="A12" s="122"/>
      <c r="B12" s="506" t="str">
        <f>T('תמוז-אוגוסט.8'!B12)</f>
        <v/>
      </c>
      <c r="C12" s="1338" t="s">
        <v>166</v>
      </c>
      <c r="D12" s="1339"/>
      <c r="E12" s="14"/>
      <c r="F12" s="608" t="str">
        <f>T('תמוז-אוגוסט.8'!F12)</f>
        <v/>
      </c>
      <c r="G12" s="1336" t="s">
        <v>166</v>
      </c>
      <c r="H12" s="1337"/>
      <c r="I12" s="15"/>
      <c r="J12" s="453" t="str">
        <f>T('תמוז-אוגוסט.8'!J12)</f>
        <v/>
      </c>
      <c r="K12" s="466" t="str">
        <f>T('תמוז-אוגוסט.8'!K12)</f>
        <v/>
      </c>
      <c r="L12" s="463">
        <f>'תמוז-אוגוסט.8'!L12</f>
        <v>0</v>
      </c>
      <c r="M12" s="808">
        <f>IF(N12=-99,0,'תמוז-אוגוסט.8'!M12)</f>
        <v>0</v>
      </c>
      <c r="N12" s="805">
        <f>IF('תמוז-אוגוסט.8'!N12=1,-99,'תמוז-אוגוסט.8'!N12-1)</f>
        <v>-5</v>
      </c>
      <c r="O12" s="454" t="str">
        <f>T('תמוז-אוגוסט.8'!O12)</f>
        <v/>
      </c>
      <c r="P12" s="470" t="str">
        <f>T('תמוז-אוגוסט.8'!P12)</f>
        <v/>
      </c>
      <c r="Q12" s="461">
        <f>'תמוז-אוגוסט.8'!Q12</f>
        <v>0</v>
      </c>
      <c r="R12" s="455">
        <f>IF(S12=-99,0,'תמוז-אוגוסט.8'!R12)</f>
        <v>0</v>
      </c>
      <c r="S12" s="799">
        <f>IF('תמוז-אוגוסט.8'!S12=1,-99,'תמוז-אוגוסט.8'!S12-1)</f>
        <v>-5</v>
      </c>
      <c r="T12" s="611" t="str">
        <f>T('תמוז-אוגוסט.8'!T12)</f>
        <v/>
      </c>
      <c r="U12" s="468" t="str">
        <f>T('תמוז-אוגוסט.8'!U12)</f>
        <v/>
      </c>
      <c r="V12" s="461">
        <f>'תמוז-אוגוסט.8'!V12</f>
        <v>0</v>
      </c>
      <c r="W12" s="809">
        <f>IF(X12=-99,0,'תמוז-אוגוסט.8'!W12)</f>
        <v>0</v>
      </c>
      <c r="X12" s="800">
        <f>IF('תמוז-אוגוסט.8'!X12=1,-99,'תמוז-אוגוסט.8'!X12-1)</f>
        <v>-5</v>
      </c>
      <c r="Y12" s="31">
        <f>'תמוז-אוגוסט.8'!Y12</f>
        <v>0</v>
      </c>
      <c r="Z12" s="160"/>
      <c r="AA12" s="1111"/>
      <c r="AB12" s="1112"/>
      <c r="AC12" s="1112"/>
      <c r="AD12" s="1112"/>
      <c r="AE12" s="1112"/>
      <c r="AF12" s="1112"/>
      <c r="AG12" s="1112"/>
      <c r="AH12" s="1112"/>
      <c r="AI12" s="1113"/>
    </row>
    <row r="13" spans="1:35" ht="15.75" x14ac:dyDescent="0.25">
      <c r="A13" s="122"/>
      <c r="B13" s="506" t="str">
        <f>T('תמוז-אוגוסט.8'!B13)</f>
        <v/>
      </c>
      <c r="C13" s="1338" t="s">
        <v>166</v>
      </c>
      <c r="D13" s="1339"/>
      <c r="E13" s="580"/>
      <c r="F13" s="18" t="str">
        <f>T('תמוז-אוגוסט.8'!F13)</f>
        <v/>
      </c>
      <c r="G13" s="1355" t="s">
        <v>166</v>
      </c>
      <c r="H13" s="1356"/>
      <c r="I13" s="15"/>
      <c r="J13" s="453" t="str">
        <f>T('תמוז-אוגוסט.8'!J13)</f>
        <v/>
      </c>
      <c r="K13" s="466" t="str">
        <f>T('תמוז-אוגוסט.8'!K13)</f>
        <v/>
      </c>
      <c r="L13" s="463">
        <f>'תמוז-אוגוסט.8'!L13</f>
        <v>0</v>
      </c>
      <c r="M13" s="808">
        <f>IF(N13=-99,0,'תמוז-אוגוסט.8'!M13)</f>
        <v>0</v>
      </c>
      <c r="N13" s="805">
        <f>IF('תמוז-אוגוסט.8'!N13=1,-99,'תמוז-אוגוסט.8'!N13-1)</f>
        <v>-5</v>
      </c>
      <c r="O13" s="454" t="str">
        <f>T('תמוז-אוגוסט.8'!O13)</f>
        <v/>
      </c>
      <c r="P13" s="470" t="str">
        <f>T('תמוז-אוגוסט.8'!P13)</f>
        <v/>
      </c>
      <c r="Q13" s="461">
        <f>'תמוז-אוגוסט.8'!Q13</f>
        <v>0</v>
      </c>
      <c r="R13" s="455">
        <f>IF(S13=-99,0,'תמוז-אוגוסט.8'!R13)</f>
        <v>0</v>
      </c>
      <c r="S13" s="799">
        <f>IF('תמוז-אוגוסט.8'!S13=1,-99,'תמוז-אוגוסט.8'!S13-1)</f>
        <v>-5</v>
      </c>
      <c r="T13" s="454" t="str">
        <f>T('תמוז-אוגוסט.8'!T13)</f>
        <v/>
      </c>
      <c r="U13" s="468" t="str">
        <f>T('תמוז-אוגוסט.8'!U13)</f>
        <v/>
      </c>
      <c r="V13" s="461">
        <f>'תמוז-אוגוסט.8'!V13</f>
        <v>0</v>
      </c>
      <c r="W13" s="809">
        <f>IF(X13=-99,0,'תמוז-אוגוסט.8'!W13)</f>
        <v>0</v>
      </c>
      <c r="X13" s="800">
        <f>IF('תמוז-אוגוסט.8'!X13=1,-99,'תמוז-אוגוסט.8'!X13-1)</f>
        <v>-5</v>
      </c>
      <c r="Y13" s="31">
        <f>'תמוז-אוגוסט.8'!Y13</f>
        <v>0</v>
      </c>
      <c r="Z13" s="160"/>
      <c r="AA13" s="1111"/>
      <c r="AB13" s="1112"/>
      <c r="AC13" s="1112"/>
      <c r="AD13" s="1112"/>
      <c r="AE13" s="1112"/>
      <c r="AF13" s="1112"/>
      <c r="AG13" s="1112"/>
      <c r="AH13" s="1112"/>
      <c r="AI13" s="1113"/>
    </row>
    <row r="14" spans="1:35" ht="15.75" x14ac:dyDescent="0.25">
      <c r="A14" s="122"/>
      <c r="B14" s="506" t="str">
        <f>T('תמוז-אוגוסט.8'!B14)</f>
        <v/>
      </c>
      <c r="C14" s="1338" t="s">
        <v>166</v>
      </c>
      <c r="D14" s="1339"/>
      <c r="E14" s="580"/>
      <c r="F14" s="18" t="str">
        <f>T('תמוז-אוגוסט.8'!F14)</f>
        <v/>
      </c>
      <c r="G14" s="1334" t="s">
        <v>166</v>
      </c>
      <c r="H14" s="1335"/>
      <c r="I14" s="15"/>
      <c r="J14" s="453" t="str">
        <f>T('תמוז-אוגוסט.8'!J14)</f>
        <v/>
      </c>
      <c r="K14" s="466" t="str">
        <f>T('תמוז-אוגוסט.8'!K14)</f>
        <v/>
      </c>
      <c r="L14" s="463">
        <f>'תמוז-אוגוסט.8'!L14</f>
        <v>0</v>
      </c>
      <c r="M14" s="807">
        <f>IF(N14=-99,0,'תמוז-אוגוסט.8'!M14)</f>
        <v>0</v>
      </c>
      <c r="N14" s="805">
        <f>IF('תמוז-אוגוסט.8'!N14=1,-99,'תמוז-אוגוסט.8'!N14-1)</f>
        <v>-7</v>
      </c>
      <c r="O14" s="454" t="str">
        <f>T('תמוז-אוגוסט.8'!O14)</f>
        <v/>
      </c>
      <c r="P14" s="470" t="str">
        <f>T('תמוז-אוגוסט.8'!P14)</f>
        <v/>
      </c>
      <c r="Q14" s="461">
        <f>'תמוז-אוגוסט.8'!Q14</f>
        <v>0</v>
      </c>
      <c r="R14" s="455">
        <f>IF(S14=-99,0,'תמוז-אוגוסט.8'!R14)</f>
        <v>0</v>
      </c>
      <c r="S14" s="799">
        <f>IF('תמוז-אוגוסט.8'!S14=1,-99,'תמוז-אוגוסט.8'!S14-1)</f>
        <v>-5</v>
      </c>
      <c r="T14" s="454" t="str">
        <f>T('תמוז-אוגוסט.8'!T14)</f>
        <v/>
      </c>
      <c r="U14" s="468" t="str">
        <f>T('תמוז-אוגוסט.8'!U14)</f>
        <v/>
      </c>
      <c r="V14" s="461">
        <f>'תמוז-אוגוסט.8'!V14</f>
        <v>0</v>
      </c>
      <c r="W14" s="459">
        <f>IF(X14=-99,0,'תמוז-אוגוסט.8'!W14)</f>
        <v>0</v>
      </c>
      <c r="X14" s="800">
        <f>IF('תמוז-אוגוסט.8'!X14=1,-99,'תמוז-אוגוסט.8'!X14-1)</f>
        <v>-5</v>
      </c>
      <c r="Y14" s="31">
        <f>'תמוז-אוגוסט.8'!Y14</f>
        <v>0</v>
      </c>
      <c r="Z14" s="160"/>
      <c r="AA14" s="1111"/>
      <c r="AB14" s="1112"/>
      <c r="AC14" s="1112"/>
      <c r="AD14" s="1112"/>
      <c r="AE14" s="1112"/>
      <c r="AF14" s="1112"/>
      <c r="AG14" s="1112"/>
      <c r="AH14" s="1112"/>
      <c r="AI14" s="1113"/>
    </row>
    <row r="15" spans="1:35" ht="15.75" x14ac:dyDescent="0.25">
      <c r="A15" s="122"/>
      <c r="B15" s="506" t="str">
        <f>T('תמוז-אוגוסט.8'!B15)</f>
        <v/>
      </c>
      <c r="C15" s="1338" t="s">
        <v>166</v>
      </c>
      <c r="D15" s="1339"/>
      <c r="E15" s="14"/>
      <c r="F15" s="18" t="str">
        <f>T('תמוז-אוגוסט.8'!F15)</f>
        <v/>
      </c>
      <c r="G15" s="1336" t="s">
        <v>166</v>
      </c>
      <c r="H15" s="1337"/>
      <c r="I15" s="15"/>
      <c r="J15" s="453" t="str">
        <f>T('תמוז-אוגוסט.8'!J15)</f>
        <v/>
      </c>
      <c r="K15" s="466" t="str">
        <f>T('תמוז-אוגוסט.8'!K15)</f>
        <v/>
      </c>
      <c r="L15" s="463">
        <f>'תמוז-אוגוסט.8'!L15</f>
        <v>0</v>
      </c>
      <c r="M15" s="450">
        <f>IF(N15=-99,0,'תמוז-אוגוסט.8'!M15)</f>
        <v>0</v>
      </c>
      <c r="N15" s="798">
        <f>IF('תמוז-אוגוסט.8'!N15=1,-99,'תמוז-אוגוסט.8'!N15-1)</f>
        <v>-5</v>
      </c>
      <c r="O15" s="454" t="str">
        <f>T('תמוז-אוגוסט.8'!O15)</f>
        <v/>
      </c>
      <c r="P15" s="470" t="str">
        <f>T('תמוז-אוגוסט.8'!P15)</f>
        <v/>
      </c>
      <c r="Q15" s="461">
        <f>'תמוז-אוגוסט.8'!Q15</f>
        <v>0</v>
      </c>
      <c r="R15" s="455">
        <f>IF(S15=-99,0,'תמוז-אוגוסט.8'!R15)</f>
        <v>0</v>
      </c>
      <c r="S15" s="799">
        <f>IF('תמוז-אוגוסט.8'!S15=1,-99,'תמוז-אוגוסט.8'!S15-1)</f>
        <v>-5</v>
      </c>
      <c r="T15" s="454" t="str">
        <f>T('תמוז-אוגוסט.8'!T15)</f>
        <v/>
      </c>
      <c r="U15" s="468" t="str">
        <f>T('תמוז-אוגוסט.8'!U15)</f>
        <v/>
      </c>
      <c r="V15" s="461">
        <f>'תמוז-אוגוסט.8'!V15</f>
        <v>0</v>
      </c>
      <c r="W15" s="809">
        <f>IF(X15=-99,0,'תמוז-אוגוסט.8'!W15)</f>
        <v>0</v>
      </c>
      <c r="X15" s="800">
        <f>IF('תמוז-אוגוסט.8'!X15=1,-99,'תמוז-אוגוסט.8'!X15-1)</f>
        <v>-5</v>
      </c>
      <c r="Y15" s="31">
        <f>'תמוז-אוגוסט.8'!Y15</f>
        <v>0</v>
      </c>
      <c r="Z15" s="160"/>
      <c r="AA15" s="1111"/>
      <c r="AB15" s="1112"/>
      <c r="AC15" s="1112"/>
      <c r="AD15" s="1112"/>
      <c r="AE15" s="1112"/>
      <c r="AF15" s="1112"/>
      <c r="AG15" s="1112"/>
      <c r="AH15" s="1112"/>
      <c r="AI15" s="1113"/>
    </row>
    <row r="16" spans="1:35" ht="15.95" customHeight="1" x14ac:dyDescent="0.25">
      <c r="A16" s="122"/>
      <c r="B16" s="506" t="str">
        <f>T('תמוז-אוגוסט.8'!B16)</f>
        <v/>
      </c>
      <c r="C16" s="1338" t="s">
        <v>166</v>
      </c>
      <c r="D16" s="1339"/>
      <c r="E16" s="14"/>
      <c r="F16" s="18" t="str">
        <f>T('תמוז-אוגוסט.8'!F16)</f>
        <v/>
      </c>
      <c r="G16" s="1336" t="s">
        <v>166</v>
      </c>
      <c r="H16" s="1337"/>
      <c r="I16" s="15"/>
      <c r="J16" s="453" t="str">
        <f>T('תמוז-אוגוסט.8'!J16)</f>
        <v/>
      </c>
      <c r="K16" s="469" t="str">
        <f>T('תמוז-אוגוסט.8'!K16)</f>
        <v/>
      </c>
      <c r="L16" s="460">
        <f>'תמוז-אוגוסט.8'!L16</f>
        <v>0</v>
      </c>
      <c r="M16" s="803">
        <f>IF(N16=-99,0,'תמוז-אוגוסט.8'!M16)</f>
        <v>0</v>
      </c>
      <c r="N16" s="798">
        <f>IF('תמוז-אוגוסט.8'!N16=1,-99,'תמוז-אוגוסט.8'!N16-1)</f>
        <v>-5</v>
      </c>
      <c r="O16" s="454" t="str">
        <f>T('תמוז-אוגוסט.8'!O16)</f>
        <v/>
      </c>
      <c r="P16" s="470" t="str">
        <f>T('תמוז-אוגוסט.8'!P16)</f>
        <v/>
      </c>
      <c r="Q16" s="461">
        <f>'תמוז-אוגוסט.8'!Q16</f>
        <v>0</v>
      </c>
      <c r="R16" s="455">
        <f>IF(S16=-99,0,'תמוז-אוגוסט.8'!R16)</f>
        <v>0</v>
      </c>
      <c r="S16" s="799">
        <f>IF('תמוז-אוגוסט.8'!S16=1,-99,'תמוז-אוגוסט.8'!S16-1)</f>
        <v>-5</v>
      </c>
      <c r="T16" s="454" t="str">
        <f>T('תמוז-אוגוסט.8'!T16)</f>
        <v/>
      </c>
      <c r="U16" s="468" t="str">
        <f>T('תמוז-אוגוסט.8'!U16)</f>
        <v/>
      </c>
      <c r="V16" s="461">
        <f>'תמוז-אוגוסט.8'!V16</f>
        <v>0</v>
      </c>
      <c r="W16" s="813">
        <f>IF(X16=-99,0,'תמוז-אוגוסט.8'!W16)</f>
        <v>0</v>
      </c>
      <c r="X16" s="800">
        <f>IF('תמוז-אוגוסט.8'!X16=1,-99,'תמוז-אוגוסט.8'!X16-1)</f>
        <v>-5</v>
      </c>
      <c r="Y16" s="31">
        <f>'תמוז-אוגוסט.8'!Y16</f>
        <v>0</v>
      </c>
      <c r="Z16" s="160"/>
      <c r="AA16" s="1111"/>
      <c r="AB16" s="1112"/>
      <c r="AC16" s="1112"/>
      <c r="AD16" s="1112"/>
      <c r="AE16" s="1112"/>
      <c r="AF16" s="1112"/>
      <c r="AG16" s="1112"/>
      <c r="AH16" s="1112"/>
      <c r="AI16" s="1113"/>
    </row>
    <row r="17" spans="1:35" ht="19.899999999999999" customHeight="1" x14ac:dyDescent="0.25">
      <c r="A17" s="122"/>
      <c r="B17" s="141" t="s">
        <v>18</v>
      </c>
      <c r="C17" s="510">
        <f>SUM(C5:C16)</f>
        <v>0</v>
      </c>
      <c r="D17" s="522"/>
      <c r="E17" s="123"/>
      <c r="F17" s="143" t="s">
        <v>16</v>
      </c>
      <c r="G17" s="512">
        <f>SUM(G5:G16)</f>
        <v>0</v>
      </c>
      <c r="H17" s="518"/>
      <c r="I17" s="124"/>
      <c r="J17" s="1188" t="s">
        <v>16</v>
      </c>
      <c r="K17" s="1188"/>
      <c r="L17" s="1188"/>
      <c r="M17" s="1189"/>
      <c r="N17" s="1190">
        <f>SUM(M5:M16,R5:R16,W5:W16)</f>
        <v>0</v>
      </c>
      <c r="O17" s="1190"/>
      <c r="P17" s="145"/>
      <c r="Q17" s="146"/>
      <c r="R17" s="147"/>
      <c r="S17" s="146"/>
      <c r="T17" s="146"/>
      <c r="U17" s="146"/>
      <c r="V17" s="146"/>
      <c r="W17" s="1191" t="s">
        <v>62</v>
      </c>
      <c r="X17" s="1191"/>
      <c r="Y17" s="38">
        <f>SUM(Y5:Y16)</f>
        <v>0</v>
      </c>
      <c r="Z17" s="161"/>
      <c r="AA17" s="1111"/>
      <c r="AB17" s="1112"/>
      <c r="AC17" s="1112"/>
      <c r="AD17" s="1112"/>
      <c r="AE17" s="1112"/>
      <c r="AF17" s="1112"/>
      <c r="AG17" s="1112"/>
      <c r="AH17" s="1112"/>
      <c r="AI17" s="1113"/>
    </row>
    <row r="18" spans="1:35" ht="25.9" customHeight="1" x14ac:dyDescent="0.3">
      <c r="A18" s="122"/>
      <c r="B18" s="1353" t="s">
        <v>13</v>
      </c>
      <c r="C18" s="1354"/>
      <c r="D18" s="521"/>
      <c r="E18" s="123"/>
      <c r="F18" s="1357" t="s">
        <v>17</v>
      </c>
      <c r="G18" s="1358"/>
      <c r="H18" s="519"/>
      <c r="I18" s="148"/>
      <c r="J18" s="1166" t="s">
        <v>143</v>
      </c>
      <c r="K18" s="1166"/>
      <c r="L18" s="1166"/>
      <c r="M18" s="1166"/>
      <c r="N18" s="1166"/>
      <c r="O18" s="1166"/>
      <c r="P18" s="1166"/>
      <c r="Q18" s="1166"/>
      <c r="R18" s="1166"/>
      <c r="S18" s="1166"/>
      <c r="T18" s="1166"/>
      <c r="U18" s="1166"/>
      <c r="V18" s="1166"/>
      <c r="W18" s="1166"/>
      <c r="X18" s="1167"/>
      <c r="Y18" s="40"/>
      <c r="Z18" s="162"/>
      <c r="AA18" s="1111"/>
      <c r="AB18" s="1112"/>
      <c r="AC18" s="1112"/>
      <c r="AD18" s="1112"/>
      <c r="AE18" s="1112"/>
      <c r="AF18" s="1112"/>
      <c r="AG18" s="1112"/>
      <c r="AH18" s="1112"/>
      <c r="AI18" s="1113"/>
    </row>
    <row r="19" spans="1:35" ht="15.75" x14ac:dyDescent="0.25">
      <c r="A19" s="122"/>
      <c r="B19" s="149" t="s">
        <v>23</v>
      </c>
      <c r="C19" s="1359" t="s">
        <v>6</v>
      </c>
      <c r="D19" s="1360"/>
      <c r="E19" s="123"/>
      <c r="F19" s="151" t="s">
        <v>24</v>
      </c>
      <c r="G19" s="1330" t="s">
        <v>6</v>
      </c>
      <c r="H19" s="1331"/>
      <c r="I19" s="148"/>
      <c r="J19" s="1192" t="s">
        <v>3</v>
      </c>
      <c r="K19" s="1025"/>
      <c r="L19" s="154" t="s">
        <v>5</v>
      </c>
      <c r="M19" s="155" t="s">
        <v>6</v>
      </c>
      <c r="N19" s="156" t="s">
        <v>21</v>
      </c>
      <c r="O19" s="1024" t="s">
        <v>3</v>
      </c>
      <c r="P19" s="1025"/>
      <c r="Q19" s="154" t="s">
        <v>5</v>
      </c>
      <c r="R19" s="137" t="s">
        <v>6</v>
      </c>
      <c r="S19" s="156" t="s">
        <v>21</v>
      </c>
      <c r="T19" s="1024" t="s">
        <v>3</v>
      </c>
      <c r="U19" s="1025"/>
      <c r="V19" s="158" t="s">
        <v>5</v>
      </c>
      <c r="W19" s="155" t="s">
        <v>6</v>
      </c>
      <c r="X19" s="159" t="s">
        <v>21</v>
      </c>
      <c r="Y19" s="270" t="s">
        <v>26</v>
      </c>
      <c r="Z19" s="160"/>
      <c r="AA19" s="1111"/>
      <c r="AB19" s="1112"/>
      <c r="AC19" s="1112"/>
      <c r="AD19" s="1112"/>
      <c r="AE19" s="1112"/>
      <c r="AF19" s="1112"/>
      <c r="AG19" s="1112"/>
      <c r="AH19" s="1112"/>
      <c r="AI19" s="1113"/>
    </row>
    <row r="20" spans="1:35" ht="15.75" x14ac:dyDescent="0.25">
      <c r="A20" s="13"/>
      <c r="B20" s="42"/>
      <c r="C20" s="1328"/>
      <c r="D20" s="1329"/>
      <c r="E20" s="14"/>
      <c r="F20" s="44"/>
      <c r="G20" s="1340"/>
      <c r="H20" s="1341"/>
      <c r="I20" s="39"/>
      <c r="J20" s="1014"/>
      <c r="K20" s="1015"/>
      <c r="L20" s="272"/>
      <c r="M20" s="47"/>
      <c r="N20" s="48"/>
      <c r="O20" s="1019"/>
      <c r="P20" s="1015"/>
      <c r="Q20" s="272"/>
      <c r="R20" s="427"/>
      <c r="S20" s="48"/>
      <c r="T20" s="1019"/>
      <c r="U20" s="1015"/>
      <c r="V20" s="272"/>
      <c r="W20" s="434"/>
      <c r="X20" s="52"/>
      <c r="Y20" s="648"/>
      <c r="Z20" s="32"/>
      <c r="AA20" s="1111"/>
      <c r="AB20" s="1112"/>
      <c r="AC20" s="1112"/>
      <c r="AD20" s="1112"/>
      <c r="AE20" s="1112"/>
      <c r="AF20" s="1112"/>
      <c r="AG20" s="1112"/>
      <c r="AH20" s="1112"/>
      <c r="AI20" s="1113"/>
    </row>
    <row r="21" spans="1:35" ht="15.75" x14ac:dyDescent="0.25">
      <c r="A21" s="13"/>
      <c r="B21" s="42"/>
      <c r="C21" s="1328"/>
      <c r="D21" s="1329"/>
      <c r="E21" s="14"/>
      <c r="F21" s="44"/>
      <c r="G21" s="1340"/>
      <c r="H21" s="1341"/>
      <c r="I21" s="39"/>
      <c r="J21" s="1014"/>
      <c r="K21" s="1015"/>
      <c r="L21" s="272"/>
      <c r="M21" s="53"/>
      <c r="N21" s="48"/>
      <c r="O21" s="1019"/>
      <c r="P21" s="1015"/>
      <c r="Q21" s="272"/>
      <c r="R21" s="430"/>
      <c r="S21" s="48"/>
      <c r="T21" s="1019"/>
      <c r="U21" s="1015"/>
      <c r="V21" s="272"/>
      <c r="W21" s="430"/>
      <c r="X21" s="52"/>
      <c r="Y21" s="646"/>
      <c r="Z21" s="32"/>
      <c r="AA21" s="1111"/>
      <c r="AB21" s="1112"/>
      <c r="AC21" s="1112"/>
      <c r="AD21" s="1112"/>
      <c r="AE21" s="1112"/>
      <c r="AF21" s="1112"/>
      <c r="AG21" s="1112"/>
      <c r="AH21" s="1112"/>
      <c r="AI21" s="1113"/>
    </row>
    <row r="22" spans="1:35" ht="15.75" x14ac:dyDescent="0.25">
      <c r="A22" s="13"/>
      <c r="B22" s="42"/>
      <c r="C22" s="1328"/>
      <c r="D22" s="1329"/>
      <c r="E22" s="14"/>
      <c r="F22" s="44"/>
      <c r="G22" s="1340"/>
      <c r="H22" s="1341"/>
      <c r="I22" s="39"/>
      <c r="J22" s="1014"/>
      <c r="K22" s="1015"/>
      <c r="L22" s="272"/>
      <c r="M22" s="53"/>
      <c r="N22" s="48"/>
      <c r="O22" s="1019"/>
      <c r="P22" s="1015"/>
      <c r="Q22" s="272"/>
      <c r="R22" s="430"/>
      <c r="S22" s="48"/>
      <c r="T22" s="1019"/>
      <c r="U22" s="1015"/>
      <c r="V22" s="272"/>
      <c r="W22" s="430"/>
      <c r="X22" s="52"/>
      <c r="Y22" s="284"/>
      <c r="Z22" s="32"/>
      <c r="AA22" s="1111"/>
      <c r="AB22" s="1112"/>
      <c r="AC22" s="1112"/>
      <c r="AD22" s="1112"/>
      <c r="AE22" s="1112"/>
      <c r="AF22" s="1112"/>
      <c r="AG22" s="1112"/>
      <c r="AH22" s="1112"/>
      <c r="AI22" s="1113"/>
    </row>
    <row r="23" spans="1:35" ht="15.75" x14ac:dyDescent="0.25">
      <c r="A23" s="13"/>
      <c r="B23" s="42"/>
      <c r="C23" s="1328"/>
      <c r="D23" s="1329"/>
      <c r="E23" s="14"/>
      <c r="F23" s="44"/>
      <c r="G23" s="1340"/>
      <c r="H23" s="1341"/>
      <c r="I23" s="39"/>
      <c r="J23" s="1014"/>
      <c r="K23" s="1015"/>
      <c r="L23" s="272"/>
      <c r="M23" s="53"/>
      <c r="N23" s="48"/>
      <c r="O23" s="1019"/>
      <c r="P23" s="1015"/>
      <c r="Q23" s="272"/>
      <c r="R23" s="433"/>
      <c r="S23" s="48"/>
      <c r="T23" s="1019"/>
      <c r="U23" s="1015"/>
      <c r="V23" s="272"/>
      <c r="W23" s="430"/>
      <c r="X23" s="52"/>
      <c r="Y23" s="284"/>
      <c r="Z23" s="32"/>
      <c r="AA23" s="1111"/>
      <c r="AB23" s="1112"/>
      <c r="AC23" s="1112"/>
      <c r="AD23" s="1112"/>
      <c r="AE23" s="1112"/>
      <c r="AF23" s="1112"/>
      <c r="AG23" s="1112"/>
      <c r="AH23" s="1112"/>
      <c r="AI23" s="1113"/>
    </row>
    <row r="24" spans="1:35" ht="15.75" x14ac:dyDescent="0.25">
      <c r="A24" s="13"/>
      <c r="B24" s="42"/>
      <c r="C24" s="1328"/>
      <c r="D24" s="1329"/>
      <c r="E24" s="14"/>
      <c r="F24" s="44"/>
      <c r="G24" s="1340"/>
      <c r="H24" s="1341"/>
      <c r="I24" s="39"/>
      <c r="J24" s="1014"/>
      <c r="K24" s="1015"/>
      <c r="L24" s="272"/>
      <c r="M24" s="53"/>
      <c r="N24" s="48"/>
      <c r="O24" s="1019"/>
      <c r="P24" s="1015"/>
      <c r="Q24" s="272"/>
      <c r="R24" s="430"/>
      <c r="S24" s="48"/>
      <c r="T24" s="1019"/>
      <c r="U24" s="1015"/>
      <c r="V24" s="272"/>
      <c r="W24" s="430"/>
      <c r="X24" s="52"/>
      <c r="Y24" s="284"/>
      <c r="Z24" s="32"/>
      <c r="AA24" s="1111"/>
      <c r="AB24" s="1112"/>
      <c r="AC24" s="1112"/>
      <c r="AD24" s="1112"/>
      <c r="AE24" s="1112"/>
      <c r="AF24" s="1112"/>
      <c r="AG24" s="1112"/>
      <c r="AH24" s="1112"/>
      <c r="AI24" s="1113"/>
    </row>
    <row r="25" spans="1:35" ht="15.75" x14ac:dyDescent="0.25">
      <c r="A25" s="13"/>
      <c r="B25" s="42"/>
      <c r="C25" s="1328"/>
      <c r="D25" s="1329"/>
      <c r="E25" s="14"/>
      <c r="F25" s="44"/>
      <c r="G25" s="1340"/>
      <c r="H25" s="1341"/>
      <c r="I25" s="39"/>
      <c r="J25" s="1014"/>
      <c r="K25" s="1015"/>
      <c r="L25" s="272"/>
      <c r="M25" s="53"/>
      <c r="N25" s="48"/>
      <c r="O25" s="1019"/>
      <c r="P25" s="1015"/>
      <c r="Q25" s="272"/>
      <c r="R25" s="430"/>
      <c r="S25" s="48"/>
      <c r="T25" s="1019"/>
      <c r="U25" s="1015"/>
      <c r="V25" s="272"/>
      <c r="W25" s="430"/>
      <c r="X25" s="52"/>
      <c r="Y25" s="648"/>
      <c r="Z25" s="32"/>
      <c r="AA25" s="1111"/>
      <c r="AB25" s="1112"/>
      <c r="AC25" s="1112"/>
      <c r="AD25" s="1112"/>
      <c r="AE25" s="1112"/>
      <c r="AF25" s="1112"/>
      <c r="AG25" s="1112"/>
      <c r="AH25" s="1112"/>
      <c r="AI25" s="1113"/>
    </row>
    <row r="26" spans="1:35" ht="15.75" x14ac:dyDescent="0.25">
      <c r="A26" s="13"/>
      <c r="B26" s="42"/>
      <c r="C26" s="1328"/>
      <c r="D26" s="1329"/>
      <c r="E26" s="14"/>
      <c r="F26" s="44"/>
      <c r="G26" s="1340"/>
      <c r="H26" s="1341"/>
      <c r="I26" s="39"/>
      <c r="J26" s="1014"/>
      <c r="K26" s="1015"/>
      <c r="L26" s="272"/>
      <c r="M26" s="53"/>
      <c r="N26" s="48"/>
      <c r="O26" s="1019"/>
      <c r="P26" s="1015"/>
      <c r="Q26" s="272"/>
      <c r="R26" s="430"/>
      <c r="S26" s="48"/>
      <c r="T26" s="1019"/>
      <c r="U26" s="1015"/>
      <c r="V26" s="272"/>
      <c r="W26" s="430"/>
      <c r="X26" s="52"/>
      <c r="Y26" s="647"/>
      <c r="Z26" s="32"/>
      <c r="AA26" s="1111"/>
      <c r="AB26" s="1112"/>
      <c r="AC26" s="1112"/>
      <c r="AD26" s="1112"/>
      <c r="AE26" s="1112"/>
      <c r="AF26" s="1112"/>
      <c r="AG26" s="1112"/>
      <c r="AH26" s="1112"/>
      <c r="AI26" s="1113"/>
    </row>
    <row r="27" spans="1:35" ht="15.75" x14ac:dyDescent="0.25">
      <c r="A27" s="13"/>
      <c r="B27" s="42"/>
      <c r="C27" s="1328"/>
      <c r="D27" s="1329"/>
      <c r="E27" s="14"/>
      <c r="F27" s="44"/>
      <c r="G27" s="1340"/>
      <c r="H27" s="1341"/>
      <c r="I27" s="39"/>
      <c r="J27" s="1014"/>
      <c r="K27" s="1015"/>
      <c r="L27" s="272"/>
      <c r="M27" s="53"/>
      <c r="N27" s="48"/>
      <c r="O27" s="1019"/>
      <c r="P27" s="1015"/>
      <c r="Q27" s="272"/>
      <c r="R27" s="430"/>
      <c r="S27" s="48"/>
      <c r="T27" s="1019"/>
      <c r="U27" s="1015"/>
      <c r="V27" s="272"/>
      <c r="W27" s="430"/>
      <c r="X27" s="52"/>
      <c r="Y27" s="284"/>
      <c r="Z27" s="32"/>
      <c r="AA27" s="1111"/>
      <c r="AB27" s="1112"/>
      <c r="AC27" s="1112"/>
      <c r="AD27" s="1112"/>
      <c r="AE27" s="1112"/>
      <c r="AF27" s="1112"/>
      <c r="AG27" s="1112"/>
      <c r="AH27" s="1112"/>
      <c r="AI27" s="1113"/>
    </row>
    <row r="28" spans="1:35" ht="15.75" x14ac:dyDescent="0.25">
      <c r="A28" s="13"/>
      <c r="B28" s="42"/>
      <c r="C28" s="1328"/>
      <c r="D28" s="1329"/>
      <c r="E28" s="14"/>
      <c r="F28" s="44"/>
      <c r="G28" s="1340"/>
      <c r="H28" s="1341"/>
      <c r="I28" s="39"/>
      <c r="J28" s="1014"/>
      <c r="K28" s="1015"/>
      <c r="L28" s="272"/>
      <c r="M28" s="53"/>
      <c r="N28" s="48"/>
      <c r="O28" s="1019"/>
      <c r="P28" s="1015"/>
      <c r="Q28" s="272"/>
      <c r="R28" s="430"/>
      <c r="S28" s="48"/>
      <c r="T28" s="1019"/>
      <c r="U28" s="1015"/>
      <c r="V28" s="272"/>
      <c r="W28" s="430"/>
      <c r="X28" s="52"/>
      <c r="Y28" s="284"/>
      <c r="Z28" s="32"/>
      <c r="AA28" s="1111"/>
      <c r="AB28" s="1112"/>
      <c r="AC28" s="1112"/>
      <c r="AD28" s="1112"/>
      <c r="AE28" s="1112"/>
      <c r="AF28" s="1112"/>
      <c r="AG28" s="1112"/>
      <c r="AH28" s="1112"/>
      <c r="AI28" s="1113"/>
    </row>
    <row r="29" spans="1:35" ht="15.75" x14ac:dyDescent="0.25">
      <c r="A29" s="13"/>
      <c r="B29" s="42"/>
      <c r="C29" s="1328"/>
      <c r="D29" s="1329"/>
      <c r="E29" s="14"/>
      <c r="F29" s="44"/>
      <c r="G29" s="1340"/>
      <c r="H29" s="1341"/>
      <c r="I29" s="39"/>
      <c r="J29" s="1014"/>
      <c r="K29" s="1015"/>
      <c r="L29" s="272"/>
      <c r="M29" s="53"/>
      <c r="N29" s="48"/>
      <c r="O29" s="1019"/>
      <c r="P29" s="1015"/>
      <c r="Q29" s="272"/>
      <c r="R29" s="430"/>
      <c r="S29" s="48"/>
      <c r="T29" s="1019"/>
      <c r="U29" s="1015"/>
      <c r="V29" s="272"/>
      <c r="W29" s="430"/>
      <c r="X29" s="52"/>
      <c r="Y29" s="284"/>
      <c r="Z29" s="32"/>
      <c r="AA29" s="1111"/>
      <c r="AB29" s="1112"/>
      <c r="AC29" s="1112"/>
      <c r="AD29" s="1112"/>
      <c r="AE29" s="1112"/>
      <c r="AF29" s="1112"/>
      <c r="AG29" s="1112"/>
      <c r="AH29" s="1112"/>
      <c r="AI29" s="1113"/>
    </row>
    <row r="30" spans="1:35" ht="15.75" x14ac:dyDescent="0.25">
      <c r="A30" s="13"/>
      <c r="B30" s="42"/>
      <c r="C30" s="1328"/>
      <c r="D30" s="1329"/>
      <c r="E30" s="14"/>
      <c r="F30" s="44"/>
      <c r="G30" s="1340"/>
      <c r="H30" s="1341"/>
      <c r="I30" s="39"/>
      <c r="J30" s="1014"/>
      <c r="K30" s="1015"/>
      <c r="L30" s="272"/>
      <c r="M30" s="53"/>
      <c r="N30" s="48"/>
      <c r="O30" s="1019"/>
      <c r="P30" s="1015"/>
      <c r="Q30" s="272"/>
      <c r="R30" s="430"/>
      <c r="S30" s="48"/>
      <c r="T30" s="1019"/>
      <c r="U30" s="1015"/>
      <c r="V30" s="272"/>
      <c r="W30" s="430"/>
      <c r="X30" s="52"/>
      <c r="Y30" s="284"/>
      <c r="Z30" s="32"/>
      <c r="AA30" s="1111"/>
      <c r="AB30" s="1112"/>
      <c r="AC30" s="1112"/>
      <c r="AD30" s="1112"/>
      <c r="AE30" s="1112"/>
      <c r="AF30" s="1112"/>
      <c r="AG30" s="1112"/>
      <c r="AH30" s="1112"/>
      <c r="AI30" s="1113"/>
    </row>
    <row r="31" spans="1:35" ht="15.75" x14ac:dyDescent="0.25">
      <c r="A31" s="13"/>
      <c r="B31" s="42"/>
      <c r="C31" s="1328"/>
      <c r="D31" s="1329"/>
      <c r="E31" s="14"/>
      <c r="F31" s="44"/>
      <c r="G31" s="1340"/>
      <c r="H31" s="1341"/>
      <c r="I31" s="39"/>
      <c r="J31" s="1014"/>
      <c r="K31" s="1015"/>
      <c r="L31" s="272"/>
      <c r="M31" s="53"/>
      <c r="N31" s="48"/>
      <c r="O31" s="1019"/>
      <c r="P31" s="1015"/>
      <c r="Q31" s="272"/>
      <c r="R31" s="430"/>
      <c r="S31" s="48"/>
      <c r="T31" s="1019"/>
      <c r="U31" s="1015"/>
      <c r="V31" s="272"/>
      <c r="W31" s="430"/>
      <c r="X31" s="52"/>
      <c r="Y31" s="284"/>
      <c r="Z31" s="32"/>
      <c r="AA31" s="1111"/>
      <c r="AB31" s="1112"/>
      <c r="AC31" s="1112"/>
      <c r="AD31" s="1112"/>
      <c r="AE31" s="1112"/>
      <c r="AF31" s="1112"/>
      <c r="AG31" s="1112"/>
      <c r="AH31" s="1112"/>
      <c r="AI31" s="1113"/>
    </row>
    <row r="32" spans="1:35" ht="15.75" x14ac:dyDescent="0.25">
      <c r="A32" s="13"/>
      <c r="B32" s="42"/>
      <c r="C32" s="1328"/>
      <c r="D32" s="1329"/>
      <c r="E32" s="14"/>
      <c r="F32" s="44"/>
      <c r="G32" s="1340"/>
      <c r="H32" s="1341"/>
      <c r="I32" s="39"/>
      <c r="J32" s="1014"/>
      <c r="K32" s="1015"/>
      <c r="L32" s="272"/>
      <c r="M32" s="53"/>
      <c r="N32" s="48"/>
      <c r="O32" s="1019"/>
      <c r="P32" s="1015"/>
      <c r="Q32" s="272"/>
      <c r="R32" s="430"/>
      <c r="S32" s="48"/>
      <c r="T32" s="1019"/>
      <c r="U32" s="1015"/>
      <c r="V32" s="272"/>
      <c r="W32" s="430"/>
      <c r="X32" s="52"/>
      <c r="Y32" s="284"/>
      <c r="Z32" s="32"/>
      <c r="AA32" s="1111"/>
      <c r="AB32" s="1112"/>
      <c r="AC32" s="1112"/>
      <c r="AD32" s="1112"/>
      <c r="AE32" s="1112"/>
      <c r="AF32" s="1112"/>
      <c r="AG32" s="1112"/>
      <c r="AH32" s="1112"/>
      <c r="AI32" s="1113"/>
    </row>
    <row r="33" spans="1:36" ht="15.75" x14ac:dyDescent="0.25">
      <c r="A33" s="13"/>
      <c r="B33" s="42"/>
      <c r="C33" s="1328"/>
      <c r="D33" s="1329"/>
      <c r="E33" s="14"/>
      <c r="F33" s="44"/>
      <c r="G33" s="1340"/>
      <c r="H33" s="1341"/>
      <c r="I33" s="39"/>
      <c r="J33" s="1014"/>
      <c r="K33" s="1015"/>
      <c r="L33" s="272"/>
      <c r="M33" s="53"/>
      <c r="N33" s="48"/>
      <c r="O33" s="1019"/>
      <c r="P33" s="1015"/>
      <c r="Q33" s="272"/>
      <c r="R33" s="430"/>
      <c r="S33" s="48"/>
      <c r="T33" s="1019"/>
      <c r="U33" s="1015"/>
      <c r="V33" s="272"/>
      <c r="W33" s="430"/>
      <c r="X33" s="52"/>
      <c r="Y33" s="284"/>
      <c r="Z33" s="32"/>
      <c r="AA33" s="1111"/>
      <c r="AB33" s="1112"/>
      <c r="AC33" s="1112"/>
      <c r="AD33" s="1112"/>
      <c r="AE33" s="1112"/>
      <c r="AF33" s="1112"/>
      <c r="AG33" s="1112"/>
      <c r="AH33" s="1112"/>
      <c r="AI33" s="1113"/>
    </row>
    <row r="34" spans="1:36" ht="16.5" thickBot="1" x14ac:dyDescent="0.3">
      <c r="A34" s="13"/>
      <c r="B34" s="56"/>
      <c r="C34" s="1328"/>
      <c r="D34" s="1329"/>
      <c r="E34" s="14"/>
      <c r="F34" s="44"/>
      <c r="G34" s="1340"/>
      <c r="H34" s="1341"/>
      <c r="I34" s="39"/>
      <c r="J34" s="1014"/>
      <c r="K34" s="1015"/>
      <c r="L34" s="272"/>
      <c r="M34" s="53"/>
      <c r="N34" s="58"/>
      <c r="O34" s="1020"/>
      <c r="P34" s="1021"/>
      <c r="Q34" s="279"/>
      <c r="R34" s="431"/>
      <c r="S34" s="64"/>
      <c r="T34" s="1281"/>
      <c r="U34" s="1282"/>
      <c r="V34" s="278"/>
      <c r="W34" s="431"/>
      <c r="X34" s="537"/>
      <c r="Y34" s="539"/>
      <c r="Z34" s="32"/>
      <c r="AA34" s="1128"/>
      <c r="AB34" s="1129"/>
      <c r="AC34" s="1129"/>
      <c r="AD34" s="1129"/>
      <c r="AE34" s="1129"/>
      <c r="AF34" s="1129"/>
      <c r="AG34" s="1129"/>
      <c r="AH34" s="1129"/>
      <c r="AI34" s="1130"/>
    </row>
    <row r="35" spans="1:36" ht="16.5" thickTop="1" x14ac:dyDescent="0.25">
      <c r="A35" s="13"/>
      <c r="B35" s="56"/>
      <c r="C35" s="1328"/>
      <c r="D35" s="1329"/>
      <c r="E35" s="14"/>
      <c r="F35" s="61"/>
      <c r="G35" s="1340"/>
      <c r="H35" s="1341"/>
      <c r="I35" s="39"/>
      <c r="J35" s="1014"/>
      <c r="K35" s="1015"/>
      <c r="L35" s="272"/>
      <c r="M35" s="53"/>
      <c r="N35" s="58"/>
      <c r="O35" s="1135" t="s">
        <v>213</v>
      </c>
      <c r="P35" s="1136"/>
      <c r="Q35" s="1136"/>
      <c r="R35" s="1136"/>
      <c r="S35" s="1136"/>
      <c r="T35" s="1136"/>
      <c r="U35" s="1136"/>
      <c r="V35" s="1137"/>
      <c r="W35" s="535"/>
      <c r="X35" s="536"/>
      <c r="Y35" s="541"/>
      <c r="Z35" s="1146" t="s">
        <v>177</v>
      </c>
      <c r="AA35" s="1146"/>
      <c r="AB35" s="1146"/>
      <c r="AC35" s="1146"/>
      <c r="AD35" s="1146"/>
      <c r="AE35" s="1146"/>
      <c r="AF35" s="1146"/>
      <c r="AG35" s="1146"/>
      <c r="AH35" s="1146"/>
      <c r="AI35" s="1147"/>
      <c r="AJ35" s="561"/>
    </row>
    <row r="36" spans="1:36" ht="16.5" thickBot="1" x14ac:dyDescent="0.3">
      <c r="A36" s="13"/>
      <c r="B36" s="56"/>
      <c r="C36" s="1328"/>
      <c r="D36" s="1329"/>
      <c r="E36" s="14"/>
      <c r="F36" s="61"/>
      <c r="G36" s="1340"/>
      <c r="H36" s="1341"/>
      <c r="I36" s="39"/>
      <c r="J36" s="1014"/>
      <c r="K36" s="1015"/>
      <c r="L36" s="272"/>
      <c r="M36" s="53"/>
      <c r="N36" s="411"/>
      <c r="O36" s="1138"/>
      <c r="P36" s="1139"/>
      <c r="Q36" s="1139"/>
      <c r="R36" s="1139"/>
      <c r="S36" s="1139"/>
      <c r="T36" s="1139"/>
      <c r="U36" s="1139"/>
      <c r="V36" s="1140"/>
      <c r="W36" s="435"/>
      <c r="X36" s="553"/>
      <c r="Y36" s="557"/>
      <c r="Z36" s="1148" t="s">
        <v>176</v>
      </c>
      <c r="AA36" s="1148"/>
      <c r="AB36" s="1148"/>
      <c r="AC36" s="1148"/>
      <c r="AD36" s="1148"/>
      <c r="AE36" s="1148"/>
      <c r="AF36" s="1148"/>
      <c r="AG36" s="1148"/>
      <c r="AH36" s="1148"/>
      <c r="AI36" s="1149"/>
      <c r="AJ36" s="561"/>
    </row>
    <row r="37" spans="1:36" ht="16.5" thickTop="1" x14ac:dyDescent="0.25">
      <c r="A37" s="13"/>
      <c r="B37" s="56"/>
      <c r="C37" s="1328"/>
      <c r="D37" s="1329"/>
      <c r="E37" s="14"/>
      <c r="F37" s="44"/>
      <c r="G37" s="1340"/>
      <c r="H37" s="1341"/>
      <c r="I37" s="39"/>
      <c r="J37" s="1014"/>
      <c r="K37" s="1015"/>
      <c r="L37" s="272"/>
      <c r="M37" s="53"/>
      <c r="N37" s="411"/>
      <c r="O37" s="1022"/>
      <c r="P37" s="1023"/>
      <c r="Q37" s="544"/>
      <c r="R37" s="545"/>
      <c r="S37" s="546"/>
      <c r="T37" s="1022"/>
      <c r="U37" s="1023"/>
      <c r="V37" s="547"/>
      <c r="W37" s="552"/>
      <c r="X37" s="555"/>
      <c r="Y37" s="558"/>
      <c r="Z37" s="560"/>
      <c r="AA37" s="1131"/>
      <c r="AB37" s="1132"/>
      <c r="AC37" s="1132"/>
      <c r="AD37" s="1132"/>
      <c r="AE37" s="1132"/>
      <c r="AF37" s="1132"/>
      <c r="AG37" s="1132"/>
      <c r="AH37" s="1132"/>
      <c r="AI37" s="1133"/>
      <c r="AJ37" s="408"/>
    </row>
    <row r="38" spans="1:36" ht="18" customHeight="1" x14ac:dyDescent="0.25">
      <c r="A38" s="122"/>
      <c r="B38" s="163" t="s">
        <v>15</v>
      </c>
      <c r="C38" s="1362">
        <f>SUM(C20:C37)</f>
        <v>0</v>
      </c>
      <c r="D38" s="1362"/>
      <c r="E38" s="123"/>
      <c r="F38" s="165" t="s">
        <v>14</v>
      </c>
      <c r="G38" s="1361">
        <f>SUM(G20:G37)</f>
        <v>0</v>
      </c>
      <c r="H38" s="1361"/>
      <c r="I38" s="741"/>
      <c r="J38" s="1016" t="s">
        <v>14</v>
      </c>
      <c r="K38" s="1017"/>
      <c r="L38" s="1018"/>
      <c r="M38" s="1151">
        <f>SUM(M20:M37,R20:R37,W20:W37)</f>
        <v>0</v>
      </c>
      <c r="N38" s="1152"/>
      <c r="O38" s="167"/>
      <c r="P38" s="167"/>
      <c r="Q38" s="168"/>
      <c r="R38" s="925"/>
      <c r="S38" s="926"/>
      <c r="T38" s="927"/>
      <c r="U38" s="927"/>
      <c r="V38" s="169"/>
      <c r="W38" s="1153" t="s">
        <v>61</v>
      </c>
      <c r="X38" s="1154"/>
      <c r="Y38" s="432">
        <f>SUM(Y20:Y37)</f>
        <v>0</v>
      </c>
      <c r="Z38" s="171"/>
      <c r="AA38" s="1111"/>
      <c r="AB38" s="1112"/>
      <c r="AC38" s="1112"/>
      <c r="AD38" s="1112"/>
      <c r="AE38" s="1112"/>
      <c r="AF38" s="1112"/>
      <c r="AG38" s="1112"/>
      <c r="AH38" s="1112"/>
      <c r="AI38" s="1113"/>
    </row>
    <row r="39" spans="1:36" ht="29.1" customHeight="1" x14ac:dyDescent="0.3">
      <c r="A39" s="122"/>
      <c r="B39" s="916" t="s">
        <v>7</v>
      </c>
      <c r="C39" s="1363">
        <f>SUM(C17+C38)</f>
        <v>0</v>
      </c>
      <c r="D39" s="1363"/>
      <c r="E39" s="123"/>
      <c r="F39" s="915" t="s">
        <v>8</v>
      </c>
      <c r="G39" s="1364">
        <f>SUM(G17+G38)</f>
        <v>0</v>
      </c>
      <c r="H39" s="1364"/>
      <c r="I39" s="741"/>
      <c r="J39" s="1173" t="s">
        <v>51</v>
      </c>
      <c r="K39" s="1174"/>
      <c r="L39" s="1174"/>
      <c r="M39" s="1175"/>
      <c r="N39" s="1144">
        <f>SUM(N17+M38)</f>
        <v>0</v>
      </c>
      <c r="O39" s="1144"/>
      <c r="P39" s="1145"/>
      <c r="Q39" s="1145"/>
      <c r="R39" s="176"/>
      <c r="S39" s="177"/>
      <c r="T39" s="1134" t="s">
        <v>49</v>
      </c>
      <c r="U39" s="1134"/>
      <c r="V39" s="1134"/>
      <c r="W39" s="1134"/>
      <c r="X39" s="1134"/>
      <c r="Y39" s="928">
        <f>SUM(Y17+Y38)</f>
        <v>0</v>
      </c>
      <c r="Z39" s="178"/>
      <c r="AA39" s="1111"/>
      <c r="AB39" s="1112"/>
      <c r="AC39" s="1112"/>
      <c r="AD39" s="1112"/>
      <c r="AE39" s="1112"/>
      <c r="AF39" s="1112"/>
      <c r="AG39" s="1112"/>
      <c r="AH39" s="1112"/>
      <c r="AI39" s="1113"/>
    </row>
    <row r="40" spans="1:36" ht="16.899999999999999" customHeight="1" thickBot="1" x14ac:dyDescent="0.3">
      <c r="A40" s="122"/>
      <c r="B40" s="179"/>
      <c r="C40" s="180"/>
      <c r="D40" s="180"/>
      <c r="E40" s="181"/>
      <c r="F40" s="182"/>
      <c r="G40" s="183"/>
      <c r="H40" s="183"/>
      <c r="I40" s="72"/>
      <c r="J40" s="1158"/>
      <c r="K40" s="1158"/>
      <c r="L40" s="1158"/>
      <c r="M40" s="1158"/>
      <c r="N40" s="1159"/>
      <c r="O40" s="1158"/>
      <c r="P40" s="1160"/>
      <c r="Q40" s="1160"/>
      <c r="R40" s="1160"/>
      <c r="S40" s="184"/>
      <c r="T40" s="184"/>
      <c r="U40" s="184"/>
      <c r="V40" s="1150" t="s">
        <v>80</v>
      </c>
      <c r="W40" s="1150"/>
      <c r="X40" s="1150"/>
      <c r="Y40" s="838">
        <f>SUM('תמוז-אוגוסט.8'!Y40+Y39+N39)</f>
        <v>0</v>
      </c>
      <c r="Z40" s="178"/>
      <c r="AA40" s="1141"/>
      <c r="AB40" s="1142"/>
      <c r="AC40" s="1142"/>
      <c r="AD40" s="1142"/>
      <c r="AE40" s="1142"/>
      <c r="AF40" s="1142"/>
      <c r="AG40" s="1142"/>
      <c r="AH40" s="1142"/>
      <c r="AI40" s="1143"/>
    </row>
    <row r="41" spans="1:36" ht="19.899999999999999" customHeight="1" x14ac:dyDescent="0.3">
      <c r="A41" s="221"/>
      <c r="B41" s="1124"/>
      <c r="C41" s="1124"/>
      <c r="D41" s="1124"/>
      <c r="E41" s="1124"/>
      <c r="F41" s="1124"/>
      <c r="G41" s="1124"/>
      <c r="H41" s="504"/>
      <c r="I41" s="124"/>
      <c r="J41" s="148"/>
      <c r="K41" s="148"/>
      <c r="L41" s="148"/>
      <c r="M41" s="148"/>
      <c r="N41" s="148"/>
      <c r="O41" s="148"/>
      <c r="P41" s="148"/>
      <c r="Q41" s="148"/>
      <c r="R41" s="148"/>
      <c r="S41" s="1125" t="s">
        <v>134</v>
      </c>
      <c r="T41" s="1126"/>
      <c r="U41" s="1126"/>
      <c r="V41" s="1126"/>
      <c r="W41" s="1126"/>
      <c r="X41" s="1126"/>
      <c r="Y41" s="1126"/>
      <c r="Z41" s="162"/>
      <c r="AA41" s="1111"/>
      <c r="AB41" s="1112"/>
      <c r="AC41" s="1112"/>
      <c r="AD41" s="1112"/>
      <c r="AE41" s="1112"/>
      <c r="AF41" s="1112"/>
      <c r="AG41" s="1112"/>
      <c r="AH41" s="1112"/>
      <c r="AI41" s="1113"/>
    </row>
    <row r="42" spans="1:36" ht="24" customHeight="1" x14ac:dyDescent="0.2">
      <c r="A42" s="122"/>
      <c r="B42" s="1122" t="s">
        <v>89</v>
      </c>
      <c r="C42" s="1122"/>
      <c r="D42" s="1122"/>
      <c r="E42" s="1122"/>
      <c r="F42" s="1122"/>
      <c r="G42" s="1203">
        <f>SUM(C39-G39)</f>
        <v>0</v>
      </c>
      <c r="H42" s="1203"/>
      <c r="I42" s="124"/>
      <c r="J42" s="124"/>
      <c r="K42" s="148"/>
      <c r="L42" s="148"/>
      <c r="M42" s="1170" t="s">
        <v>262</v>
      </c>
      <c r="N42" s="1284"/>
      <c r="O42" s="1284"/>
      <c r="P42" s="1284"/>
      <c r="Q42" s="1284"/>
      <c r="R42" s="499"/>
      <c r="S42" s="1127"/>
      <c r="T42" s="1127"/>
      <c r="U42" s="1127"/>
      <c r="V42" s="1127"/>
      <c r="W42" s="1127"/>
      <c r="X42" s="1127"/>
      <c r="Y42" s="1127"/>
      <c r="Z42" s="162"/>
      <c r="AA42" s="1111"/>
      <c r="AB42" s="1112"/>
      <c r="AC42" s="1112"/>
      <c r="AD42" s="1112"/>
      <c r="AE42" s="1112"/>
      <c r="AF42" s="1112"/>
      <c r="AG42" s="1112"/>
      <c r="AH42" s="1112"/>
      <c r="AI42" s="1113"/>
    </row>
    <row r="43" spans="1:36" ht="17.25" customHeight="1" x14ac:dyDescent="0.2">
      <c r="A43" s="122"/>
      <c r="B43" s="1122"/>
      <c r="C43" s="1122"/>
      <c r="D43" s="1122"/>
      <c r="E43" s="1122"/>
      <c r="F43" s="1122"/>
      <c r="G43" s="1203"/>
      <c r="H43" s="1203"/>
      <c r="I43" s="124"/>
      <c r="J43" s="124"/>
      <c r="K43" s="148"/>
      <c r="L43" s="124"/>
      <c r="M43" s="148"/>
      <c r="N43" s="148"/>
      <c r="O43" s="148"/>
      <c r="P43" s="148"/>
      <c r="Q43" s="148"/>
      <c r="R43" s="186"/>
      <c r="S43" s="1105"/>
      <c r="T43" s="1106"/>
      <c r="U43" s="1123">
        <v>0</v>
      </c>
      <c r="V43" s="1123"/>
      <c r="W43" s="1109"/>
      <c r="X43" s="1110"/>
      <c r="Y43" s="73">
        <v>0</v>
      </c>
      <c r="Z43" s="41"/>
      <c r="AA43" s="1111"/>
      <c r="AB43" s="1112"/>
      <c r="AC43" s="1112"/>
      <c r="AD43" s="1112"/>
      <c r="AE43" s="1112"/>
      <c r="AF43" s="1112"/>
      <c r="AG43" s="1112"/>
      <c r="AH43" s="1112"/>
      <c r="AI43" s="1113"/>
    </row>
    <row r="44" spans="1:36" ht="16.5" customHeight="1" thickBot="1" x14ac:dyDescent="0.3">
      <c r="A44" s="122"/>
      <c r="B44" s="828" t="s">
        <v>93</v>
      </c>
      <c r="C44" s="829">
        <f>SUM(U43,U44,U45,Y43,Y44,Y45)</f>
        <v>0</v>
      </c>
      <c r="D44" s="385"/>
      <c r="E44" s="1161" t="s">
        <v>90</v>
      </c>
      <c r="F44" s="1161"/>
      <c r="G44" s="1204">
        <f>SUM(G42+C44)</f>
        <v>0</v>
      </c>
      <c r="H44" s="1204"/>
      <c r="I44" s="124"/>
      <c r="J44" s="148"/>
      <c r="K44" s="148"/>
      <c r="L44" s="148"/>
      <c r="M44" s="148"/>
      <c r="N44" s="148"/>
      <c r="O44" s="148"/>
      <c r="P44" s="148"/>
      <c r="Q44" s="148"/>
      <c r="R44" s="186"/>
      <c r="S44" s="1105"/>
      <c r="T44" s="1106"/>
      <c r="U44" s="1107">
        <v>0</v>
      </c>
      <c r="V44" s="1108"/>
      <c r="W44" s="1109"/>
      <c r="X44" s="1110"/>
      <c r="Y44" s="73">
        <v>0</v>
      </c>
      <c r="Z44" s="41"/>
      <c r="AA44" s="1111"/>
      <c r="AB44" s="1112"/>
      <c r="AC44" s="1112"/>
      <c r="AD44" s="1112"/>
      <c r="AE44" s="1112"/>
      <c r="AF44" s="1112"/>
      <c r="AG44" s="1112"/>
      <c r="AH44" s="1112"/>
      <c r="AI44" s="1113"/>
    </row>
    <row r="45" spans="1:36" ht="16.149999999999999" customHeight="1" thickTop="1" thickBot="1" x14ac:dyDescent="0.3">
      <c r="A45" s="221"/>
      <c r="B45" s="181"/>
      <c r="C45" s="181"/>
      <c r="D45" s="181"/>
      <c r="E45" s="181"/>
      <c r="F45" s="148"/>
      <c r="G45" s="148"/>
      <c r="H45" s="503"/>
      <c r="I45" s="124"/>
      <c r="J45" s="124"/>
      <c r="K45" s="148"/>
      <c r="L45" s="638"/>
      <c r="M45" s="1120" t="s">
        <v>261</v>
      </c>
      <c r="N45" s="1121"/>
      <c r="O45" s="1121"/>
      <c r="P45" s="1121"/>
      <c r="Q45" s="148"/>
      <c r="R45" s="186"/>
      <c r="S45" s="1105"/>
      <c r="T45" s="1106"/>
      <c r="U45" s="1107">
        <v>0</v>
      </c>
      <c r="V45" s="1108"/>
      <c r="W45" s="1109"/>
      <c r="X45" s="1110"/>
      <c r="Y45" s="73">
        <v>0</v>
      </c>
      <c r="Z45" s="74"/>
      <c r="AA45" s="1111"/>
      <c r="AB45" s="1112"/>
      <c r="AC45" s="1112"/>
      <c r="AD45" s="1112"/>
      <c r="AE45" s="1112"/>
      <c r="AF45" s="1112"/>
      <c r="AG45" s="1112"/>
      <c r="AH45" s="1112"/>
      <c r="AI45" s="1113"/>
    </row>
    <row r="46" spans="1:36" ht="16.149999999999999" customHeight="1" thickTop="1" thickBot="1" x14ac:dyDescent="0.3">
      <c r="A46" s="221"/>
      <c r="B46" s="189"/>
      <c r="C46" s="190"/>
      <c r="D46" s="124"/>
      <c r="E46" s="191"/>
      <c r="F46" s="192"/>
      <c r="G46" s="1114"/>
      <c r="H46" s="1114"/>
      <c r="I46" s="1114"/>
      <c r="J46" s="193"/>
      <c r="K46" s="193"/>
      <c r="L46" s="526"/>
      <c r="M46" s="1119" t="s">
        <v>173</v>
      </c>
      <c r="N46" s="1119"/>
      <c r="O46" s="1119"/>
      <c r="P46" s="193"/>
      <c r="Q46" s="193"/>
      <c r="R46" s="193"/>
      <c r="S46" s="1115"/>
      <c r="T46" s="1115"/>
      <c r="U46" s="1283"/>
      <c r="V46" s="1283"/>
      <c r="W46" s="1283"/>
      <c r="X46" s="1283"/>
      <c r="Y46" s="384"/>
      <c r="Z46" s="74"/>
      <c r="AA46" s="1111"/>
      <c r="AB46" s="1112"/>
      <c r="AC46" s="1112"/>
      <c r="AD46" s="1112"/>
      <c r="AE46" s="1112"/>
      <c r="AF46" s="1112"/>
      <c r="AG46" s="1112"/>
      <c r="AH46" s="1112"/>
      <c r="AI46" s="1113"/>
    </row>
    <row r="47" spans="1:36" ht="16.149999999999999" customHeight="1" thickTop="1" x14ac:dyDescent="0.25">
      <c r="A47" s="122"/>
      <c r="B47" s="194"/>
      <c r="C47" s="195"/>
      <c r="D47" s="195"/>
      <c r="E47" s="196"/>
      <c r="F47" s="197"/>
      <c r="G47" s="1285">
        <f>IF(C44&gt;0,S144,)</f>
        <v>0</v>
      </c>
      <c r="H47" s="1285"/>
      <c r="I47" s="1285"/>
      <c r="J47" s="198"/>
      <c r="K47" s="199"/>
      <c r="L47" s="194"/>
      <c r="M47" s="194"/>
      <c r="N47" s="197"/>
      <c r="O47" s="197"/>
      <c r="P47" s="197"/>
      <c r="Q47" s="200"/>
      <c r="R47" s="201"/>
      <c r="S47" s="201"/>
      <c r="T47" s="201"/>
      <c r="U47" s="201"/>
      <c r="V47" s="202"/>
      <c r="W47" s="1285">
        <f>IF(C44&gt;0,S144,)</f>
        <v>0</v>
      </c>
      <c r="X47" s="1285"/>
      <c r="Y47" s="202"/>
      <c r="Z47" s="203"/>
      <c r="AA47" s="1095"/>
      <c r="AB47" s="1096"/>
      <c r="AC47" s="1096"/>
      <c r="AD47" s="1096"/>
      <c r="AE47" s="1096"/>
      <c r="AF47" s="1096"/>
      <c r="AG47" s="1096"/>
      <c r="AH47" s="1096"/>
      <c r="AI47" s="1097"/>
    </row>
    <row r="48" spans="1:36" ht="29.45" customHeight="1" x14ac:dyDescent="0.4">
      <c r="A48" s="122"/>
      <c r="B48" s="1098" t="s">
        <v>87</v>
      </c>
      <c r="C48" s="1098"/>
      <c r="D48" s="1098"/>
      <c r="E48" s="1098"/>
      <c r="F48" s="1098"/>
      <c r="G48" s="1099">
        <f>SUM(G42+C44)/10</f>
        <v>0</v>
      </c>
      <c r="H48" s="1099"/>
      <c r="I48" s="1099"/>
      <c r="J48" s="1100" t="s">
        <v>22</v>
      </c>
      <c r="K48" s="1100"/>
      <c r="L48" s="1100"/>
      <c r="M48" s="1100"/>
      <c r="N48" s="1100"/>
      <c r="O48" s="1101">
        <f>SUM('תמוז-אוגוסט.8'!W48)</f>
        <v>0</v>
      </c>
      <c r="P48" s="1102"/>
      <c r="Q48" s="1103" t="s">
        <v>269</v>
      </c>
      <c r="R48" s="1103"/>
      <c r="S48" s="1103"/>
      <c r="T48" s="1103"/>
      <c r="U48" s="1103"/>
      <c r="V48" s="1103"/>
      <c r="W48" s="1104">
        <f>SUM(G48-N39+O48)</f>
        <v>0</v>
      </c>
      <c r="X48" s="1104"/>
      <c r="Y48" s="204">
        <f>IF(W48&gt;-1,,"זכות")</f>
        <v>0</v>
      </c>
      <c r="Z48" s="205"/>
      <c r="AA48" s="1385"/>
      <c r="AB48" s="1386"/>
      <c r="AC48" s="1386"/>
      <c r="AD48" s="1386"/>
      <c r="AE48" s="1386"/>
      <c r="AF48" s="1386"/>
      <c r="AG48" s="1386"/>
      <c r="AH48" s="1386"/>
      <c r="AI48" s="1387"/>
    </row>
    <row r="49" spans="1:36" ht="19.899999999999999" customHeight="1" x14ac:dyDescent="0.25">
      <c r="A49" s="122"/>
      <c r="B49" s="1083" t="s">
        <v>170</v>
      </c>
      <c r="C49" s="1083"/>
      <c r="D49" s="1083"/>
      <c r="E49" s="1083"/>
      <c r="F49" s="1083"/>
      <c r="G49" s="1290">
        <f>SUM(G42/5)</f>
        <v>0</v>
      </c>
      <c r="H49" s="1290"/>
      <c r="I49" s="1290"/>
      <c r="J49" s="1085" t="s">
        <v>169</v>
      </c>
      <c r="K49" s="1085"/>
      <c r="L49" s="1085"/>
      <c r="M49" s="1085"/>
      <c r="N49" s="1085"/>
      <c r="O49" s="1086">
        <f>SUM('תמוז-אוגוסט.8'!W49)</f>
        <v>0</v>
      </c>
      <c r="P49" s="1086"/>
      <c r="Q49" s="636" t="str">
        <f>IF(O49&lt;0,"זכות","")</f>
        <v/>
      </c>
      <c r="R49" s="1091" t="s">
        <v>268</v>
      </c>
      <c r="S49" s="1091"/>
      <c r="T49" s="1091"/>
      <c r="U49" s="1091"/>
      <c r="V49" s="1091"/>
      <c r="W49" s="1087">
        <f>SUM(G49-N39+O49)</f>
        <v>0</v>
      </c>
      <c r="X49" s="1087"/>
      <c r="Y49" s="944" t="str">
        <f>IF(W49&lt;0,"זכות","")</f>
        <v/>
      </c>
      <c r="Z49" s="208"/>
      <c r="AA49" s="1385"/>
      <c r="AB49" s="1386"/>
      <c r="AC49" s="1386"/>
      <c r="AD49" s="1386"/>
      <c r="AE49" s="1386"/>
      <c r="AF49" s="1386"/>
      <c r="AG49" s="1386"/>
      <c r="AH49" s="1386"/>
      <c r="AI49" s="1387"/>
    </row>
    <row r="50" spans="1:36" ht="41.45" customHeight="1" x14ac:dyDescent="0.35">
      <c r="A50" s="122"/>
      <c r="B50" s="1092" t="s">
        <v>264</v>
      </c>
      <c r="C50" s="1093"/>
      <c r="D50" s="1093"/>
      <c r="E50" s="1093"/>
      <c r="F50" s="210"/>
      <c r="G50" s="211"/>
      <c r="H50" s="211"/>
      <c r="I50" s="194"/>
      <c r="J50" s="1291" t="s">
        <v>270</v>
      </c>
      <c r="K50" s="1094"/>
      <c r="L50" s="194"/>
      <c r="M50" s="194"/>
      <c r="N50" s="194"/>
      <c r="O50" s="194"/>
      <c r="P50" s="194"/>
      <c r="Q50" s="194"/>
      <c r="R50" s="213"/>
      <c r="S50" s="500"/>
      <c r="T50" s="214"/>
      <c r="U50" s="214"/>
      <c r="V50" s="214"/>
      <c r="W50" s="214"/>
      <c r="X50" s="214"/>
      <c r="Y50" s="214"/>
      <c r="Z50" s="215"/>
      <c r="AA50" s="1078"/>
      <c r="AB50" s="1078"/>
      <c r="AC50" s="1078"/>
      <c r="AD50" s="1078"/>
      <c r="AE50" s="1078"/>
      <c r="AF50" s="1078"/>
      <c r="AG50" s="1078"/>
      <c r="AH50" s="1078"/>
      <c r="AI50" s="1079"/>
    </row>
    <row r="51" spans="1:36" ht="9.75" customHeight="1" x14ac:dyDescent="0.25">
      <c r="A51" s="122"/>
      <c r="B51" s="1080"/>
      <c r="C51" s="1080"/>
      <c r="D51" s="1080"/>
      <c r="E51" s="1080"/>
      <c r="F51" s="1080"/>
      <c r="G51" s="1080"/>
      <c r="H51" s="1080"/>
      <c r="I51" s="1080"/>
      <c r="J51" s="1080"/>
      <c r="K51" s="1080"/>
      <c r="L51" s="1080"/>
      <c r="M51" s="1080"/>
      <c r="N51" s="1080"/>
      <c r="O51" s="1080"/>
      <c r="P51" s="1080"/>
      <c r="Q51" s="1080"/>
      <c r="R51" s="1080"/>
      <c r="S51" s="1080"/>
      <c r="T51" s="1080"/>
      <c r="U51" s="1080"/>
      <c r="V51" s="1080"/>
      <c r="W51" s="1080"/>
      <c r="X51" s="1080"/>
      <c r="Y51" s="1080"/>
      <c r="Z51" s="215"/>
      <c r="AA51" s="1078"/>
      <c r="AB51" s="1078"/>
      <c r="AC51" s="1078"/>
      <c r="AD51" s="1078"/>
      <c r="AE51" s="1078"/>
      <c r="AF51" s="1078"/>
      <c r="AG51" s="1078"/>
      <c r="AH51" s="1078"/>
      <c r="AI51" s="1079"/>
    </row>
    <row r="52" spans="1:36" ht="33" customHeight="1" x14ac:dyDescent="0.2">
      <c r="A52" s="216"/>
      <c r="B52" s="217"/>
      <c r="C52" s="1089" t="s">
        <v>167</v>
      </c>
      <c r="D52" s="1089"/>
      <c r="E52" s="1088"/>
      <c r="F52" s="1088"/>
      <c r="G52" s="1088"/>
      <c r="H52" s="1088"/>
      <c r="I52" s="1088"/>
      <c r="J52" s="1088"/>
      <c r="K52" s="1088"/>
      <c r="L52" s="1088"/>
      <c r="M52" s="1088"/>
      <c r="N52" s="1088"/>
      <c r="O52" s="1088"/>
      <c r="P52" s="1088"/>
      <c r="Q52" s="1088"/>
      <c r="R52" s="1289" t="s">
        <v>214</v>
      </c>
      <c r="S52" s="1289"/>
      <c r="T52" s="1289"/>
      <c r="U52" s="1289"/>
      <c r="V52" s="1289"/>
      <c r="W52" s="1289"/>
      <c r="X52" s="1289"/>
      <c r="Y52" s="1289"/>
      <c r="Z52" s="220"/>
      <c r="AA52" s="1081"/>
      <c r="AB52" s="1081"/>
      <c r="AC52" s="1081"/>
      <c r="AD52" s="1081"/>
      <c r="AE52" s="1081"/>
      <c r="AF52" s="1081"/>
      <c r="AG52" s="1081"/>
      <c r="AH52" s="1081"/>
      <c r="AI52" s="1082"/>
    </row>
    <row r="53" spans="1:36" ht="15" x14ac:dyDescent="0.25">
      <c r="A53" s="76"/>
      <c r="B53" s="77"/>
      <c r="C53" s="12"/>
      <c r="D53" s="412"/>
      <c r="E53" s="78"/>
      <c r="AA53" s="1077"/>
      <c r="AB53" s="1077"/>
      <c r="AC53" s="1077"/>
      <c r="AD53" s="1077"/>
      <c r="AE53" s="1077"/>
      <c r="AF53" s="1077"/>
      <c r="AG53" s="1077"/>
      <c r="AH53" s="1077"/>
      <c r="AI53" s="1077"/>
      <c r="AJ53" s="335"/>
    </row>
    <row r="54" spans="1:36" ht="14.25" x14ac:dyDescent="0.2">
      <c r="A54" s="80"/>
      <c r="B54" s="81"/>
      <c r="C54" s="12"/>
      <c r="D54" s="412"/>
      <c r="AA54" s="1073"/>
      <c r="AB54" s="1073"/>
      <c r="AC54" s="1073"/>
      <c r="AD54" s="1073"/>
      <c r="AE54" s="1073"/>
      <c r="AF54" s="1073"/>
      <c r="AG54" s="1073"/>
      <c r="AH54" s="1073"/>
      <c r="AI54" s="1073"/>
    </row>
    <row r="55" spans="1:36" ht="14.25" x14ac:dyDescent="0.2">
      <c r="A55" s="83"/>
      <c r="B55" s="84"/>
      <c r="C55" s="335"/>
      <c r="E55" s="78"/>
      <c r="F55" s="335"/>
      <c r="G55" s="84"/>
      <c r="H55" s="84"/>
      <c r="J55" s="85"/>
      <c r="K55" s="85"/>
      <c r="L55" s="335"/>
      <c r="M55" s="335"/>
      <c r="N55" s="335"/>
      <c r="AA55" s="1073"/>
      <c r="AB55" s="1073"/>
      <c r="AC55" s="1073"/>
      <c r="AD55" s="1073"/>
      <c r="AE55" s="1073"/>
      <c r="AF55" s="1073"/>
      <c r="AG55" s="1073"/>
      <c r="AH55" s="1073"/>
      <c r="AI55" s="1073"/>
    </row>
    <row r="56" spans="1:36" ht="15" x14ac:dyDescent="0.25">
      <c r="A56" s="76"/>
      <c r="B56" s="84"/>
      <c r="C56" s="335"/>
      <c r="E56" s="78"/>
      <c r="F56" s="84"/>
      <c r="G56" s="335"/>
      <c r="H56" s="505"/>
      <c r="J56" s="335"/>
      <c r="K56" s="335"/>
      <c r="L56" s="335"/>
      <c r="M56" s="335"/>
      <c r="N56" s="335"/>
      <c r="AA56" s="1073"/>
      <c r="AB56" s="1073"/>
      <c r="AC56" s="1073"/>
      <c r="AD56" s="1073"/>
      <c r="AE56" s="1073"/>
      <c r="AF56" s="1073"/>
      <c r="AG56" s="1073"/>
      <c r="AH56" s="1073"/>
      <c r="AI56" s="1073"/>
    </row>
    <row r="57" spans="1:36" ht="14.25" x14ac:dyDescent="0.2">
      <c r="A57" s="80"/>
      <c r="B57" s="84"/>
      <c r="C57" s="335"/>
      <c r="E57" s="78"/>
      <c r="F57" s="335"/>
      <c r="G57" s="335"/>
      <c r="H57" s="505"/>
      <c r="J57" s="335"/>
      <c r="K57" s="335"/>
      <c r="L57" s="335"/>
      <c r="M57" s="335"/>
      <c r="N57" s="335"/>
      <c r="AA57" s="1073"/>
      <c r="AB57" s="1073"/>
      <c r="AC57" s="1073"/>
      <c r="AD57" s="1073"/>
      <c r="AE57" s="1073"/>
      <c r="AF57" s="1073"/>
      <c r="AG57" s="1073"/>
      <c r="AH57" s="1073"/>
      <c r="AI57" s="1073"/>
    </row>
    <row r="58" spans="1:36" ht="14.25" x14ac:dyDescent="0.2">
      <c r="C58" s="335"/>
      <c r="E58" s="78"/>
      <c r="F58" s="335"/>
      <c r="G58" s="335"/>
      <c r="H58" s="505"/>
      <c r="J58" s="335"/>
      <c r="K58" s="335"/>
      <c r="L58" s="335"/>
      <c r="M58" s="335"/>
      <c r="N58" s="335"/>
      <c r="AA58" s="1073"/>
      <c r="AB58" s="1073"/>
      <c r="AC58" s="1073"/>
      <c r="AD58" s="1073"/>
      <c r="AE58" s="1073"/>
      <c r="AF58" s="1073"/>
      <c r="AG58" s="1073"/>
      <c r="AH58" s="1073"/>
      <c r="AI58" s="1073"/>
    </row>
    <row r="59" spans="1:36" ht="14.25" x14ac:dyDescent="0.2">
      <c r="C59" s="335"/>
      <c r="E59" s="78"/>
      <c r="F59" s="335"/>
      <c r="G59" s="335"/>
      <c r="H59" s="505"/>
      <c r="J59" s="335"/>
      <c r="K59" s="335"/>
      <c r="L59" s="335"/>
      <c r="M59" s="335"/>
      <c r="N59" s="335"/>
      <c r="AA59" s="1073"/>
      <c r="AB59" s="1073"/>
      <c r="AC59" s="1073"/>
      <c r="AD59" s="1073"/>
      <c r="AE59" s="1073"/>
      <c r="AF59" s="1073"/>
      <c r="AG59" s="1073"/>
      <c r="AH59" s="1073"/>
      <c r="AI59" s="1073"/>
    </row>
    <row r="60" spans="1:36" ht="14.25" x14ac:dyDescent="0.2">
      <c r="C60" s="335"/>
      <c r="E60" s="78"/>
      <c r="F60" s="335"/>
      <c r="G60" s="335"/>
      <c r="H60" s="505"/>
      <c r="J60" s="335"/>
      <c r="K60" s="335"/>
      <c r="L60" s="335"/>
      <c r="M60" s="335"/>
      <c r="N60" s="335"/>
      <c r="AA60" s="1073"/>
      <c r="AB60" s="1073"/>
      <c r="AC60" s="1073"/>
      <c r="AD60" s="1073"/>
      <c r="AE60" s="1073"/>
      <c r="AF60" s="1073"/>
      <c r="AG60" s="1073"/>
      <c r="AH60" s="1073"/>
      <c r="AI60" s="1073"/>
    </row>
    <row r="61" spans="1:36" ht="14.25" x14ac:dyDescent="0.2">
      <c r="C61" s="335"/>
      <c r="E61" s="78"/>
      <c r="F61" s="335"/>
      <c r="G61" s="335"/>
      <c r="H61" s="505"/>
      <c r="J61" s="335"/>
      <c r="K61" s="335"/>
      <c r="L61" s="335"/>
      <c r="M61" s="335"/>
      <c r="N61" s="335"/>
      <c r="AA61" s="1073"/>
      <c r="AB61" s="1073"/>
      <c r="AC61" s="1073"/>
      <c r="AD61" s="1073"/>
      <c r="AE61" s="1073"/>
      <c r="AF61" s="1073"/>
      <c r="AG61" s="1073"/>
      <c r="AH61" s="1073"/>
      <c r="AI61" s="1073"/>
    </row>
    <row r="62" spans="1:36" ht="14.25" x14ac:dyDescent="0.2">
      <c r="C62" s="335"/>
      <c r="E62" s="78"/>
      <c r="F62" s="335"/>
      <c r="G62" s="80"/>
      <c r="H62" s="80"/>
      <c r="J62" s="335"/>
      <c r="K62" s="335"/>
      <c r="L62" s="335"/>
      <c r="M62" s="335"/>
      <c r="N62" s="335"/>
      <c r="AA62" s="1073"/>
      <c r="AB62" s="1073"/>
      <c r="AC62" s="1073"/>
      <c r="AD62" s="1073"/>
      <c r="AE62" s="1073"/>
      <c r="AF62" s="1073"/>
      <c r="AG62" s="1073"/>
      <c r="AH62" s="1073"/>
      <c r="AI62" s="1073"/>
    </row>
    <row r="63" spans="1:36" ht="14.25" x14ac:dyDescent="0.2">
      <c r="A63" s="677"/>
      <c r="B63" s="226"/>
      <c r="C63" s="370"/>
      <c r="D63" s="370"/>
      <c r="E63" s="678"/>
      <c r="F63" s="370"/>
      <c r="G63" s="370"/>
      <c r="H63" s="370"/>
      <c r="J63" s="335"/>
      <c r="K63" s="335"/>
      <c r="L63" s="335"/>
      <c r="M63" s="335"/>
      <c r="N63" s="335"/>
    </row>
    <row r="64" spans="1:36" ht="14.25" x14ac:dyDescent="0.2">
      <c r="A64" s="677"/>
      <c r="B64" s="226"/>
      <c r="C64" s="370"/>
      <c r="D64" s="370"/>
      <c r="E64" s="678"/>
      <c r="F64" s="370"/>
      <c r="G64" s="370"/>
      <c r="H64" s="370"/>
      <c r="J64" s="335"/>
      <c r="K64" s="335"/>
      <c r="L64" s="335"/>
      <c r="M64" s="335"/>
      <c r="N64" s="335"/>
    </row>
    <row r="65" spans="1:14" ht="14.25" customHeight="1" x14ac:dyDescent="0.3">
      <c r="A65" s="1322" t="s">
        <v>196</v>
      </c>
      <c r="B65" s="1322"/>
      <c r="C65" s="1322"/>
      <c r="D65" s="1322"/>
      <c r="E65" s="1322"/>
      <c r="F65" s="1322"/>
      <c r="G65" s="1322"/>
      <c r="H65" s="1322"/>
      <c r="I65" s="833"/>
      <c r="J65" s="671"/>
      <c r="K65" s="671"/>
      <c r="L65" s="671"/>
      <c r="M65" s="671"/>
      <c r="N65" s="335"/>
    </row>
    <row r="66" spans="1:14" ht="14.25" customHeight="1" x14ac:dyDescent="0.3">
      <c r="A66" s="1322"/>
      <c r="B66" s="1322"/>
      <c r="C66" s="1322"/>
      <c r="D66" s="1322"/>
      <c r="E66" s="1322"/>
      <c r="F66" s="1322"/>
      <c r="G66" s="1322"/>
      <c r="H66" s="1322"/>
      <c r="I66" s="833"/>
      <c r="J66" s="671"/>
      <c r="K66" s="671"/>
      <c r="L66" s="671"/>
      <c r="M66" s="671"/>
      <c r="N66" s="335"/>
    </row>
    <row r="67" spans="1:14" ht="20.25" customHeight="1" x14ac:dyDescent="0.2">
      <c r="A67" s="1323" t="s">
        <v>197</v>
      </c>
      <c r="B67" s="1373"/>
      <c r="C67" s="1373"/>
      <c r="D67" s="1373"/>
      <c r="E67" s="1373"/>
      <c r="F67" s="1373"/>
      <c r="G67" s="1373"/>
      <c r="H67" s="1373"/>
      <c r="I67" s="834"/>
      <c r="J67" s="657"/>
      <c r="K67" s="657"/>
      <c r="L67" s="657"/>
      <c r="M67" s="1220"/>
      <c r="N67" s="335"/>
    </row>
    <row r="68" spans="1:14" ht="20.25" customHeight="1" x14ac:dyDescent="0.2">
      <c r="A68" s="1373"/>
      <c r="B68" s="1373"/>
      <c r="C68" s="1373"/>
      <c r="D68" s="1373"/>
      <c r="E68" s="1373"/>
      <c r="F68" s="1373"/>
      <c r="G68" s="1373"/>
      <c r="H68" s="1373"/>
      <c r="I68" s="834"/>
      <c r="J68" s="657"/>
      <c r="K68" s="657"/>
      <c r="L68" s="657"/>
      <c r="M68" s="1220"/>
      <c r="N68" s="335"/>
    </row>
    <row r="69" spans="1:14" ht="15" x14ac:dyDescent="0.25">
      <c r="A69" s="679"/>
      <c r="B69" s="1348" t="s">
        <v>190</v>
      </c>
      <c r="C69" s="1366" t="s">
        <v>6</v>
      </c>
      <c r="D69" s="1366"/>
      <c r="E69" s="680"/>
      <c r="F69" s="1349" t="s">
        <v>189</v>
      </c>
      <c r="G69" s="1349" t="s">
        <v>6</v>
      </c>
      <c r="H69" s="681"/>
      <c r="I69" s="1350"/>
      <c r="J69" s="1351"/>
      <c r="K69" s="1351"/>
      <c r="L69" s="1351"/>
      <c r="M69" s="1220"/>
      <c r="N69" s="335"/>
    </row>
    <row r="70" spans="1:14" ht="15" x14ac:dyDescent="0.25">
      <c r="A70" s="679"/>
      <c r="B70" s="1348"/>
      <c r="C70" s="1366"/>
      <c r="D70" s="1366"/>
      <c r="E70" s="680"/>
      <c r="F70" s="1349"/>
      <c r="G70" s="1349"/>
      <c r="H70" s="681"/>
      <c r="I70" s="1350"/>
      <c r="J70" s="1351"/>
      <c r="K70" s="1351"/>
      <c r="L70" s="1351"/>
      <c r="M70" s="1220"/>
      <c r="N70" s="335"/>
    </row>
    <row r="71" spans="1:14" ht="14.25" x14ac:dyDescent="0.2">
      <c r="A71" s="679"/>
      <c r="B71" s="675"/>
      <c r="C71" s="1352"/>
      <c r="D71" s="1352"/>
      <c r="E71" s="123"/>
      <c r="F71" s="674"/>
      <c r="G71" s="673"/>
      <c r="H71" s="15"/>
      <c r="I71" s="1315"/>
      <c r="J71" s="1068"/>
      <c r="K71" s="1068"/>
      <c r="L71" s="1068"/>
      <c r="M71" s="1220"/>
      <c r="N71" s="335"/>
    </row>
    <row r="72" spans="1:14" ht="14.25" x14ac:dyDescent="0.2">
      <c r="A72" s="679"/>
      <c r="B72" s="675"/>
      <c r="C72" s="1352"/>
      <c r="D72" s="1352"/>
      <c r="E72" s="123"/>
      <c r="F72" s="674"/>
      <c r="G72" s="673"/>
      <c r="H72" s="15"/>
      <c r="I72" s="1315"/>
      <c r="J72" s="1068"/>
      <c r="K72" s="1068"/>
      <c r="L72" s="1068"/>
      <c r="M72" s="1220"/>
      <c r="N72" s="335"/>
    </row>
    <row r="73" spans="1:14" ht="14.25" x14ac:dyDescent="0.2">
      <c r="A73" s="679"/>
      <c r="B73" s="675"/>
      <c r="C73" s="1352"/>
      <c r="D73" s="1352"/>
      <c r="E73" s="123"/>
      <c r="F73" s="674"/>
      <c r="G73" s="673"/>
      <c r="H73" s="15"/>
      <c r="I73" s="1315"/>
      <c r="J73" s="1068"/>
      <c r="K73" s="1068"/>
      <c r="L73" s="1068"/>
      <c r="M73" s="1220"/>
      <c r="N73" s="335"/>
    </row>
    <row r="74" spans="1:14" s="412" customFormat="1" ht="14.25" x14ac:dyDescent="0.2">
      <c r="A74" s="679"/>
      <c r="B74" s="675"/>
      <c r="C74" s="1368"/>
      <c r="D74" s="1369"/>
      <c r="E74" s="123"/>
      <c r="F74" s="674"/>
      <c r="G74" s="673"/>
      <c r="H74" s="15"/>
      <c r="I74" s="836"/>
      <c r="J74" s="775"/>
      <c r="K74" s="775"/>
      <c r="L74" s="775"/>
      <c r="M74" s="1220"/>
      <c r="N74" s="778"/>
    </row>
    <row r="75" spans="1:14" s="412" customFormat="1" ht="14.25" x14ac:dyDescent="0.2">
      <c r="A75" s="679"/>
      <c r="B75" s="675"/>
      <c r="C75" s="1368"/>
      <c r="D75" s="1369"/>
      <c r="E75" s="123"/>
      <c r="F75" s="674"/>
      <c r="G75" s="673"/>
      <c r="H75" s="15"/>
      <c r="I75" s="836"/>
      <c r="J75" s="775"/>
      <c r="K75" s="775"/>
      <c r="L75" s="775"/>
      <c r="M75" s="1220"/>
      <c r="N75" s="778"/>
    </row>
    <row r="76" spans="1:14" s="412" customFormat="1" ht="14.25" x14ac:dyDescent="0.2">
      <c r="A76" s="679"/>
      <c r="B76" s="675"/>
      <c r="C76" s="1368"/>
      <c r="D76" s="1369"/>
      <c r="E76" s="123"/>
      <c r="F76" s="674"/>
      <c r="G76" s="673"/>
      <c r="H76" s="15"/>
      <c r="I76" s="836"/>
      <c r="J76" s="775"/>
      <c r="K76" s="775"/>
      <c r="L76" s="775"/>
      <c r="M76" s="1220"/>
      <c r="N76" s="778"/>
    </row>
    <row r="77" spans="1:14" s="412" customFormat="1" ht="14.25" x14ac:dyDescent="0.2">
      <c r="A77" s="679"/>
      <c r="B77" s="675"/>
      <c r="C77" s="1368"/>
      <c r="D77" s="1369"/>
      <c r="E77" s="123"/>
      <c r="F77" s="674"/>
      <c r="G77" s="673"/>
      <c r="H77" s="15"/>
      <c r="I77" s="836"/>
      <c r="J77" s="775"/>
      <c r="K77" s="775"/>
      <c r="L77" s="775"/>
      <c r="M77" s="1220"/>
      <c r="N77" s="778"/>
    </row>
    <row r="78" spans="1:14" s="412" customFormat="1" ht="14.25" x14ac:dyDescent="0.2">
      <c r="A78" s="679"/>
      <c r="B78" s="675"/>
      <c r="C78" s="1368"/>
      <c r="D78" s="1369"/>
      <c r="E78" s="123"/>
      <c r="F78" s="674"/>
      <c r="G78" s="673"/>
      <c r="H78" s="15"/>
      <c r="I78" s="836"/>
      <c r="J78" s="775"/>
      <c r="K78" s="775"/>
      <c r="L78" s="775"/>
      <c r="M78" s="1220"/>
      <c r="N78" s="778"/>
    </row>
    <row r="79" spans="1:14" s="412" customFormat="1" ht="14.25" x14ac:dyDescent="0.2">
      <c r="A79" s="679"/>
      <c r="B79" s="675"/>
      <c r="C79" s="1368"/>
      <c r="D79" s="1369"/>
      <c r="E79" s="123"/>
      <c r="F79" s="674"/>
      <c r="G79" s="673"/>
      <c r="H79" s="15"/>
      <c r="I79" s="836"/>
      <c r="J79" s="775"/>
      <c r="K79" s="775"/>
      <c r="L79" s="775"/>
      <c r="M79" s="1220"/>
      <c r="N79" s="778"/>
    </row>
    <row r="80" spans="1:14" ht="14.25" x14ac:dyDescent="0.2">
      <c r="A80" s="679"/>
      <c r="B80" s="675"/>
      <c r="C80" s="1352"/>
      <c r="D80" s="1352"/>
      <c r="E80" s="123"/>
      <c r="F80" s="674"/>
      <c r="G80" s="673"/>
      <c r="H80" s="15"/>
      <c r="I80" s="1315"/>
      <c r="J80" s="1068"/>
      <c r="K80" s="1068"/>
      <c r="L80" s="1068"/>
      <c r="M80" s="1220"/>
      <c r="N80" s="335"/>
    </row>
    <row r="81" spans="1:14" ht="14.25" x14ac:dyDescent="0.2">
      <c r="A81" s="679"/>
      <c r="B81" s="675"/>
      <c r="C81" s="1352"/>
      <c r="D81" s="1352"/>
      <c r="E81" s="123"/>
      <c r="F81" s="674"/>
      <c r="G81" s="673"/>
      <c r="H81" s="15"/>
      <c r="I81" s="1315"/>
      <c r="J81" s="1068"/>
      <c r="K81" s="1068"/>
      <c r="L81" s="1068"/>
      <c r="M81" s="1220"/>
      <c r="N81" s="335"/>
    </row>
    <row r="82" spans="1:14" ht="14.25" x14ac:dyDescent="0.2">
      <c r="A82" s="679"/>
      <c r="B82" s="675"/>
      <c r="C82" s="1352"/>
      <c r="D82" s="1352"/>
      <c r="E82" s="123"/>
      <c r="F82" s="674"/>
      <c r="G82" s="673"/>
      <c r="H82" s="15"/>
      <c r="I82" s="1315"/>
      <c r="J82" s="1068"/>
      <c r="K82" s="1068"/>
      <c r="L82" s="1068"/>
      <c r="M82" s="1220"/>
      <c r="N82" s="335"/>
    </row>
    <row r="83" spans="1:14" ht="14.25" x14ac:dyDescent="0.2">
      <c r="A83" s="679"/>
      <c r="B83" s="675"/>
      <c r="C83" s="1352"/>
      <c r="D83" s="1352"/>
      <c r="E83" s="123"/>
      <c r="F83" s="674"/>
      <c r="G83" s="673"/>
      <c r="H83" s="15"/>
      <c r="I83" s="1315"/>
      <c r="J83" s="1068"/>
      <c r="K83" s="1068"/>
      <c r="L83" s="1068"/>
      <c r="M83" s="1220"/>
      <c r="N83" s="335"/>
    </row>
    <row r="84" spans="1:14" ht="14.25" x14ac:dyDescent="0.2">
      <c r="A84" s="679"/>
      <c r="B84" s="675"/>
      <c r="C84" s="1352"/>
      <c r="D84" s="1352"/>
      <c r="E84" s="123"/>
      <c r="F84" s="674"/>
      <c r="G84" s="673"/>
      <c r="H84" s="15"/>
      <c r="I84" s="1315"/>
      <c r="J84" s="1068"/>
      <c r="K84" s="1068"/>
      <c r="L84" s="1068"/>
      <c r="M84" s="1220"/>
      <c r="N84" s="335"/>
    </row>
    <row r="85" spans="1:14" ht="14.25" x14ac:dyDescent="0.2">
      <c r="A85" s="679"/>
      <c r="B85" s="676"/>
      <c r="C85" s="1324"/>
      <c r="D85" s="1324"/>
      <c r="E85" s="123"/>
      <c r="F85" s="674"/>
      <c r="G85" s="673"/>
      <c r="H85" s="15"/>
      <c r="I85" s="1315"/>
      <c r="J85" s="1068"/>
      <c r="K85" s="1068"/>
      <c r="L85" s="1068"/>
      <c r="M85" s="1220"/>
      <c r="N85" s="335"/>
    </row>
    <row r="86" spans="1:14" ht="14.25" x14ac:dyDescent="0.2">
      <c r="A86" s="679"/>
      <c r="B86" s="683" t="s">
        <v>191</v>
      </c>
      <c r="C86" s="1326">
        <f>SUM(C71:C85)</f>
        <v>0</v>
      </c>
      <c r="D86" s="1326"/>
      <c r="E86" s="123"/>
      <c r="F86" s="674"/>
      <c r="G86" s="673"/>
      <c r="H86" s="15"/>
      <c r="I86" s="1315"/>
      <c r="J86" s="1068"/>
      <c r="K86" s="1068"/>
      <c r="L86" s="1068"/>
      <c r="M86" s="1220"/>
      <c r="N86" s="335"/>
    </row>
    <row r="87" spans="1:14" ht="14.25" x14ac:dyDescent="0.2">
      <c r="A87" s="679"/>
      <c r="B87" s="1325" t="s">
        <v>193</v>
      </c>
      <c r="C87" s="1327">
        <f>SUM(C86+C39)</f>
        <v>0</v>
      </c>
      <c r="D87" s="1327"/>
      <c r="E87" s="123"/>
      <c r="F87" s="674"/>
      <c r="G87" s="673"/>
      <c r="H87" s="15"/>
      <c r="I87" s="1315"/>
      <c r="J87" s="1068"/>
      <c r="K87" s="1068"/>
      <c r="L87" s="1068"/>
      <c r="M87" s="1220"/>
      <c r="N87" s="335"/>
    </row>
    <row r="88" spans="1:14" ht="14.25" x14ac:dyDescent="0.2">
      <c r="A88" s="679"/>
      <c r="B88" s="1370"/>
      <c r="C88" s="1327"/>
      <c r="D88" s="1327"/>
      <c r="E88" s="123"/>
      <c r="F88" s="674"/>
      <c r="G88" s="673"/>
      <c r="H88" s="15"/>
      <c r="I88" s="1315"/>
      <c r="J88" s="1068"/>
      <c r="K88" s="1068"/>
      <c r="L88" s="1068"/>
      <c r="M88" s="1220"/>
      <c r="N88" s="335"/>
    </row>
    <row r="89" spans="1:14" ht="15.75" customHeight="1" thickBot="1" x14ac:dyDescent="0.25">
      <c r="A89" s="679"/>
      <c r="B89" s="830" t="s">
        <v>212</v>
      </c>
      <c r="C89" s="1312">
        <f>SUM(C87+'תמוז-אוגוסט.8'!C89)</f>
        <v>0</v>
      </c>
      <c r="D89" s="1312"/>
      <c r="E89" s="123"/>
      <c r="F89" s="674"/>
      <c r="G89" s="673"/>
      <c r="H89" s="15"/>
      <c r="I89" s="1315"/>
      <c r="J89" s="1068"/>
      <c r="K89" s="1068"/>
      <c r="L89" s="1068"/>
      <c r="M89" s="1220"/>
      <c r="N89" s="335"/>
    </row>
    <row r="90" spans="1:14" ht="15" x14ac:dyDescent="0.2">
      <c r="A90" s="834"/>
      <c r="B90" s="835"/>
      <c r="C90" s="1313"/>
      <c r="D90" s="1314"/>
      <c r="E90" s="123"/>
      <c r="F90" s="674"/>
      <c r="G90" s="673"/>
      <c r="H90" s="15"/>
      <c r="I90" s="1315"/>
      <c r="J90" s="1068"/>
      <c r="K90" s="1068"/>
      <c r="L90" s="1068"/>
      <c r="M90" s="1220"/>
      <c r="N90" s="335"/>
    </row>
    <row r="91" spans="1:14" ht="14.25" x14ac:dyDescent="0.2">
      <c r="A91" s="834"/>
      <c r="B91" s="835"/>
      <c r="C91"/>
      <c r="D91" s="836"/>
      <c r="E91" s="123"/>
      <c r="F91" s="674"/>
      <c r="G91" s="673"/>
      <c r="H91" s="15"/>
      <c r="I91" s="1315"/>
      <c r="J91" s="1068"/>
      <c r="K91" s="1068"/>
      <c r="L91" s="1068"/>
      <c r="M91" s="1220"/>
      <c r="N91" s="335"/>
    </row>
    <row r="92" spans="1:14" ht="14.25" x14ac:dyDescent="0.2">
      <c r="A92" s="834"/>
      <c r="B92" s="835"/>
      <c r="C92"/>
      <c r="D92" s="836"/>
      <c r="E92" s="123"/>
      <c r="F92" s="674"/>
      <c r="G92" s="673"/>
      <c r="H92" s="15"/>
      <c r="I92" s="1315"/>
      <c r="J92" s="1068"/>
      <c r="K92" s="1068"/>
      <c r="L92" s="1068"/>
      <c r="M92" s="1220"/>
      <c r="N92" s="335"/>
    </row>
    <row r="93" spans="1:14" ht="14.25" x14ac:dyDescent="0.2">
      <c r="A93" s="657"/>
      <c r="B93" s="672"/>
      <c r="C93" s="1068"/>
      <c r="D93" s="1068"/>
      <c r="E93" s="123"/>
      <c r="F93" s="674"/>
      <c r="G93" s="673"/>
      <c r="H93" s="15"/>
      <c r="I93" s="1315"/>
      <c r="J93" s="1068"/>
      <c r="K93" s="1068"/>
      <c r="L93" s="1068"/>
      <c r="M93" s="1220"/>
      <c r="N93" s="335"/>
    </row>
    <row r="94" spans="1:14" ht="14.25" x14ac:dyDescent="0.2">
      <c r="A94" s="657"/>
      <c r="B94" s="672"/>
      <c r="C94" s="1068"/>
      <c r="D94" s="1068"/>
      <c r="E94" s="123"/>
      <c r="F94" s="674"/>
      <c r="G94" s="673"/>
      <c r="H94" s="15"/>
      <c r="I94" s="1315"/>
      <c r="J94" s="1068"/>
      <c r="K94" s="1068"/>
      <c r="L94" s="1068"/>
      <c r="M94" s="1220"/>
      <c r="N94" s="335"/>
    </row>
    <row r="95" spans="1:14" ht="14.25" x14ac:dyDescent="0.2">
      <c r="A95" s="657"/>
      <c r="B95" s="672"/>
      <c r="C95" s="1068"/>
      <c r="D95" s="1068"/>
      <c r="E95" s="123"/>
      <c r="F95" s="674"/>
      <c r="G95" s="673"/>
      <c r="H95" s="39"/>
      <c r="I95" s="1315"/>
      <c r="J95" s="1068"/>
      <c r="K95" s="1068"/>
      <c r="L95" s="1068"/>
      <c r="M95" s="1220"/>
      <c r="N95" s="335"/>
    </row>
    <row r="96" spans="1:14" ht="14.25" x14ac:dyDescent="0.2">
      <c r="A96" s="657"/>
      <c r="B96" s="672"/>
      <c r="C96" s="1068"/>
      <c r="D96" s="1068"/>
      <c r="E96" s="123"/>
      <c r="F96" s="674"/>
      <c r="G96" s="80"/>
      <c r="H96" s="15"/>
      <c r="I96" s="1315"/>
      <c r="J96" s="1068"/>
      <c r="K96" s="1068"/>
      <c r="L96" s="1068"/>
      <c r="M96" s="1220"/>
      <c r="N96" s="335"/>
    </row>
    <row r="97" spans="1:14" ht="14.25" x14ac:dyDescent="0.2">
      <c r="A97" s="657"/>
      <c r="B97" s="672"/>
      <c r="C97" s="1068"/>
      <c r="D97" s="1068"/>
      <c r="E97" s="123"/>
      <c r="F97" s="674"/>
      <c r="G97" s="673"/>
      <c r="H97" s="15"/>
      <c r="I97" s="1315"/>
      <c r="J97" s="1068"/>
      <c r="K97" s="1068"/>
      <c r="L97" s="1068"/>
      <c r="M97" s="1220"/>
      <c r="N97" s="335"/>
    </row>
    <row r="98" spans="1:14" ht="14.25" customHeight="1" x14ac:dyDescent="0.2">
      <c r="A98" s="657"/>
      <c r="B98" s="1066" t="s">
        <v>230</v>
      </c>
      <c r="C98" s="1066"/>
      <c r="D98" s="1066"/>
      <c r="E98" s="123"/>
      <c r="F98" s="674"/>
      <c r="G98" s="673"/>
      <c r="H98" s="15"/>
      <c r="I98" s="1315"/>
      <c r="J98" s="1068"/>
      <c r="K98" s="1068"/>
      <c r="L98" s="1068"/>
      <c r="M98" s="1220"/>
      <c r="N98" s="335"/>
    </row>
    <row r="99" spans="1:14" ht="14.25" customHeight="1" x14ac:dyDescent="0.2">
      <c r="A99" s="657"/>
      <c r="B99" s="1066"/>
      <c r="C99" s="1066"/>
      <c r="D99" s="1066"/>
      <c r="E99" s="123"/>
      <c r="F99" s="674"/>
      <c r="G99" s="673"/>
      <c r="H99" s="15"/>
      <c r="I99" s="1315"/>
      <c r="J99" s="1068"/>
      <c r="K99" s="1068"/>
      <c r="L99" s="1068"/>
      <c r="M99" s="1220"/>
      <c r="N99" s="335"/>
    </row>
    <row r="100" spans="1:14" ht="14.25" customHeight="1" x14ac:dyDescent="0.2">
      <c r="A100" s="657"/>
      <c r="B100" s="1066"/>
      <c r="C100" s="1066"/>
      <c r="D100" s="1066"/>
      <c r="E100" s="191"/>
      <c r="F100" s="674"/>
      <c r="G100" s="673"/>
      <c r="H100" s="39"/>
      <c r="I100" s="1315"/>
      <c r="J100" s="1068"/>
      <c r="K100" s="1068"/>
      <c r="L100" s="1068"/>
      <c r="M100" s="1220"/>
    </row>
    <row r="101" spans="1:14" ht="14.45" customHeight="1" x14ac:dyDescent="0.2">
      <c r="A101" s="657"/>
      <c r="B101" s="1066"/>
      <c r="C101" s="1066"/>
      <c r="D101" s="1066"/>
      <c r="E101" s="191"/>
      <c r="F101" s="674"/>
      <c r="G101" s="673"/>
      <c r="H101" s="39"/>
      <c r="I101" s="1315"/>
      <c r="J101" s="1068"/>
      <c r="K101" s="1068"/>
      <c r="L101" s="1068"/>
      <c r="M101" s="1220"/>
    </row>
    <row r="102" spans="1:14" ht="14.25" x14ac:dyDescent="0.2">
      <c r="A102" s="657"/>
      <c r="B102" s="672"/>
      <c r="C102" s="1068"/>
      <c r="D102" s="1068"/>
      <c r="E102" s="191"/>
      <c r="F102" s="674"/>
      <c r="G102" s="673"/>
      <c r="H102" s="39"/>
      <c r="I102" s="1315"/>
      <c r="J102" s="1068"/>
      <c r="K102" s="1068"/>
      <c r="L102" s="1068"/>
      <c r="M102" s="1220"/>
    </row>
    <row r="103" spans="1:14" ht="14.25" x14ac:dyDescent="0.2">
      <c r="A103" s="657"/>
      <c r="B103" s="672"/>
      <c r="C103" s="1068"/>
      <c r="D103" s="1068"/>
      <c r="E103" s="191"/>
      <c r="F103" s="674"/>
      <c r="G103" s="673"/>
      <c r="H103" s="39"/>
      <c r="I103" s="1315"/>
      <c r="J103" s="1068"/>
      <c r="K103" s="1068"/>
      <c r="L103" s="1068"/>
      <c r="M103" s="1220"/>
    </row>
    <row r="104" spans="1:14" ht="14.25" x14ac:dyDescent="0.2">
      <c r="A104" s="657"/>
      <c r="C104" s="660"/>
      <c r="E104" s="191"/>
      <c r="F104" s="686" t="s">
        <v>192</v>
      </c>
      <c r="G104" s="685">
        <f>SUM(G71:G103)</f>
        <v>0</v>
      </c>
      <c r="H104" s="827"/>
      <c r="I104" s="1380"/>
      <c r="J104" s="1381"/>
      <c r="K104" s="1068"/>
      <c r="L104" s="1068"/>
      <c r="M104" s="1220"/>
    </row>
    <row r="105" spans="1:14" ht="14.25" x14ac:dyDescent="0.2">
      <c r="A105" s="657"/>
      <c r="C105" s="660"/>
      <c r="E105" s="191"/>
      <c r="F105" s="1316" t="s">
        <v>188</v>
      </c>
      <c r="G105" s="1317">
        <f>SUM(G104+G39)</f>
        <v>0</v>
      </c>
      <c r="H105" s="827"/>
      <c r="I105" s="1318"/>
      <c r="J105" s="1383"/>
      <c r="K105" s="1365"/>
      <c r="L105" s="1365"/>
      <c r="M105" s="1220"/>
    </row>
    <row r="106" spans="1:14" ht="14.45" customHeight="1" x14ac:dyDescent="0.2">
      <c r="A106" s="657"/>
      <c r="C106" s="660"/>
      <c r="E106" s="123"/>
      <c r="F106" s="1382"/>
      <c r="G106" s="1317"/>
      <c r="H106" s="827"/>
      <c r="I106" s="1384"/>
      <c r="J106" s="1383"/>
      <c r="K106" s="1365"/>
      <c r="L106" s="1365"/>
      <c r="M106" s="1220"/>
    </row>
    <row r="107" spans="1:14" ht="14.45" customHeight="1" x14ac:dyDescent="0.2">
      <c r="A107" s="657"/>
      <c r="B107" s="657"/>
      <c r="C107" s="657"/>
      <c r="D107" s="657"/>
      <c r="E107" s="679"/>
      <c r="F107" s="1206" t="s">
        <v>211</v>
      </c>
      <c r="G107" s="1210">
        <f>SUM(G105+'תמוז-אוגוסט.8'!G107)</f>
        <v>0</v>
      </c>
      <c r="H107" s="679"/>
      <c r="I107" s="834"/>
      <c r="J107" s="657"/>
      <c r="K107" s="657"/>
      <c r="L107" s="657"/>
      <c r="M107" s="657"/>
    </row>
    <row r="108" spans="1:14" ht="14.25" customHeight="1" thickBot="1" x14ac:dyDescent="0.25">
      <c r="A108" s="657"/>
      <c r="B108" s="657"/>
      <c r="C108" s="657"/>
      <c r="D108" s="657"/>
      <c r="E108" s="679"/>
      <c r="F108" s="1206"/>
      <c r="G108" s="1211"/>
      <c r="H108" s="679"/>
      <c r="I108" s="834"/>
      <c r="J108" s="657"/>
      <c r="K108" s="657"/>
      <c r="L108" s="657"/>
      <c r="M108" s="657"/>
    </row>
    <row r="109" spans="1:14" ht="14.25" customHeight="1" x14ac:dyDescent="0.4">
      <c r="A109" s="80"/>
      <c r="C109" s="335"/>
      <c r="F109" s="1074"/>
      <c r="G109" s="1074"/>
      <c r="H109" s="1074"/>
      <c r="I109" s="1074"/>
      <c r="J109" s="1074"/>
      <c r="K109" s="1074"/>
      <c r="L109" s="1074"/>
      <c r="M109" s="1074"/>
      <c r="N109" s="1074"/>
    </row>
    <row r="110" spans="1:14" ht="14.25" customHeight="1" x14ac:dyDescent="0.4">
      <c r="A110" s="80"/>
      <c r="C110" s="388"/>
      <c r="F110" s="387"/>
      <c r="G110" s="387"/>
      <c r="H110" s="502"/>
      <c r="I110" s="387"/>
      <c r="J110" s="387"/>
      <c r="K110" s="387"/>
      <c r="L110" s="387"/>
      <c r="M110" s="387"/>
      <c r="N110" s="387"/>
    </row>
    <row r="111" spans="1:14" ht="14.25" customHeight="1" x14ac:dyDescent="0.4">
      <c r="A111" s="80"/>
      <c r="C111" s="388"/>
      <c r="F111" s="387"/>
      <c r="G111" s="387"/>
      <c r="H111" s="502"/>
      <c r="I111" s="387"/>
      <c r="J111" s="387"/>
      <c r="K111" s="387"/>
      <c r="L111" s="387"/>
      <c r="M111" s="387"/>
      <c r="N111" s="387"/>
    </row>
    <row r="112" spans="1:14" ht="14.25" customHeight="1" x14ac:dyDescent="0.4">
      <c r="A112" s="80"/>
      <c r="C112" s="388"/>
      <c r="F112" s="387"/>
      <c r="G112" s="387"/>
      <c r="H112" s="502"/>
      <c r="I112" s="387"/>
      <c r="J112" s="387"/>
      <c r="K112" s="387"/>
      <c r="L112" s="387"/>
      <c r="M112" s="387"/>
      <c r="N112" s="387"/>
    </row>
    <row r="113" spans="1:14" ht="14.25" customHeight="1" x14ac:dyDescent="0.4">
      <c r="A113" s="80"/>
      <c r="C113" s="388"/>
      <c r="F113" s="387"/>
      <c r="G113" s="387"/>
      <c r="H113" s="502"/>
      <c r="I113" s="387"/>
      <c r="J113" s="387"/>
      <c r="K113" s="387"/>
      <c r="L113" s="387"/>
      <c r="M113" s="387"/>
      <c r="N113" s="387"/>
    </row>
    <row r="114" spans="1:14" ht="14.25" customHeight="1" x14ac:dyDescent="0.4">
      <c r="A114" s="80"/>
      <c r="C114" s="388"/>
      <c r="F114" s="387"/>
      <c r="G114" s="387"/>
      <c r="H114" s="502"/>
      <c r="I114" s="387"/>
      <c r="J114" s="387"/>
      <c r="K114" s="387"/>
      <c r="L114" s="387"/>
      <c r="M114" s="387"/>
      <c r="N114" s="387"/>
    </row>
    <row r="115" spans="1:14" ht="14.25" customHeight="1" x14ac:dyDescent="0.4">
      <c r="A115" s="80"/>
      <c r="C115" s="388"/>
      <c r="F115" s="387"/>
      <c r="G115" s="387"/>
      <c r="H115" s="502"/>
      <c r="I115" s="387"/>
      <c r="J115" s="387"/>
      <c r="K115" s="387"/>
      <c r="L115" s="387"/>
      <c r="M115" s="387"/>
      <c r="N115" s="387"/>
    </row>
    <row r="116" spans="1:14" ht="14.25" customHeight="1" x14ac:dyDescent="0.4">
      <c r="A116" s="80"/>
      <c r="C116" s="388"/>
      <c r="F116" s="387"/>
      <c r="G116" s="387"/>
      <c r="H116" s="502"/>
      <c r="I116" s="387"/>
      <c r="J116" s="387"/>
      <c r="K116" s="387"/>
      <c r="L116" s="387"/>
      <c r="M116" s="387"/>
      <c r="N116" s="387"/>
    </row>
    <row r="117" spans="1:14" ht="14.25" customHeight="1" x14ac:dyDescent="0.4">
      <c r="A117" s="80"/>
      <c r="C117" s="388"/>
      <c r="F117" s="387"/>
      <c r="G117" s="387"/>
      <c r="H117" s="502"/>
      <c r="I117" s="387"/>
      <c r="J117" s="387"/>
      <c r="K117" s="387"/>
      <c r="L117" s="387"/>
      <c r="M117" s="387"/>
      <c r="N117" s="387"/>
    </row>
    <row r="118" spans="1:14" ht="14.25" customHeight="1" x14ac:dyDescent="0.4">
      <c r="A118" s="80"/>
      <c r="C118" s="388"/>
      <c r="F118" s="387"/>
      <c r="G118" s="387"/>
      <c r="H118" s="502"/>
      <c r="I118" s="387"/>
      <c r="J118" s="387"/>
      <c r="K118" s="387"/>
      <c r="L118" s="387"/>
      <c r="M118" s="387"/>
      <c r="N118" s="387"/>
    </row>
    <row r="119" spans="1:14" ht="14.25" customHeight="1" x14ac:dyDescent="0.4">
      <c r="A119" s="80"/>
      <c r="C119" s="388"/>
      <c r="F119" s="387"/>
      <c r="G119" s="387"/>
      <c r="H119" s="502"/>
      <c r="I119" s="387"/>
      <c r="J119" s="387"/>
      <c r="K119" s="387"/>
      <c r="L119" s="387"/>
      <c r="M119" s="387"/>
      <c r="N119" s="387"/>
    </row>
    <row r="120" spans="1:14" ht="14.25" customHeight="1" x14ac:dyDescent="0.4">
      <c r="A120" s="80"/>
      <c r="C120" s="388"/>
      <c r="F120" s="387"/>
      <c r="G120" s="387"/>
      <c r="H120" s="502"/>
      <c r="I120" s="387"/>
      <c r="J120" s="387"/>
      <c r="K120" s="387"/>
      <c r="L120" s="387"/>
      <c r="M120" s="387"/>
      <c r="N120" s="387"/>
    </row>
    <row r="121" spans="1:14" ht="14.25" customHeight="1" x14ac:dyDescent="0.4">
      <c r="A121" s="80"/>
      <c r="C121" s="388"/>
      <c r="F121" s="387"/>
      <c r="G121" s="387"/>
      <c r="H121" s="502"/>
      <c r="I121" s="387"/>
      <c r="J121" s="387"/>
      <c r="K121" s="387"/>
      <c r="L121" s="387"/>
      <c r="M121" s="387"/>
      <c r="N121" s="387"/>
    </row>
    <row r="122" spans="1:14" ht="14.25" customHeight="1" x14ac:dyDescent="0.4">
      <c r="A122" s="80"/>
      <c r="C122" s="388"/>
      <c r="F122" s="387"/>
      <c r="G122" s="387"/>
      <c r="H122" s="502"/>
      <c r="I122" s="387"/>
      <c r="J122" s="387"/>
      <c r="K122" s="387"/>
      <c r="L122" s="387"/>
      <c r="M122" s="387"/>
      <c r="N122" s="387"/>
    </row>
    <row r="123" spans="1:14" ht="14.25" customHeight="1" x14ac:dyDescent="0.4">
      <c r="A123" s="80"/>
      <c r="C123" s="388"/>
      <c r="F123" s="387"/>
      <c r="G123" s="387"/>
      <c r="H123" s="502"/>
      <c r="I123" s="387"/>
      <c r="J123" s="387"/>
      <c r="K123" s="387"/>
      <c r="L123" s="387"/>
      <c r="M123" s="387"/>
      <c r="N123" s="387"/>
    </row>
    <row r="124" spans="1:14" ht="14.25" customHeight="1" x14ac:dyDescent="0.4">
      <c r="A124" s="80"/>
      <c r="C124" s="388"/>
      <c r="F124" s="387"/>
      <c r="G124" s="387"/>
      <c r="H124" s="502"/>
      <c r="I124" s="387"/>
      <c r="J124" s="387"/>
      <c r="K124" s="387"/>
      <c r="L124" s="387"/>
      <c r="M124" s="387"/>
      <c r="N124" s="387"/>
    </row>
    <row r="125" spans="1:14" ht="14.25" customHeight="1" x14ac:dyDescent="0.4">
      <c r="A125" s="80"/>
      <c r="C125" s="388"/>
      <c r="F125" s="387"/>
      <c r="G125" s="387"/>
      <c r="H125" s="502"/>
      <c r="I125" s="387"/>
      <c r="J125" s="387"/>
      <c r="K125" s="387"/>
      <c r="L125" s="387"/>
      <c r="M125" s="387"/>
      <c r="N125" s="387"/>
    </row>
    <row r="126" spans="1:14" ht="14.25" customHeight="1" x14ac:dyDescent="0.4">
      <c r="A126" s="80"/>
      <c r="C126" s="388"/>
      <c r="F126" s="387"/>
      <c r="G126" s="387"/>
      <c r="H126" s="502"/>
      <c r="I126" s="387"/>
      <c r="J126" s="387"/>
      <c r="K126" s="387"/>
      <c r="L126" s="387"/>
      <c r="M126" s="387"/>
      <c r="N126" s="387"/>
    </row>
    <row r="127" spans="1:14" ht="14.25" customHeight="1" x14ac:dyDescent="0.4">
      <c r="A127" s="80"/>
      <c r="C127" s="388"/>
      <c r="F127" s="387"/>
      <c r="G127" s="387"/>
      <c r="H127" s="502"/>
      <c r="I127" s="387"/>
      <c r="J127" s="387"/>
      <c r="K127" s="387"/>
      <c r="L127" s="387"/>
      <c r="M127" s="387"/>
      <c r="N127" s="387"/>
    </row>
    <row r="128" spans="1:14" ht="14.25" customHeight="1" x14ac:dyDescent="0.4">
      <c r="A128" s="80"/>
      <c r="C128" s="388"/>
      <c r="F128" s="387"/>
      <c r="G128" s="387"/>
      <c r="H128" s="502"/>
      <c r="I128" s="387"/>
      <c r="J128" s="387"/>
      <c r="K128" s="387"/>
      <c r="L128" s="387"/>
      <c r="M128" s="387"/>
      <c r="N128" s="387"/>
    </row>
    <row r="129" spans="1:20" ht="14.25" customHeight="1" x14ac:dyDescent="0.4">
      <c r="A129" s="80"/>
      <c r="C129" s="388"/>
      <c r="F129" s="387"/>
      <c r="G129" s="387"/>
      <c r="H129" s="502"/>
      <c r="I129" s="387"/>
      <c r="J129" s="387"/>
      <c r="K129" s="387"/>
      <c r="L129" s="387"/>
      <c r="M129" s="387"/>
      <c r="N129" s="387"/>
    </row>
    <row r="130" spans="1:20" ht="14.25" customHeight="1" x14ac:dyDescent="0.4">
      <c r="A130" s="80"/>
      <c r="C130" s="388"/>
      <c r="F130" s="387"/>
      <c r="G130" s="387"/>
      <c r="H130" s="502"/>
      <c r="I130" s="387"/>
      <c r="J130" s="387"/>
      <c r="K130" s="387"/>
      <c r="L130" s="387"/>
      <c r="M130" s="387"/>
      <c r="N130" s="387"/>
    </row>
    <row r="131" spans="1:20" ht="14.25" customHeight="1" x14ac:dyDescent="0.4">
      <c r="A131" s="80"/>
      <c r="C131" s="388"/>
      <c r="F131" s="387"/>
      <c r="G131" s="387"/>
      <c r="H131" s="502"/>
      <c r="I131" s="387"/>
      <c r="J131" s="387"/>
      <c r="K131" s="387"/>
      <c r="L131" s="387"/>
      <c r="M131" s="387"/>
      <c r="N131" s="387"/>
    </row>
    <row r="132" spans="1:20" ht="14.25" customHeight="1" x14ac:dyDescent="0.4">
      <c r="A132" s="80"/>
      <c r="C132" s="388"/>
      <c r="F132" s="387"/>
      <c r="G132" s="387"/>
      <c r="H132" s="502"/>
      <c r="I132" s="387"/>
      <c r="J132" s="387"/>
      <c r="K132" s="387"/>
      <c r="L132" s="387"/>
      <c r="M132" s="387"/>
      <c r="N132" s="387"/>
    </row>
    <row r="133" spans="1:20" ht="14.25" customHeight="1" x14ac:dyDescent="0.4">
      <c r="A133" s="80"/>
      <c r="C133" s="388"/>
      <c r="F133" s="387"/>
      <c r="G133" s="387"/>
      <c r="H133" s="502"/>
      <c r="I133" s="387"/>
      <c r="J133" s="387"/>
      <c r="K133" s="387"/>
      <c r="L133" s="387"/>
      <c r="M133" s="387"/>
      <c r="N133" s="387"/>
    </row>
    <row r="134" spans="1:20" ht="14.25" customHeight="1" x14ac:dyDescent="0.4">
      <c r="A134" s="80"/>
      <c r="C134" s="388"/>
      <c r="F134" s="387"/>
      <c r="G134" s="387"/>
      <c r="H134" s="502"/>
      <c r="I134" s="387"/>
      <c r="J134" s="387"/>
      <c r="K134" s="387"/>
      <c r="L134" s="387"/>
      <c r="M134" s="387"/>
      <c r="N134" s="387"/>
    </row>
    <row r="135" spans="1:20" ht="14.25" customHeight="1" x14ac:dyDescent="0.4">
      <c r="A135" s="80"/>
      <c r="C135" s="388"/>
      <c r="F135" s="387"/>
      <c r="G135" s="387"/>
      <c r="H135" s="502"/>
      <c r="I135" s="387"/>
      <c r="J135" s="387"/>
      <c r="K135" s="387"/>
      <c r="L135" s="387"/>
      <c r="M135" s="387"/>
      <c r="N135" s="387"/>
    </row>
    <row r="136" spans="1:20" ht="14.25" customHeight="1" x14ac:dyDescent="0.4">
      <c r="A136" s="80"/>
      <c r="C136" s="388"/>
      <c r="F136" s="387"/>
      <c r="G136" s="387"/>
      <c r="H136" s="502"/>
      <c r="I136" s="387"/>
      <c r="J136" s="387"/>
      <c r="K136" s="387"/>
      <c r="L136" s="387"/>
      <c r="M136" s="387"/>
      <c r="N136" s="387"/>
    </row>
    <row r="137" spans="1:20" ht="14.25" customHeight="1" x14ac:dyDescent="0.4">
      <c r="A137" s="80"/>
      <c r="C137" s="388"/>
      <c r="F137" s="387"/>
      <c r="G137" s="387"/>
      <c r="H137" s="502"/>
      <c r="I137" s="387"/>
      <c r="J137" s="387"/>
      <c r="K137" s="387"/>
      <c r="L137" s="387"/>
      <c r="M137" s="387"/>
      <c r="N137" s="387"/>
    </row>
    <row r="138" spans="1:20" ht="14.25" customHeight="1" x14ac:dyDescent="0.4">
      <c r="A138" s="80"/>
      <c r="C138" s="388"/>
      <c r="F138" s="387"/>
      <c r="G138" s="387"/>
      <c r="H138" s="502"/>
      <c r="I138" s="387"/>
      <c r="J138" s="387"/>
      <c r="K138" s="387"/>
      <c r="L138" s="387"/>
      <c r="M138" s="387"/>
      <c r="N138" s="387"/>
    </row>
    <row r="139" spans="1:20" ht="14.25" customHeight="1" x14ac:dyDescent="0.4">
      <c r="A139" s="80"/>
      <c r="C139" s="388"/>
      <c r="F139" s="387"/>
      <c r="G139" s="387"/>
      <c r="H139" s="502"/>
      <c r="I139" s="387"/>
      <c r="J139" s="387"/>
      <c r="K139" s="387"/>
      <c r="L139" s="387"/>
      <c r="M139" s="387"/>
      <c r="N139" s="387"/>
    </row>
    <row r="140" spans="1:20" ht="14.25" customHeight="1" x14ac:dyDescent="0.4">
      <c r="A140" s="80"/>
      <c r="C140" s="388"/>
      <c r="F140" s="387"/>
      <c r="G140" s="387"/>
      <c r="H140" s="502"/>
      <c r="I140" s="387"/>
      <c r="J140" s="387"/>
      <c r="K140" s="387"/>
      <c r="L140" s="387"/>
      <c r="M140" s="387"/>
      <c r="N140" s="387"/>
    </row>
    <row r="141" spans="1:20" ht="14.25" customHeight="1" x14ac:dyDescent="0.4">
      <c r="A141" s="80"/>
      <c r="C141" s="388"/>
      <c r="F141" s="387"/>
      <c r="G141" s="387"/>
      <c r="H141" s="502"/>
      <c r="I141" s="387"/>
      <c r="J141" s="387"/>
      <c r="K141" s="387"/>
      <c r="L141" s="387"/>
      <c r="M141" s="387"/>
      <c r="N141" s="387"/>
    </row>
    <row r="142" spans="1:20" ht="14.25" customHeight="1" x14ac:dyDescent="0.4">
      <c r="A142" s="80"/>
      <c r="C142" s="388"/>
      <c r="F142" s="387"/>
      <c r="G142" s="387"/>
      <c r="H142" s="502"/>
      <c r="I142" s="387"/>
      <c r="J142" s="387"/>
      <c r="K142" s="387"/>
      <c r="L142" s="387"/>
      <c r="M142" s="387"/>
      <c r="N142" s="387"/>
    </row>
    <row r="143" spans="1:20" ht="14.25" customHeight="1" x14ac:dyDescent="0.4">
      <c r="A143" s="80"/>
      <c r="C143" s="388"/>
      <c r="F143" s="387"/>
      <c r="G143" s="387"/>
      <c r="H143" s="502"/>
      <c r="I143" s="387"/>
      <c r="J143" s="387"/>
      <c r="K143" s="387"/>
      <c r="L143" s="387"/>
      <c r="M143" s="387"/>
      <c r="N143" s="387"/>
    </row>
    <row r="144" spans="1:20" ht="15.6" customHeight="1" x14ac:dyDescent="0.4">
      <c r="A144" s="80"/>
      <c r="B144" s="12"/>
      <c r="C144" s="335"/>
      <c r="E144" s="12"/>
      <c r="F144" s="1074"/>
      <c r="G144" s="1074"/>
      <c r="H144" s="1074"/>
      <c r="I144" s="1074"/>
      <c r="J144" s="1074"/>
      <c r="K144" s="1074"/>
      <c r="L144" s="1074"/>
      <c r="M144" s="1074"/>
      <c r="N144" s="1074"/>
      <c r="S144" s="1075" t="s">
        <v>125</v>
      </c>
      <c r="T144" s="1075"/>
    </row>
    <row r="145" spans="1:20" ht="11.25" customHeight="1" x14ac:dyDescent="0.2">
      <c r="A145" s="80"/>
      <c r="C145" s="1076" t="s">
        <v>238</v>
      </c>
      <c r="D145" s="1076"/>
      <c r="E145" s="1076"/>
      <c r="F145" s="1076"/>
      <c r="G145" s="1076"/>
      <c r="H145" s="1076"/>
      <c r="I145" s="1076"/>
      <c r="J145" s="1076"/>
      <c r="K145" s="1076"/>
      <c r="L145" s="1076"/>
      <c r="M145" s="1076"/>
      <c r="N145" s="1076"/>
      <c r="O145" s="1076"/>
    </row>
    <row r="146" spans="1:20" ht="36" customHeight="1" x14ac:dyDescent="0.2">
      <c r="A146" s="80"/>
      <c r="B146" s="12"/>
      <c r="C146" s="1076"/>
      <c r="D146" s="1076"/>
      <c r="E146" s="1076"/>
      <c r="F146" s="1076"/>
      <c r="G146" s="1076"/>
      <c r="H146" s="1076"/>
      <c r="I146" s="1076"/>
      <c r="J146" s="1076"/>
      <c r="K146" s="1076"/>
      <c r="L146" s="1076"/>
      <c r="M146" s="1076"/>
      <c r="N146" s="1076"/>
      <c r="O146" s="1076"/>
      <c r="P146" s="389"/>
    </row>
    <row r="147" spans="1:20" ht="3" customHeight="1" x14ac:dyDescent="0.4">
      <c r="A147" s="80"/>
      <c r="C147" s="335"/>
      <c r="F147" s="1216"/>
      <c r="G147" s="1216"/>
      <c r="H147" s="1216"/>
      <c r="I147" s="1216"/>
      <c r="J147" s="1216"/>
      <c r="K147" s="1216"/>
      <c r="L147" s="1216"/>
      <c r="M147" s="1216"/>
      <c r="N147" s="1216"/>
      <c r="R147" s="12" t="s">
        <v>114</v>
      </c>
    </row>
    <row r="148" spans="1:20" ht="14.25" x14ac:dyDescent="0.2">
      <c r="A148" s="80"/>
      <c r="C148" s="335"/>
      <c r="J148" s="1217"/>
      <c r="K148" s="1217"/>
      <c r="L148" s="1217"/>
      <c r="M148" s="1217"/>
    </row>
    <row r="149" spans="1:20" ht="14.25" x14ac:dyDescent="0.2">
      <c r="A149" s="80"/>
      <c r="C149" s="335"/>
    </row>
    <row r="150" spans="1:20" ht="13.15" customHeight="1" x14ac:dyDescent="0.2">
      <c r="S150" s="291"/>
    </row>
    <row r="151" spans="1:20" ht="22.15" customHeight="1" x14ac:dyDescent="0.2">
      <c r="B151" s="292"/>
      <c r="C151" s="80"/>
      <c r="D151" s="80"/>
      <c r="E151" s="91"/>
      <c r="F151" s="86"/>
      <c r="G151" s="86"/>
      <c r="H151" s="86"/>
      <c r="I151" s="86"/>
      <c r="J151" s="86"/>
      <c r="K151" s="86"/>
      <c r="L151" s="86"/>
      <c r="M151" s="86"/>
      <c r="N151" s="86"/>
      <c r="O151" s="1227"/>
      <c r="P151" s="1227"/>
      <c r="Q151" s="1227"/>
      <c r="R151" s="92"/>
    </row>
    <row r="152" spans="1:20" ht="19.899999999999999" customHeight="1" thickBot="1" x14ac:dyDescent="0.25">
      <c r="B152" s="292"/>
      <c r="C152" s="93"/>
      <c r="D152" s="80"/>
      <c r="E152" s="91"/>
      <c r="F152" s="86"/>
      <c r="G152" s="86"/>
      <c r="H152" s="86"/>
      <c r="I152" s="86"/>
      <c r="J152" s="86"/>
      <c r="K152" s="86"/>
      <c r="L152" s="86"/>
      <c r="M152" s="86"/>
      <c r="N152" s="86"/>
      <c r="O152" s="86"/>
      <c r="P152" s="86"/>
      <c r="Q152" s="86"/>
      <c r="R152" s="86"/>
    </row>
    <row r="153" spans="1:20" ht="15" thickTop="1" x14ac:dyDescent="0.2">
      <c r="B153" s="1228" t="s">
        <v>242</v>
      </c>
      <c r="C153" s="1229"/>
      <c r="D153" s="1229"/>
      <c r="E153" s="1229"/>
      <c r="F153" s="1229"/>
      <c r="G153" s="1229"/>
      <c r="H153" s="1229"/>
      <c r="I153" s="1229"/>
      <c r="J153" s="1229"/>
      <c r="K153" s="1229"/>
      <c r="L153" s="1229"/>
      <c r="M153" s="1229"/>
      <c r="N153" s="1229"/>
      <c r="O153" s="1229"/>
      <c r="P153" s="1229"/>
      <c r="Q153" s="1229"/>
      <c r="R153" s="1230"/>
    </row>
    <row r="154" spans="1:20" ht="14.25" x14ac:dyDescent="0.2">
      <c r="B154" s="1231"/>
      <c r="C154" s="1232"/>
      <c r="D154" s="1232"/>
      <c r="E154" s="1232"/>
      <c r="F154" s="1232"/>
      <c r="G154" s="1232"/>
      <c r="H154" s="1232"/>
      <c r="I154" s="1232"/>
      <c r="J154" s="1232"/>
      <c r="K154" s="1232"/>
      <c r="L154" s="1232"/>
      <c r="M154" s="1232"/>
      <c r="N154" s="1232"/>
      <c r="O154" s="1232"/>
      <c r="P154" s="1232"/>
      <c r="Q154" s="1232"/>
      <c r="R154" s="1233"/>
    </row>
    <row r="155" spans="1:20" ht="15" thickBot="1" x14ac:dyDescent="0.25">
      <c r="B155" s="1234"/>
      <c r="C155" s="1235"/>
      <c r="D155" s="1235"/>
      <c r="E155" s="1235"/>
      <c r="F155" s="1235"/>
      <c r="G155" s="1235"/>
      <c r="H155" s="1235"/>
      <c r="I155" s="1235"/>
      <c r="J155" s="1235"/>
      <c r="K155" s="1235"/>
      <c r="L155" s="1235"/>
      <c r="M155" s="1235"/>
      <c r="N155" s="1235"/>
      <c r="O155" s="1235"/>
      <c r="P155" s="1235"/>
      <c r="Q155" s="1235"/>
      <c r="R155" s="1236"/>
    </row>
    <row r="156" spans="1:20" ht="22.5" customHeight="1" thickTop="1" x14ac:dyDescent="0.2">
      <c r="A156" s="94"/>
      <c r="B156" s="1237" t="s">
        <v>260</v>
      </c>
      <c r="C156" s="1238"/>
      <c r="D156" s="1238"/>
      <c r="E156" s="1238"/>
      <c r="F156" s="1239"/>
      <c r="G156" s="1240" t="s">
        <v>271</v>
      </c>
      <c r="H156" s="1241"/>
      <c r="I156" s="1242"/>
      <c r="J156" s="1242"/>
      <c r="K156" s="1242"/>
      <c r="L156" s="1242"/>
      <c r="M156" s="1243"/>
      <c r="N156" s="1244" t="s">
        <v>272</v>
      </c>
      <c r="O156" s="1245"/>
      <c r="P156" s="1245"/>
      <c r="Q156" s="1245"/>
      <c r="R156" s="1246"/>
    </row>
    <row r="157" spans="1:20" ht="20.25" customHeight="1" thickBot="1" x14ac:dyDescent="0.3">
      <c r="B157" s="1251" t="s">
        <v>23</v>
      </c>
      <c r="C157" s="1252"/>
      <c r="D157" s="1253"/>
      <c r="E157" s="1253"/>
      <c r="F157" s="895" t="s">
        <v>53</v>
      </c>
      <c r="G157" s="1247" t="s">
        <v>24</v>
      </c>
      <c r="H157" s="1248"/>
      <c r="I157" s="1249"/>
      <c r="J157" s="1250"/>
      <c r="K157" s="1254" t="s">
        <v>53</v>
      </c>
      <c r="L157" s="1222"/>
      <c r="M157" s="1255"/>
      <c r="N157" s="1221" t="s">
        <v>81</v>
      </c>
      <c r="O157" s="1222"/>
      <c r="P157" s="1222"/>
      <c r="Q157" s="1223"/>
      <c r="R157" s="896" t="s">
        <v>53</v>
      </c>
    </row>
    <row r="158" spans="1:20" s="917" customFormat="1" ht="15" hidden="1" thickTop="1" x14ac:dyDescent="0.2">
      <c r="A158" s="780"/>
      <c r="B158" s="776"/>
      <c r="C158" s="920"/>
      <c r="D158" s="920"/>
      <c r="E158" s="82"/>
      <c r="S158" s="920"/>
      <c r="T158" s="920"/>
    </row>
    <row r="159" spans="1:20" ht="15" thickTop="1" x14ac:dyDescent="0.2">
      <c r="A159" s="94"/>
      <c r="B159" s="1045"/>
      <c r="C159" s="1046"/>
      <c r="D159" s="1046"/>
      <c r="E159" s="1047"/>
      <c r="F159" s="102"/>
      <c r="G159" s="1048"/>
      <c r="H159" s="1049"/>
      <c r="I159" s="1049"/>
      <c r="J159" s="1050"/>
      <c r="K159" s="1051"/>
      <c r="L159" s="1051"/>
      <c r="M159" s="1052"/>
      <c r="N159" s="954"/>
      <c r="O159" s="1259"/>
      <c r="P159" s="1259"/>
      <c r="Q159" s="1259"/>
      <c r="R159" s="394"/>
      <c r="S159" s="335"/>
      <c r="T159" s="335"/>
    </row>
    <row r="160" spans="1:20" s="412" customFormat="1" ht="14.25" x14ac:dyDescent="0.2">
      <c r="A160" s="94"/>
      <c r="B160" s="1061"/>
      <c r="C160" s="1062"/>
      <c r="D160" s="1062"/>
      <c r="E160" s="1063"/>
      <c r="F160" s="102"/>
      <c r="G160" s="1224"/>
      <c r="H160" s="1225"/>
      <c r="I160" s="1225"/>
      <c r="J160" s="1226"/>
      <c r="K160" s="949"/>
      <c r="L160" s="950"/>
      <c r="M160" s="951"/>
      <c r="N160" s="952"/>
      <c r="O160" s="953"/>
      <c r="P160" s="953"/>
      <c r="Q160" s="954"/>
      <c r="R160" s="394"/>
      <c r="S160" s="778"/>
      <c r="T160" s="778"/>
    </row>
    <row r="161" spans="1:20" s="412" customFormat="1" ht="14.25" x14ac:dyDescent="0.2">
      <c r="A161" s="94"/>
      <c r="B161" s="1061"/>
      <c r="C161" s="1062"/>
      <c r="D161" s="1062"/>
      <c r="E161" s="1063"/>
      <c r="F161" s="102"/>
      <c r="G161" s="1224"/>
      <c r="H161" s="1225"/>
      <c r="I161" s="1225"/>
      <c r="J161" s="1226"/>
      <c r="K161" s="949"/>
      <c r="L161" s="950"/>
      <c r="M161" s="951"/>
      <c r="N161" s="952"/>
      <c r="O161" s="953"/>
      <c r="P161" s="953"/>
      <c r="Q161" s="954"/>
      <c r="R161" s="394"/>
      <c r="S161" s="797"/>
      <c r="T161" s="887"/>
    </row>
    <row r="162" spans="1:20" s="412" customFormat="1" ht="14.25" x14ac:dyDescent="0.2">
      <c r="A162" s="94"/>
      <c r="B162" s="1061"/>
      <c r="C162" s="1062"/>
      <c r="D162" s="1062"/>
      <c r="E162" s="1063"/>
      <c r="F162" s="102"/>
      <c r="G162" s="1224"/>
      <c r="H162" s="1225"/>
      <c r="I162" s="1225"/>
      <c r="J162" s="1226"/>
      <c r="K162" s="949"/>
      <c r="L162" s="950"/>
      <c r="M162" s="951"/>
      <c r="N162" s="952"/>
      <c r="O162" s="953"/>
      <c r="P162" s="953"/>
      <c r="Q162" s="954"/>
      <c r="R162" s="394"/>
      <c r="S162" s="797"/>
      <c r="T162" s="887"/>
    </row>
    <row r="163" spans="1:20" s="412" customFormat="1" ht="14.25" x14ac:dyDescent="0.2">
      <c r="A163" s="94"/>
      <c r="B163" s="1061"/>
      <c r="C163" s="1062"/>
      <c r="D163" s="1062"/>
      <c r="E163" s="1063"/>
      <c r="F163" s="102"/>
      <c r="G163" s="1224"/>
      <c r="H163" s="1225"/>
      <c r="I163" s="1225"/>
      <c r="J163" s="1226"/>
      <c r="K163" s="949"/>
      <c r="L163" s="950"/>
      <c r="M163" s="951"/>
      <c r="N163" s="952"/>
      <c r="O163" s="953"/>
      <c r="P163" s="953"/>
      <c r="Q163" s="954"/>
      <c r="R163" s="394"/>
      <c r="S163" s="887"/>
      <c r="T163" s="887"/>
    </row>
    <row r="164" spans="1:20" s="412" customFormat="1" ht="14.25" x14ac:dyDescent="0.2">
      <c r="A164" s="94"/>
      <c r="B164" s="1061"/>
      <c r="C164" s="1062"/>
      <c r="D164" s="1062"/>
      <c r="E164" s="1063"/>
      <c r="F164" s="102"/>
      <c r="G164" s="1224"/>
      <c r="H164" s="1225"/>
      <c r="I164" s="1225"/>
      <c r="J164" s="1226"/>
      <c r="K164" s="949"/>
      <c r="L164" s="950"/>
      <c r="M164" s="951"/>
      <c r="N164" s="952"/>
      <c r="O164" s="953"/>
      <c r="P164" s="953"/>
      <c r="Q164" s="954"/>
      <c r="R164" s="394"/>
      <c r="S164" s="887"/>
      <c r="T164" s="887"/>
    </row>
    <row r="165" spans="1:20" s="945" customFormat="1" ht="14.25" x14ac:dyDescent="0.2">
      <c r="A165" s="94"/>
      <c r="B165" s="1061"/>
      <c r="C165" s="1062"/>
      <c r="D165" s="1062"/>
      <c r="E165" s="1063"/>
      <c r="F165" s="102"/>
      <c r="G165" s="1224"/>
      <c r="H165" s="1225"/>
      <c r="I165" s="1225"/>
      <c r="J165" s="1226"/>
      <c r="K165" s="949"/>
      <c r="L165" s="950"/>
      <c r="M165" s="951"/>
      <c r="N165" s="952"/>
      <c r="O165" s="953"/>
      <c r="P165" s="953"/>
      <c r="Q165" s="954"/>
      <c r="R165" s="394"/>
      <c r="S165" s="946"/>
      <c r="T165" s="946"/>
    </row>
    <row r="166" spans="1:20" s="412" customFormat="1" ht="14.25" x14ac:dyDescent="0.2">
      <c r="A166" s="94"/>
      <c r="B166" s="1061"/>
      <c r="C166" s="1062"/>
      <c r="D166" s="1062"/>
      <c r="E166" s="1063"/>
      <c r="F166" s="102"/>
      <c r="G166" s="1224"/>
      <c r="H166" s="1225"/>
      <c r="I166" s="1225"/>
      <c r="J166" s="1226"/>
      <c r="K166" s="949"/>
      <c r="L166" s="950"/>
      <c r="M166" s="951"/>
      <c r="N166" s="952"/>
      <c r="O166" s="953"/>
      <c r="P166" s="953"/>
      <c r="Q166" s="954"/>
      <c r="R166" s="394"/>
      <c r="S166" s="778"/>
      <c r="T166" s="778"/>
    </row>
    <row r="167" spans="1:20" s="412" customFormat="1" ht="14.25" x14ac:dyDescent="0.2">
      <c r="A167" s="94"/>
      <c r="B167" s="1061"/>
      <c r="C167" s="1062"/>
      <c r="D167" s="1062"/>
      <c r="E167" s="1063"/>
      <c r="F167" s="102"/>
      <c r="G167" s="1224"/>
      <c r="H167" s="1225"/>
      <c r="I167" s="1225"/>
      <c r="J167" s="1226"/>
      <c r="K167" s="949"/>
      <c r="L167" s="950"/>
      <c r="M167" s="951"/>
      <c r="N167" s="952"/>
      <c r="O167" s="953"/>
      <c r="P167" s="953"/>
      <c r="Q167" s="954"/>
      <c r="R167" s="394"/>
      <c r="S167" s="778"/>
      <c r="T167" s="778"/>
    </row>
    <row r="168" spans="1:20" s="412" customFormat="1" ht="14.25" x14ac:dyDescent="0.2">
      <c r="A168" s="94"/>
      <c r="B168" s="1061"/>
      <c r="C168" s="1062"/>
      <c r="D168" s="1062"/>
      <c r="E168" s="1063"/>
      <c r="F168" s="102"/>
      <c r="G168" s="1224"/>
      <c r="H168" s="1225"/>
      <c r="I168" s="1225"/>
      <c r="J168" s="1226"/>
      <c r="K168" s="949"/>
      <c r="L168" s="950"/>
      <c r="M168" s="951"/>
      <c r="N168" s="952"/>
      <c r="O168" s="953"/>
      <c r="P168" s="953"/>
      <c r="Q168" s="954"/>
      <c r="R168" s="394"/>
      <c r="S168" s="778"/>
      <c r="T168" s="778"/>
    </row>
    <row r="169" spans="1:20" s="412" customFormat="1" ht="14.25" x14ac:dyDescent="0.2">
      <c r="A169" s="94"/>
      <c r="B169" s="1061"/>
      <c r="C169" s="1062"/>
      <c r="D169" s="1062"/>
      <c r="E169" s="1063"/>
      <c r="F169" s="102"/>
      <c r="G169" s="1224"/>
      <c r="H169" s="1225"/>
      <c r="I169" s="1225"/>
      <c r="J169" s="1226"/>
      <c r="K169" s="949"/>
      <c r="L169" s="950"/>
      <c r="M169" s="951"/>
      <c r="N169" s="952"/>
      <c r="O169" s="953"/>
      <c r="P169" s="953"/>
      <c r="Q169" s="954"/>
      <c r="R169" s="394"/>
      <c r="S169" s="778"/>
      <c r="T169" s="778"/>
    </row>
    <row r="170" spans="1:20" s="412" customFormat="1" ht="14.25" x14ac:dyDescent="0.2">
      <c r="A170" s="94"/>
      <c r="B170" s="1061"/>
      <c r="C170" s="1062"/>
      <c r="D170" s="1062"/>
      <c r="E170" s="1063"/>
      <c r="F170" s="102"/>
      <c r="G170" s="1224"/>
      <c r="H170" s="1225"/>
      <c r="I170" s="1225"/>
      <c r="J170" s="1226"/>
      <c r="K170" s="949"/>
      <c r="L170" s="950"/>
      <c r="M170" s="951"/>
      <c r="N170" s="952"/>
      <c r="O170" s="953"/>
      <c r="P170" s="953"/>
      <c r="Q170" s="954"/>
      <c r="R170" s="394"/>
      <c r="S170" s="778"/>
      <c r="T170" s="778"/>
    </row>
    <row r="171" spans="1:20" ht="14.25" x14ac:dyDescent="0.2">
      <c r="A171" s="94"/>
      <c r="B171" s="1045"/>
      <c r="C171" s="1046"/>
      <c r="D171" s="1046"/>
      <c r="E171" s="1047"/>
      <c r="F171" s="102"/>
      <c r="G171" s="1048"/>
      <c r="H171" s="1049"/>
      <c r="I171" s="1049"/>
      <c r="J171" s="1050"/>
      <c r="K171" s="1051"/>
      <c r="L171" s="1051"/>
      <c r="M171" s="1052"/>
      <c r="N171" s="1053"/>
      <c r="O171" s="1054"/>
      <c r="P171" s="1054"/>
      <c r="Q171" s="1054"/>
      <c r="R171" s="104"/>
    </row>
    <row r="172" spans="1:20" ht="14.25" x14ac:dyDescent="0.2">
      <c r="A172" s="94"/>
      <c r="B172" s="1058"/>
      <c r="C172" s="1059"/>
      <c r="D172" s="1059"/>
      <c r="E172" s="1060"/>
      <c r="F172" s="102"/>
      <c r="G172" s="1058"/>
      <c r="H172" s="1059"/>
      <c r="I172" s="1059"/>
      <c r="J172" s="1060"/>
      <c r="K172" s="1051"/>
      <c r="L172" s="1051"/>
      <c r="M172" s="1052"/>
      <c r="N172" s="954"/>
      <c r="O172" s="1259"/>
      <c r="P172" s="1259"/>
      <c r="Q172" s="1259"/>
      <c r="R172" s="104"/>
    </row>
    <row r="173" spans="1:20" ht="14.45" customHeight="1" x14ac:dyDescent="0.25">
      <c r="A173" s="94"/>
      <c r="B173" s="1260"/>
      <c r="C173" s="1261"/>
      <c r="D173" s="1261"/>
      <c r="E173" s="1262"/>
      <c r="F173" s="102"/>
      <c r="G173" s="1263"/>
      <c r="H173" s="1264"/>
      <c r="I173" s="1264"/>
      <c r="J173" s="1265"/>
      <c r="K173" s="1051"/>
      <c r="L173" s="1051"/>
      <c r="M173" s="1052"/>
      <c r="N173" s="954"/>
      <c r="O173" s="1259"/>
      <c r="P173" s="1259"/>
      <c r="Q173" s="1259"/>
      <c r="R173" s="104"/>
    </row>
    <row r="174" spans="1:20" ht="16.149999999999999" customHeight="1" thickBot="1" x14ac:dyDescent="0.3">
      <c r="A174" s="94"/>
      <c r="B174" s="1033" t="s">
        <v>82</v>
      </c>
      <c r="C174" s="1034"/>
      <c r="D174" s="1034"/>
      <c r="E174" s="1034"/>
      <c r="F174" s="224">
        <f>SUM(F159:F173)</f>
        <v>0</v>
      </c>
      <c r="G174" s="1055" t="s">
        <v>83</v>
      </c>
      <c r="H174" s="1056"/>
      <c r="I174" s="1057"/>
      <c r="J174" s="1057"/>
      <c r="K174" s="1030">
        <f>SUM(K159:M173)</f>
        <v>0</v>
      </c>
      <c r="L174" s="1031"/>
      <c r="M174" s="1032"/>
      <c r="N174" s="1033" t="s">
        <v>82</v>
      </c>
      <c r="O174" s="1034"/>
      <c r="P174" s="1034"/>
      <c r="Q174" s="1034"/>
      <c r="R174" s="225">
        <f>SUM(R159:R173)</f>
        <v>0</v>
      </c>
    </row>
    <row r="175" spans="1:20" ht="23.25" hidden="1" customHeight="1" thickTop="1" x14ac:dyDescent="0.2">
      <c r="B175" s="1273" t="s">
        <v>235</v>
      </c>
      <c r="C175" s="1273"/>
      <c r="D175" s="1273"/>
      <c r="E175" s="1273"/>
      <c r="F175" s="893">
        <f>SUM(O177-R178)</f>
        <v>0</v>
      </c>
      <c r="G175" s="1308" t="s">
        <v>229</v>
      </c>
      <c r="H175" s="1308"/>
      <c r="I175" s="1308"/>
      <c r="J175" s="1308"/>
      <c r="K175" s="1308"/>
      <c r="L175" s="1308"/>
      <c r="M175" s="1307">
        <f>((F174+K174)/10)+R174</f>
        <v>0</v>
      </c>
      <c r="N175" s="1307"/>
      <c r="O175" s="1273" t="s">
        <v>233</v>
      </c>
      <c r="P175" s="1273"/>
      <c r="Q175" s="1273"/>
      <c r="R175" s="924">
        <f>IF(F175&gt;0,F175,)</f>
        <v>0</v>
      </c>
    </row>
    <row r="176" spans="1:20" s="412" customFormat="1" ht="78.75" customHeight="1" thickTop="1" x14ac:dyDescent="0.2">
      <c r="A176" s="86"/>
      <c r="B176" s="822"/>
      <c r="C176" s="822"/>
      <c r="D176" s="822"/>
      <c r="E176" s="822"/>
      <c r="F176" s="816"/>
      <c r="G176" s="819"/>
      <c r="H176" s="819"/>
      <c r="I176" s="819"/>
      <c r="J176" s="819"/>
      <c r="K176" s="819"/>
      <c r="L176" s="819"/>
      <c r="M176" s="820"/>
      <c r="N176" s="820"/>
      <c r="O176" s="918"/>
      <c r="P176" s="918"/>
      <c r="Q176" s="918"/>
      <c r="R176" s="832"/>
    </row>
    <row r="177" spans="1:25" ht="27" hidden="1" customHeight="1" x14ac:dyDescent="0.25">
      <c r="B177" s="921"/>
      <c r="C177" s="888"/>
      <c r="D177" s="1305" t="s">
        <v>232</v>
      </c>
      <c r="E177" s="1305"/>
      <c r="F177" s="1305"/>
      <c r="G177" s="889">
        <f>'תמוז-אוגוסט.8'!R175</f>
        <v>0</v>
      </c>
      <c r="H177" s="971" t="s">
        <v>236</v>
      </c>
      <c r="I177" s="971"/>
      <c r="J177" s="971"/>
      <c r="K177" s="971"/>
      <c r="L177" s="971"/>
      <c r="M177" s="971"/>
      <c r="N177" s="971"/>
      <c r="O177" s="891">
        <f>SUM(K178+G177)</f>
        <v>0</v>
      </c>
      <c r="P177" s="1298"/>
      <c r="Q177" s="1298"/>
      <c r="R177" s="1298"/>
    </row>
    <row r="178" spans="1:25" ht="30" hidden="1" customHeight="1" x14ac:dyDescent="0.25">
      <c r="B178" s="943" t="s">
        <v>231</v>
      </c>
      <c r="C178" s="906">
        <f>SUM((G42+F174)/5)-N39</f>
        <v>0</v>
      </c>
      <c r="D178" s="235"/>
      <c r="E178" s="236"/>
      <c r="F178" s="817" t="s">
        <v>207</v>
      </c>
      <c r="G178" s="890">
        <f>SUM(C178/2)</f>
        <v>0</v>
      </c>
      <c r="H178" s="238"/>
      <c r="I178" s="1299" t="s">
        <v>208</v>
      </c>
      <c r="J178" s="1299"/>
      <c r="K178" s="1306">
        <f>SUM(C178/2)</f>
        <v>0</v>
      </c>
      <c r="L178" s="1306"/>
      <c r="M178" s="1379" t="s">
        <v>258</v>
      </c>
      <c r="N178" s="1379"/>
      <c r="O178" s="1379"/>
      <c r="P178" s="1379"/>
      <c r="Q178" s="1379"/>
      <c r="R178" s="913">
        <f>M175-'תמוז-אוגוסט.8'!Q181</f>
        <v>0</v>
      </c>
      <c r="T178" s="1258"/>
      <c r="U178" s="1258"/>
      <c r="V178" s="1258"/>
      <c r="W178" s="1258"/>
      <c r="X178" s="1258"/>
      <c r="Y178" s="105"/>
    </row>
    <row r="179" spans="1:25" s="901" customFormat="1" ht="30" hidden="1" customHeight="1" x14ac:dyDescent="0.25">
      <c r="A179" s="86"/>
      <c r="B179" s="905" t="s">
        <v>244</v>
      </c>
      <c r="C179" s="906">
        <f>G178+'תמוז-אוגוסט.8'!C179</f>
        <v>0</v>
      </c>
      <c r="D179" s="235"/>
      <c r="E179" s="236"/>
      <c r="F179" s="903"/>
      <c r="G179" s="907"/>
      <c r="H179" s="238"/>
      <c r="I179" s="919"/>
      <c r="J179" s="1309"/>
      <c r="K179" s="1309"/>
      <c r="L179" s="1309"/>
      <c r="M179" s="910"/>
      <c r="N179" s="911"/>
      <c r="O179" s="911"/>
      <c r="P179" s="911"/>
      <c r="Q179" s="911"/>
      <c r="R179" s="913"/>
      <c r="T179" s="899"/>
      <c r="U179" s="899"/>
      <c r="V179" s="899"/>
      <c r="W179" s="899"/>
      <c r="X179" s="899"/>
      <c r="Y179" s="105"/>
    </row>
    <row r="180" spans="1:25" ht="36" customHeight="1" x14ac:dyDescent="0.2">
      <c r="B180" s="1374"/>
      <c r="C180" s="1374"/>
      <c r="D180" s="1374"/>
      <c r="E180" s="1374"/>
      <c r="F180" s="1375"/>
      <c r="G180" s="1376"/>
      <c r="H180" s="1377"/>
      <c r="I180" s="1378"/>
      <c r="J180" s="1297" t="s">
        <v>246</v>
      </c>
      <c r="K180" s="1266"/>
      <c r="L180" s="1266"/>
      <c r="M180" s="1266"/>
      <c r="N180" s="1266"/>
      <c r="O180" s="1266"/>
      <c r="P180" s="1266"/>
      <c r="Q180" s="947">
        <f>SUM(R175+C179)</f>
        <v>0</v>
      </c>
      <c r="R180" s="947"/>
      <c r="S180" s="914" t="str">
        <f>IF(Q180&gt;0,,"זכות")</f>
        <v>זכות</v>
      </c>
      <c r="T180" s="107"/>
      <c r="U180" s="107"/>
      <c r="V180" s="107"/>
      <c r="W180" s="107"/>
      <c r="X180" s="107"/>
    </row>
    <row r="181" spans="1:25" ht="24.6" customHeight="1" x14ac:dyDescent="0.2">
      <c r="B181" s="1300"/>
      <c r="C181" s="1301"/>
      <c r="D181" s="1301"/>
      <c r="E181" s="1301"/>
      <c r="F181" s="1301"/>
      <c r="G181" s="1302"/>
      <c r="H181" s="1302"/>
      <c r="I181" s="1302"/>
      <c r="J181" s="1304" t="s">
        <v>226</v>
      </c>
      <c r="K181" s="1028"/>
      <c r="L181" s="1028"/>
      <c r="M181" s="1028"/>
      <c r="N181" s="1028"/>
      <c r="O181" s="1028"/>
      <c r="P181" s="1028"/>
      <c r="Q181" s="1311">
        <f>IF(F175&lt;0,F175,)</f>
        <v>0</v>
      </c>
      <c r="R181" s="1311"/>
      <c r="S181" s="1310" t="s">
        <v>243</v>
      </c>
      <c r="T181" s="1310"/>
      <c r="U181" s="1310"/>
      <c r="V181" s="107"/>
      <c r="W181" s="107"/>
      <c r="X181" s="107"/>
    </row>
    <row r="182" spans="1:25" ht="14.25" x14ac:dyDescent="0.2">
      <c r="B182" s="1268" t="s">
        <v>240</v>
      </c>
      <c r="C182" s="1268"/>
      <c r="D182" s="1268"/>
      <c r="E182" s="1268"/>
      <c r="F182" s="1268"/>
      <c r="G182" s="1268"/>
      <c r="H182" s="1268"/>
      <c r="I182" s="1268"/>
      <c r="J182" s="1268"/>
      <c r="K182" s="1268"/>
      <c r="L182" s="1268"/>
      <c r="M182" s="1268"/>
      <c r="N182" s="1268"/>
      <c r="O182" s="1268"/>
      <c r="P182" s="1268"/>
      <c r="Q182" s="1268"/>
      <c r="R182" s="1268"/>
      <c r="S182" s="107"/>
      <c r="T182" s="107"/>
      <c r="U182" s="107"/>
      <c r="V182" s="107"/>
      <c r="W182" s="107"/>
      <c r="X182" s="107"/>
    </row>
    <row r="183" spans="1:25" ht="14.25" x14ac:dyDescent="0.2">
      <c r="B183" s="1217"/>
      <c r="C183" s="1217"/>
      <c r="D183" s="1217"/>
      <c r="E183" s="1217"/>
      <c r="F183" s="1217"/>
      <c r="G183" s="1217"/>
      <c r="H183" s="1217"/>
      <c r="I183" s="1217"/>
      <c r="J183" s="1217"/>
      <c r="K183" s="1217"/>
      <c r="L183" s="1217"/>
      <c r="M183" s="1217"/>
      <c r="N183" s="1217"/>
      <c r="O183" s="1217"/>
      <c r="P183" s="1217"/>
      <c r="Q183" s="1217"/>
      <c r="R183" s="1217"/>
      <c r="S183" s="1217"/>
      <c r="T183" s="1217"/>
      <c r="U183" s="1217"/>
      <c r="V183" s="1217"/>
    </row>
    <row r="184" spans="1:25" ht="15" hidden="1" x14ac:dyDescent="0.25">
      <c r="C184" s="108"/>
      <c r="D184" s="108"/>
      <c r="E184" s="108"/>
      <c r="F184" s="108"/>
      <c r="G184" s="108"/>
      <c r="H184" s="108"/>
      <c r="I184" s="108"/>
      <c r="J184" s="108"/>
      <c r="K184" s="108"/>
      <c r="L184" s="108"/>
      <c r="M184" s="108"/>
      <c r="N184" s="108"/>
      <c r="O184" s="108"/>
      <c r="P184" s="108"/>
      <c r="Q184" s="108"/>
      <c r="R184" s="108"/>
      <c r="S184" s="108"/>
    </row>
    <row r="185" spans="1:25" ht="14.25" hidden="1" x14ac:dyDescent="0.2">
      <c r="C185" s="1026"/>
      <c r="D185" s="1026"/>
      <c r="E185" s="1026"/>
      <c r="F185" s="1026"/>
      <c r="G185" s="1026"/>
      <c r="H185" s="1026"/>
      <c r="I185" s="1026"/>
      <c r="J185" s="1026"/>
      <c r="K185" s="1026"/>
      <c r="L185" s="335"/>
      <c r="M185" s="335"/>
      <c r="N185" s="335"/>
    </row>
    <row r="186" spans="1:25" ht="14.25" hidden="1" x14ac:dyDescent="0.2">
      <c r="C186" s="335"/>
      <c r="E186" s="78"/>
      <c r="F186" s="335"/>
      <c r="G186" s="335"/>
      <c r="H186" s="505"/>
      <c r="J186" s="335"/>
      <c r="K186" s="335"/>
      <c r="L186" s="335"/>
      <c r="M186" s="335"/>
      <c r="N186" s="335"/>
    </row>
    <row r="187" spans="1:25" ht="14.25" hidden="1" x14ac:dyDescent="0.2">
      <c r="C187" s="335"/>
      <c r="E187" s="78"/>
      <c r="F187" s="335"/>
      <c r="G187" s="335"/>
      <c r="H187" s="505"/>
      <c r="J187" s="335"/>
      <c r="K187" s="335"/>
      <c r="L187" s="335"/>
      <c r="M187" s="335"/>
      <c r="N187" s="335"/>
    </row>
    <row r="188" spans="1:25" ht="14.25" hidden="1" x14ac:dyDescent="0.2">
      <c r="C188" s="335"/>
      <c r="E188" s="78"/>
      <c r="F188" s="335"/>
      <c r="G188" s="335"/>
      <c r="H188" s="505"/>
      <c r="J188" s="335"/>
      <c r="K188" s="335"/>
      <c r="L188" s="335"/>
      <c r="M188" s="335"/>
      <c r="N188" s="335"/>
    </row>
    <row r="189" spans="1:25" ht="14.25" hidden="1" x14ac:dyDescent="0.2">
      <c r="C189" s="335"/>
      <c r="E189" s="78"/>
      <c r="F189" s="335"/>
      <c r="G189" s="335"/>
      <c r="H189" s="505"/>
      <c r="J189" s="335"/>
      <c r="K189" s="335"/>
      <c r="L189" s="335"/>
      <c r="M189" s="335"/>
      <c r="N189" s="335"/>
    </row>
    <row r="190" spans="1:25" ht="14.25" hidden="1" x14ac:dyDescent="0.2">
      <c r="C190" s="335"/>
      <c r="E190" s="78"/>
      <c r="F190" s="335"/>
      <c r="G190" s="335"/>
      <c r="H190" s="505"/>
      <c r="J190" s="335"/>
      <c r="K190" s="335"/>
      <c r="L190" s="335"/>
      <c r="M190" s="335"/>
      <c r="N190" s="335"/>
    </row>
    <row r="191" spans="1:25" ht="14.25" hidden="1" x14ac:dyDescent="0.2">
      <c r="C191" s="335"/>
      <c r="E191" s="78"/>
      <c r="F191" s="335"/>
      <c r="G191" s="335"/>
      <c r="H191" s="505"/>
      <c r="J191" s="335"/>
      <c r="K191" s="335"/>
      <c r="L191" s="335"/>
      <c r="M191" s="335"/>
      <c r="N191" s="335"/>
    </row>
    <row r="192" spans="1:25" ht="14.25" hidden="1" x14ac:dyDescent="0.2">
      <c r="C192" s="335"/>
      <c r="E192" s="78"/>
      <c r="F192" s="335"/>
      <c r="G192" s="335"/>
      <c r="H192" s="505"/>
      <c r="J192" s="335"/>
      <c r="K192" s="335"/>
      <c r="L192" s="335"/>
      <c r="M192" s="335"/>
      <c r="N192" s="335"/>
    </row>
    <row r="193" spans="3:14" ht="14.25" hidden="1" x14ac:dyDescent="0.2">
      <c r="C193" s="335"/>
      <c r="E193" s="78"/>
      <c r="F193" s="335"/>
      <c r="G193" s="335"/>
      <c r="H193" s="505"/>
      <c r="J193" s="335"/>
      <c r="K193" s="335"/>
      <c r="L193" s="335"/>
      <c r="M193" s="335"/>
      <c r="N193" s="335"/>
    </row>
    <row r="194" spans="3:14" ht="14.25" hidden="1" x14ac:dyDescent="0.2">
      <c r="C194" s="335"/>
      <c r="E194" s="78"/>
      <c r="F194" s="335"/>
      <c r="G194" s="335"/>
      <c r="H194" s="505"/>
      <c r="J194" s="335"/>
      <c r="K194" s="335"/>
      <c r="L194" s="335"/>
      <c r="M194" s="335"/>
      <c r="N194" s="335"/>
    </row>
    <row r="195" spans="3:14" ht="14.25" hidden="1" x14ac:dyDescent="0.2">
      <c r="C195" s="335"/>
      <c r="E195" s="78"/>
      <c r="F195" s="335"/>
      <c r="G195" s="335"/>
      <c r="H195" s="505"/>
      <c r="J195" s="335"/>
      <c r="K195" s="335"/>
      <c r="L195" s="335"/>
      <c r="M195" s="335"/>
      <c r="N195" s="335"/>
    </row>
    <row r="196" spans="3:14" ht="14.25" hidden="1" x14ac:dyDescent="0.2">
      <c r="C196" s="335"/>
      <c r="E196" s="78"/>
      <c r="F196" s="335"/>
      <c r="G196" s="335"/>
      <c r="H196" s="505"/>
      <c r="J196" s="335"/>
      <c r="K196" s="335"/>
      <c r="L196" s="335"/>
      <c r="M196" s="335"/>
      <c r="N196" s="335"/>
    </row>
    <row r="197" spans="3:14" ht="14.25" hidden="1" x14ac:dyDescent="0.2">
      <c r="C197" s="335"/>
      <c r="E197" s="78"/>
      <c r="F197" s="335"/>
      <c r="G197" s="335"/>
      <c r="H197" s="505"/>
      <c r="J197" s="335"/>
      <c r="K197" s="335"/>
      <c r="L197" s="335"/>
      <c r="M197" s="335"/>
      <c r="N197" s="335"/>
    </row>
    <row r="198" spans="3:14" ht="14.25" hidden="1" x14ac:dyDescent="0.2">
      <c r="C198" s="335"/>
      <c r="E198" s="78"/>
      <c r="F198" s="335"/>
      <c r="G198" s="335"/>
      <c r="H198" s="505"/>
      <c r="J198" s="335"/>
      <c r="K198" s="335"/>
      <c r="L198" s="335"/>
      <c r="M198" s="335"/>
      <c r="N198" s="335"/>
    </row>
    <row r="199" spans="3:14" ht="14.25" hidden="1" x14ac:dyDescent="0.2">
      <c r="C199" s="335"/>
      <c r="E199" s="78"/>
      <c r="F199" s="335"/>
      <c r="G199" s="335"/>
      <c r="H199" s="505"/>
      <c r="J199" s="335"/>
      <c r="K199" s="335"/>
      <c r="L199" s="335"/>
      <c r="M199" s="335"/>
      <c r="N199" s="335"/>
    </row>
    <row r="200" spans="3:14" ht="14.25" hidden="1" x14ac:dyDescent="0.2">
      <c r="C200" s="335"/>
      <c r="E200" s="78"/>
      <c r="F200" s="335"/>
      <c r="G200" s="335"/>
      <c r="H200" s="505"/>
      <c r="J200" s="335"/>
      <c r="K200" s="335"/>
      <c r="L200" s="335"/>
      <c r="M200" s="335"/>
      <c r="N200" s="335"/>
    </row>
    <row r="201" spans="3:14" ht="14.25" hidden="1" x14ac:dyDescent="0.2">
      <c r="C201" s="335"/>
      <c r="E201" s="78"/>
      <c r="F201" s="335"/>
      <c r="G201" s="335"/>
      <c r="H201" s="505"/>
      <c r="J201" s="335"/>
      <c r="K201" s="335"/>
      <c r="L201" s="335"/>
      <c r="M201" s="335"/>
      <c r="N201" s="335"/>
    </row>
    <row r="202" spans="3:14" ht="14.25" hidden="1" x14ac:dyDescent="0.2">
      <c r="C202" s="335"/>
      <c r="E202" s="78"/>
      <c r="F202" s="335"/>
      <c r="G202" s="335"/>
      <c r="H202" s="505"/>
      <c r="J202" s="335"/>
      <c r="K202" s="335"/>
      <c r="L202" s="335"/>
      <c r="M202" s="335"/>
      <c r="N202" s="335"/>
    </row>
    <row r="203" spans="3:14" ht="14.25" hidden="1" x14ac:dyDescent="0.2">
      <c r="C203" s="335"/>
      <c r="E203" s="78"/>
      <c r="F203" s="335"/>
      <c r="G203" s="335"/>
      <c r="H203" s="505"/>
      <c r="J203" s="335"/>
      <c r="K203" s="335"/>
      <c r="L203" s="335"/>
      <c r="M203" s="335"/>
      <c r="N203" s="335"/>
    </row>
    <row r="204" spans="3:14" ht="14.25" hidden="1" x14ac:dyDescent="0.2">
      <c r="C204" s="335"/>
      <c r="E204" s="78"/>
      <c r="F204" s="335"/>
      <c r="G204" s="335"/>
      <c r="H204" s="505"/>
      <c r="J204" s="335"/>
      <c r="K204" s="335"/>
      <c r="L204" s="335"/>
      <c r="M204" s="335"/>
      <c r="N204" s="335"/>
    </row>
    <row r="205" spans="3:14" ht="14.25" hidden="1" x14ac:dyDescent="0.2">
      <c r="C205" s="335"/>
      <c r="E205" s="78"/>
      <c r="F205" s="335"/>
      <c r="G205" s="335"/>
      <c r="H205" s="505"/>
      <c r="J205" s="335"/>
      <c r="K205" s="335"/>
      <c r="L205" s="335"/>
      <c r="M205" s="335"/>
      <c r="N205" s="335"/>
    </row>
    <row r="206" spans="3:14" ht="14.25" hidden="1" x14ac:dyDescent="0.2">
      <c r="C206" s="335"/>
      <c r="E206" s="78"/>
      <c r="F206" s="335"/>
      <c r="G206" s="335"/>
      <c r="H206" s="505"/>
      <c r="J206" s="335"/>
      <c r="K206" s="335"/>
      <c r="L206" s="335"/>
      <c r="M206" s="335"/>
      <c r="N206" s="335"/>
    </row>
    <row r="207" spans="3:14" ht="14.25" hidden="1" x14ac:dyDescent="0.2">
      <c r="C207" s="335"/>
      <c r="E207" s="78"/>
      <c r="F207" s="335"/>
      <c r="G207" s="335"/>
      <c r="H207" s="505"/>
      <c r="J207" s="335"/>
      <c r="K207" s="335"/>
      <c r="L207" s="335"/>
      <c r="M207" s="335"/>
      <c r="N207" s="335"/>
    </row>
    <row r="208" spans="3:14" ht="14.25" hidden="1" x14ac:dyDescent="0.2">
      <c r="C208" s="335"/>
      <c r="E208" s="78"/>
      <c r="F208" s="335"/>
      <c r="G208" s="335"/>
      <c r="H208" s="505"/>
      <c r="J208" s="335"/>
      <c r="K208" s="335"/>
      <c r="L208" s="335"/>
      <c r="M208" s="335"/>
      <c r="N208" s="335"/>
    </row>
    <row r="209" spans="3:16" ht="14.25" hidden="1" x14ac:dyDescent="0.2">
      <c r="C209" s="335"/>
      <c r="E209" s="78"/>
      <c r="F209" s="335"/>
      <c r="G209" s="335"/>
      <c r="H209" s="505"/>
      <c r="J209" s="335"/>
      <c r="K209" s="335"/>
      <c r="L209" s="335"/>
      <c r="M209" s="335"/>
      <c r="N209" s="335"/>
    </row>
    <row r="210" spans="3:16" ht="14.25" hidden="1" x14ac:dyDescent="0.2">
      <c r="C210" s="335"/>
      <c r="E210" s="78"/>
      <c r="F210" s="335"/>
      <c r="G210" s="335"/>
      <c r="H210" s="505"/>
      <c r="J210" s="335"/>
      <c r="K210" s="335"/>
      <c r="L210" s="335"/>
      <c r="M210" s="335"/>
      <c r="N210" s="335"/>
    </row>
    <row r="211" spans="3:16" ht="14.25" hidden="1" x14ac:dyDescent="0.2">
      <c r="C211" s="335"/>
      <c r="E211" s="78"/>
      <c r="F211" s="335"/>
      <c r="G211" s="335"/>
      <c r="H211" s="505"/>
      <c r="J211" s="335"/>
      <c r="K211" s="335"/>
      <c r="L211" s="335"/>
      <c r="M211" s="335"/>
      <c r="N211" s="335"/>
    </row>
    <row r="212" spans="3:16" ht="14.25" hidden="1" x14ac:dyDescent="0.2">
      <c r="C212" s="335"/>
      <c r="E212" s="78"/>
      <c r="F212" s="335"/>
      <c r="G212" s="335"/>
      <c r="H212" s="505"/>
      <c r="J212" s="335"/>
      <c r="K212" s="335"/>
      <c r="L212" s="335"/>
      <c r="M212" s="335"/>
      <c r="N212" s="335"/>
    </row>
    <row r="213" spans="3:16" ht="14.25" hidden="1" x14ac:dyDescent="0.2">
      <c r="C213" s="335"/>
      <c r="E213" s="78"/>
      <c r="F213" s="335"/>
      <c r="G213" s="335"/>
      <c r="H213" s="505"/>
      <c r="J213" s="335"/>
      <c r="K213" s="335"/>
      <c r="L213" s="335"/>
      <c r="M213" s="335"/>
      <c r="N213" s="335"/>
    </row>
    <row r="214" spans="3:16" ht="14.25" hidden="1" x14ac:dyDescent="0.2">
      <c r="C214" s="335"/>
      <c r="E214" s="78"/>
      <c r="F214" s="335"/>
      <c r="G214" s="335"/>
      <c r="H214" s="505"/>
      <c r="J214" s="335"/>
      <c r="K214" s="335"/>
      <c r="L214" s="335"/>
      <c r="M214" s="335"/>
      <c r="N214" s="335"/>
    </row>
    <row r="215" spans="3:16" ht="14.25" hidden="1" x14ac:dyDescent="0.2">
      <c r="C215" s="335"/>
      <c r="E215" s="78"/>
      <c r="F215" s="335"/>
      <c r="G215" s="335"/>
      <c r="H215" s="505"/>
      <c r="J215" s="335"/>
      <c r="K215" s="335"/>
      <c r="L215" s="335"/>
      <c r="M215" s="335"/>
      <c r="N215" s="335"/>
    </row>
    <row r="216" spans="3:16" ht="14.25" hidden="1" x14ac:dyDescent="0.2">
      <c r="C216" s="335"/>
      <c r="E216" s="78"/>
      <c r="F216" s="335"/>
      <c r="G216" s="335"/>
      <c r="H216" s="505"/>
      <c r="J216" s="335"/>
      <c r="K216" s="335"/>
      <c r="L216" s="335"/>
      <c r="M216" s="335"/>
      <c r="N216" s="335"/>
    </row>
    <row r="217" spans="3:16" ht="14.25" hidden="1" x14ac:dyDescent="0.2">
      <c r="C217" s="335"/>
      <c r="E217" s="78"/>
      <c r="F217" s="335"/>
      <c r="G217" s="335"/>
      <c r="H217" s="505"/>
      <c r="J217" s="335"/>
      <c r="K217" s="335"/>
      <c r="L217" s="335"/>
      <c r="M217" s="335"/>
      <c r="N217" s="335"/>
    </row>
    <row r="218" spans="3:16" ht="14.25" hidden="1" x14ac:dyDescent="0.2">
      <c r="C218" s="335"/>
      <c r="E218" s="78"/>
      <c r="F218" s="335"/>
      <c r="G218" s="335"/>
      <c r="H218" s="505"/>
      <c r="J218" s="335"/>
      <c r="K218" s="335"/>
      <c r="L218" s="335"/>
      <c r="M218" s="335"/>
      <c r="N218" s="335"/>
    </row>
    <row r="219" spans="3:16" ht="14.25" hidden="1" x14ac:dyDescent="0.2">
      <c r="C219" s="335"/>
      <c r="E219" s="78"/>
      <c r="F219" s="335"/>
      <c r="G219" s="335"/>
      <c r="H219" s="505"/>
      <c r="J219" s="335"/>
      <c r="K219" s="335"/>
      <c r="L219" s="335"/>
      <c r="M219" s="335"/>
      <c r="N219" s="335"/>
      <c r="O219" s="335"/>
      <c r="P219" s="335"/>
    </row>
    <row r="220" spans="3:16" ht="14.25" hidden="1" x14ac:dyDescent="0.2">
      <c r="C220" s="335"/>
      <c r="E220" s="78"/>
      <c r="F220" s="335"/>
      <c r="G220" s="335"/>
      <c r="H220" s="505"/>
      <c r="J220" s="335"/>
      <c r="K220" s="335"/>
      <c r="L220" s="335"/>
      <c r="M220" s="335"/>
      <c r="N220" s="335"/>
      <c r="O220" s="335"/>
      <c r="P220" s="335"/>
    </row>
    <row r="221" spans="3:16" ht="14.25" hidden="1" x14ac:dyDescent="0.2">
      <c r="C221" s="335"/>
      <c r="E221" s="78"/>
      <c r="F221" s="335"/>
      <c r="G221" s="335"/>
      <c r="H221" s="505"/>
      <c r="J221" s="335"/>
      <c r="K221" s="335"/>
      <c r="L221" s="335"/>
      <c r="M221" s="335"/>
      <c r="N221" s="335"/>
      <c r="O221" s="335"/>
      <c r="P221" s="335"/>
    </row>
    <row r="222" spans="3:16" ht="14.25" hidden="1" x14ac:dyDescent="0.2">
      <c r="C222" s="335"/>
      <c r="E222" s="78"/>
      <c r="F222" s="335"/>
      <c r="G222" s="335"/>
      <c r="H222" s="505"/>
      <c r="J222" s="335"/>
      <c r="K222" s="335"/>
      <c r="L222" s="335"/>
      <c r="M222" s="335"/>
      <c r="N222" s="335"/>
      <c r="O222" s="335"/>
      <c r="P222" s="335"/>
    </row>
    <row r="223" spans="3:16" ht="14.25" hidden="1" x14ac:dyDescent="0.2">
      <c r="C223" s="335"/>
      <c r="E223" s="78"/>
      <c r="F223" s="335"/>
      <c r="G223" s="335"/>
      <c r="H223" s="505"/>
      <c r="J223" s="335"/>
      <c r="K223" s="335"/>
      <c r="L223" s="335"/>
      <c r="M223" s="335"/>
      <c r="N223" s="335"/>
      <c r="O223" s="335"/>
      <c r="P223" s="335"/>
    </row>
    <row r="224" spans="3:16" ht="14.25" hidden="1" x14ac:dyDescent="0.2">
      <c r="C224" s="335"/>
      <c r="E224" s="78"/>
      <c r="F224" s="335"/>
      <c r="G224" s="335"/>
      <c r="H224" s="505"/>
      <c r="J224" s="335"/>
      <c r="K224" s="335"/>
      <c r="L224" s="335"/>
      <c r="M224" s="335"/>
      <c r="N224" s="335"/>
      <c r="O224" s="335"/>
      <c r="P224" s="335"/>
    </row>
    <row r="225" spans="3:16" ht="14.25" hidden="1" x14ac:dyDescent="0.2">
      <c r="C225" s="335"/>
      <c r="E225" s="78"/>
      <c r="F225" s="335"/>
      <c r="G225" s="335"/>
      <c r="H225" s="505"/>
      <c r="J225" s="335"/>
      <c r="K225" s="335"/>
      <c r="L225" s="335"/>
      <c r="M225" s="335"/>
      <c r="N225" s="335"/>
      <c r="O225" s="335"/>
      <c r="P225" s="335"/>
    </row>
    <row r="226" spans="3:16" ht="14.25" hidden="1" x14ac:dyDescent="0.2">
      <c r="C226" s="335"/>
      <c r="E226" s="78"/>
      <c r="F226" s="335"/>
      <c r="G226" s="335"/>
      <c r="H226" s="505"/>
      <c r="J226" s="335"/>
      <c r="K226" s="335"/>
      <c r="L226" s="335"/>
      <c r="M226" s="335"/>
      <c r="N226" s="335"/>
      <c r="O226" s="335"/>
      <c r="P226" s="335"/>
    </row>
    <row r="227" spans="3:16" ht="14.25" hidden="1" x14ac:dyDescent="0.2">
      <c r="C227" s="335"/>
      <c r="E227" s="78"/>
      <c r="F227" s="335"/>
      <c r="G227" s="335"/>
      <c r="H227" s="505"/>
      <c r="J227" s="335"/>
      <c r="K227" s="335"/>
      <c r="L227" s="335"/>
      <c r="M227" s="335"/>
      <c r="N227" s="335"/>
      <c r="O227" s="335"/>
      <c r="P227" s="335"/>
    </row>
    <row r="228" spans="3:16" ht="14.25" hidden="1" x14ac:dyDescent="0.2">
      <c r="C228" s="335"/>
      <c r="E228" s="78"/>
      <c r="F228" s="335"/>
      <c r="G228" s="335"/>
      <c r="H228" s="505"/>
      <c r="J228" s="335"/>
      <c r="K228" s="335"/>
      <c r="L228" s="335"/>
      <c r="M228" s="335"/>
      <c r="N228" s="335"/>
      <c r="O228" s="335"/>
      <c r="P228" s="335"/>
    </row>
    <row r="229" spans="3:16" ht="14.25" hidden="1" x14ac:dyDescent="0.2">
      <c r="C229" s="335"/>
      <c r="E229" s="78"/>
      <c r="F229" s="335"/>
      <c r="G229" s="335"/>
      <c r="H229" s="505"/>
      <c r="J229" s="335"/>
      <c r="K229" s="335"/>
      <c r="L229" s="335"/>
      <c r="M229" s="335"/>
      <c r="N229" s="335"/>
      <c r="O229" s="335"/>
      <c r="P229" s="335"/>
    </row>
    <row r="230" spans="3:16" ht="14.25" hidden="1" x14ac:dyDescent="0.2">
      <c r="C230" s="335"/>
      <c r="E230" s="78"/>
      <c r="F230" s="335"/>
      <c r="G230" s="335"/>
      <c r="H230" s="505"/>
      <c r="J230" s="335"/>
      <c r="K230" s="335"/>
      <c r="L230" s="335"/>
      <c r="M230" s="335"/>
      <c r="N230" s="335"/>
      <c r="O230" s="335"/>
      <c r="P230" s="335"/>
    </row>
    <row r="231" spans="3:16" ht="14.25" hidden="1" x14ac:dyDescent="0.2">
      <c r="C231" s="335"/>
      <c r="E231" s="78"/>
      <c r="F231" s="335"/>
      <c r="G231" s="335"/>
      <c r="H231" s="505"/>
      <c r="J231" s="335"/>
      <c r="K231" s="335"/>
      <c r="L231" s="335"/>
      <c r="M231" s="335"/>
      <c r="N231" s="335"/>
      <c r="O231" s="335"/>
      <c r="P231" s="335"/>
    </row>
    <row r="232" spans="3:16" ht="14.25" hidden="1" x14ac:dyDescent="0.2">
      <c r="C232" s="335"/>
      <c r="E232" s="78"/>
      <c r="F232" s="335"/>
      <c r="G232" s="335"/>
      <c r="H232" s="505"/>
      <c r="J232" s="335"/>
      <c r="K232" s="335"/>
      <c r="L232" s="335"/>
      <c r="M232" s="335"/>
      <c r="N232" s="335"/>
      <c r="O232" s="335"/>
      <c r="P232" s="335"/>
    </row>
    <row r="233" spans="3:16" ht="14.25" hidden="1" x14ac:dyDescent="0.2">
      <c r="C233" s="335"/>
      <c r="E233" s="78"/>
      <c r="F233" s="335"/>
      <c r="G233" s="335"/>
      <c r="H233" s="505"/>
      <c r="J233" s="335"/>
      <c r="K233" s="335"/>
      <c r="L233" s="335"/>
      <c r="M233" s="335"/>
      <c r="N233" s="335"/>
      <c r="O233" s="335"/>
      <c r="P233" s="335"/>
    </row>
    <row r="234" spans="3:16" ht="14.25" hidden="1" x14ac:dyDescent="0.2">
      <c r="C234" s="335"/>
      <c r="E234" s="78"/>
      <c r="F234" s="335"/>
      <c r="G234" s="335"/>
      <c r="H234" s="505"/>
      <c r="J234" s="335"/>
      <c r="K234" s="335"/>
      <c r="L234" s="335"/>
      <c r="M234" s="335"/>
      <c r="N234" s="335"/>
      <c r="O234" s="335"/>
      <c r="P234" s="335"/>
    </row>
    <row r="235" spans="3:16" ht="14.25" hidden="1" x14ac:dyDescent="0.2">
      <c r="C235" s="335"/>
      <c r="E235" s="78"/>
      <c r="F235" s="335"/>
      <c r="G235" s="335"/>
      <c r="H235" s="505"/>
      <c r="J235" s="335"/>
      <c r="K235" s="335"/>
      <c r="L235" s="335"/>
      <c r="M235" s="335"/>
      <c r="N235" s="335"/>
      <c r="O235" s="335"/>
      <c r="P235" s="335"/>
    </row>
    <row r="236" spans="3:16" ht="14.25" hidden="1" x14ac:dyDescent="0.2">
      <c r="C236" s="335"/>
      <c r="E236" s="78"/>
      <c r="F236" s="335"/>
      <c r="G236" s="335"/>
      <c r="H236" s="505"/>
      <c r="J236" s="335"/>
      <c r="K236" s="335"/>
      <c r="L236" s="335"/>
      <c r="M236" s="335"/>
      <c r="N236" s="335"/>
      <c r="O236" s="335"/>
      <c r="P236" s="335"/>
    </row>
    <row r="237" spans="3:16" ht="14.25" hidden="1" x14ac:dyDescent="0.2">
      <c r="C237" s="335"/>
      <c r="E237" s="78"/>
      <c r="F237" s="335"/>
      <c r="G237" s="335"/>
      <c r="H237" s="505"/>
      <c r="J237" s="335"/>
      <c r="K237" s="335"/>
      <c r="L237" s="335"/>
      <c r="M237" s="335"/>
      <c r="N237" s="335"/>
      <c r="O237" s="335"/>
      <c r="P237" s="335"/>
    </row>
    <row r="238" spans="3:16" ht="14.25" hidden="1" x14ac:dyDescent="0.2">
      <c r="C238" s="335"/>
      <c r="E238" s="78"/>
      <c r="F238" s="335"/>
      <c r="G238" s="335"/>
      <c r="H238" s="505"/>
      <c r="J238" s="335"/>
      <c r="K238" s="335"/>
      <c r="L238" s="335"/>
      <c r="M238" s="335"/>
      <c r="N238" s="335"/>
      <c r="O238" s="335"/>
      <c r="P238" s="335"/>
    </row>
    <row r="239" spans="3:16" ht="14.25" hidden="1" x14ac:dyDescent="0.2">
      <c r="C239" s="335"/>
      <c r="E239" s="78"/>
      <c r="F239" s="335"/>
      <c r="G239" s="335"/>
      <c r="H239" s="505"/>
      <c r="J239" s="335"/>
      <c r="K239" s="335"/>
      <c r="L239" s="335"/>
      <c r="M239" s="335"/>
      <c r="N239" s="335"/>
      <c r="O239" s="335"/>
      <c r="P239" s="335"/>
    </row>
    <row r="240" spans="3:16" ht="14.25" hidden="1" x14ac:dyDescent="0.2">
      <c r="C240" s="335"/>
      <c r="E240" s="78"/>
      <c r="F240" s="335"/>
      <c r="G240" s="335"/>
      <c r="H240" s="505"/>
      <c r="J240" s="335"/>
      <c r="K240" s="335"/>
      <c r="L240" s="335"/>
      <c r="M240" s="335"/>
      <c r="N240" s="335"/>
      <c r="O240" s="335"/>
      <c r="P240" s="335"/>
    </row>
    <row r="241" spans="3:16" ht="14.25" hidden="1" x14ac:dyDescent="0.2">
      <c r="C241" s="335"/>
      <c r="E241" s="78"/>
      <c r="F241" s="335"/>
      <c r="G241" s="335"/>
      <c r="H241" s="505"/>
      <c r="J241" s="335"/>
      <c r="K241" s="335"/>
      <c r="L241" s="335"/>
      <c r="M241" s="335"/>
      <c r="N241" s="335"/>
      <c r="O241" s="335"/>
      <c r="P241" s="335"/>
    </row>
    <row r="242" spans="3:16" ht="14.25" hidden="1" x14ac:dyDescent="0.2">
      <c r="C242" s="335"/>
      <c r="E242" s="78"/>
      <c r="F242" s="335"/>
      <c r="G242" s="335"/>
      <c r="H242" s="505"/>
      <c r="J242" s="335"/>
      <c r="K242" s="335"/>
      <c r="L242" s="335"/>
      <c r="M242" s="335"/>
      <c r="N242" s="335"/>
      <c r="O242" s="335"/>
      <c r="P242" s="335"/>
    </row>
    <row r="243" spans="3:16" ht="14.25" hidden="1" x14ac:dyDescent="0.2">
      <c r="C243" s="335"/>
      <c r="E243" s="78"/>
      <c r="F243" s="335"/>
      <c r="G243" s="335"/>
      <c r="H243" s="505"/>
      <c r="J243" s="335"/>
      <c r="K243" s="335"/>
      <c r="L243" s="335"/>
      <c r="M243" s="335"/>
      <c r="N243" s="335"/>
      <c r="O243" s="335"/>
      <c r="P243" s="335"/>
    </row>
    <row r="244" spans="3:16" ht="14.25" hidden="1" x14ac:dyDescent="0.2">
      <c r="C244" s="335"/>
      <c r="E244" s="78"/>
      <c r="F244" s="335"/>
      <c r="G244" s="335"/>
      <c r="H244" s="505"/>
      <c r="J244" s="335"/>
      <c r="K244" s="335"/>
      <c r="L244" s="335"/>
      <c r="M244" s="335"/>
      <c r="N244" s="335"/>
      <c r="O244" s="335"/>
      <c r="P244" s="335"/>
    </row>
    <row r="245" spans="3:16" ht="14.25" hidden="1" x14ac:dyDescent="0.2">
      <c r="C245" s="335"/>
      <c r="E245" s="78"/>
      <c r="F245" s="335"/>
      <c r="G245" s="335"/>
      <c r="H245" s="505"/>
      <c r="J245" s="335"/>
      <c r="K245" s="335"/>
      <c r="L245" s="335"/>
      <c r="M245" s="335"/>
      <c r="N245" s="335"/>
      <c r="O245" s="335"/>
      <c r="P245" s="335"/>
    </row>
    <row r="246" spans="3:16" ht="14.25" hidden="1" x14ac:dyDescent="0.2">
      <c r="C246" s="335"/>
      <c r="E246" s="78"/>
      <c r="F246" s="335"/>
      <c r="G246" s="335"/>
      <c r="H246" s="505"/>
      <c r="J246" s="335"/>
      <c r="K246" s="335"/>
      <c r="L246" s="335"/>
      <c r="M246" s="335"/>
      <c r="N246" s="335"/>
      <c r="O246" s="335"/>
      <c r="P246" s="335"/>
    </row>
    <row r="247" spans="3:16" ht="14.25" hidden="1" x14ac:dyDescent="0.2">
      <c r="C247" s="335"/>
      <c r="E247" s="78"/>
      <c r="F247" s="335"/>
      <c r="G247" s="335"/>
      <c r="H247" s="505"/>
      <c r="J247" s="335"/>
      <c r="K247" s="335"/>
      <c r="L247" s="335"/>
      <c r="M247" s="335"/>
      <c r="N247" s="335"/>
      <c r="O247" s="335"/>
      <c r="P247" s="335"/>
    </row>
    <row r="248" spans="3:16" ht="14.25" hidden="1" x14ac:dyDescent="0.2">
      <c r="C248" s="335"/>
      <c r="E248" s="78"/>
      <c r="F248" s="335"/>
      <c r="G248" s="335"/>
      <c r="H248" s="505"/>
      <c r="J248" s="335"/>
      <c r="K248" s="335"/>
      <c r="L248" s="335"/>
      <c r="M248" s="335"/>
      <c r="N248" s="335"/>
      <c r="O248" s="335"/>
      <c r="P248" s="335"/>
    </row>
    <row r="249" spans="3:16" ht="14.25" hidden="1" x14ac:dyDescent="0.2">
      <c r="C249" s="335"/>
      <c r="E249" s="78"/>
      <c r="F249" s="335"/>
      <c r="G249" s="335"/>
      <c r="H249" s="505"/>
      <c r="J249" s="335"/>
      <c r="K249" s="335"/>
      <c r="L249" s="335"/>
      <c r="M249" s="335"/>
      <c r="N249" s="335"/>
      <c r="O249" s="335"/>
      <c r="P249" s="335"/>
    </row>
    <row r="250" spans="3:16" ht="14.25" hidden="1" x14ac:dyDescent="0.2">
      <c r="C250" s="335"/>
      <c r="E250" s="78"/>
      <c r="F250" s="335"/>
      <c r="G250" s="335"/>
      <c r="H250" s="505"/>
      <c r="J250" s="335"/>
      <c r="K250" s="335"/>
      <c r="L250" s="335"/>
      <c r="M250" s="335"/>
      <c r="N250" s="335"/>
      <c r="O250" s="335"/>
      <c r="P250" s="335"/>
    </row>
    <row r="251" spans="3:16" ht="14.25" hidden="1" x14ac:dyDescent="0.2">
      <c r="C251" s="335"/>
      <c r="E251" s="78"/>
      <c r="F251" s="335"/>
      <c r="G251" s="335"/>
      <c r="H251" s="505"/>
      <c r="J251" s="335"/>
      <c r="K251" s="335"/>
      <c r="L251" s="335"/>
      <c r="M251" s="335"/>
      <c r="N251" s="335"/>
      <c r="O251" s="335"/>
      <c r="P251" s="335"/>
    </row>
    <row r="252" spans="3:16" ht="14.25" hidden="1" x14ac:dyDescent="0.2">
      <c r="C252" s="335"/>
      <c r="E252" s="78"/>
      <c r="F252" s="335"/>
      <c r="G252" s="335"/>
      <c r="H252" s="505"/>
      <c r="J252" s="335"/>
      <c r="K252" s="335"/>
      <c r="L252" s="335"/>
      <c r="M252" s="335"/>
      <c r="N252" s="335"/>
      <c r="O252" s="335"/>
      <c r="P252" s="335"/>
    </row>
    <row r="253" spans="3:16" ht="14.25" hidden="1" x14ac:dyDescent="0.2">
      <c r="C253" s="335"/>
      <c r="E253" s="78"/>
      <c r="F253" s="335"/>
      <c r="G253" s="335"/>
      <c r="H253" s="505"/>
      <c r="J253" s="335"/>
      <c r="K253" s="335"/>
      <c r="L253" s="335"/>
      <c r="M253" s="335"/>
      <c r="N253" s="335"/>
      <c r="O253" s="335"/>
      <c r="P253" s="335"/>
    </row>
    <row r="254" spans="3:16" ht="14.25" hidden="1" x14ac:dyDescent="0.2">
      <c r="C254" s="335"/>
      <c r="E254" s="78"/>
      <c r="F254" s="335"/>
      <c r="G254" s="335"/>
      <c r="H254" s="505"/>
      <c r="J254" s="335"/>
      <c r="K254" s="335"/>
      <c r="L254" s="335"/>
      <c r="M254" s="335"/>
      <c r="N254" s="335"/>
      <c r="O254" s="335"/>
      <c r="P254" s="335"/>
    </row>
    <row r="255" spans="3:16" ht="14.25" hidden="1" x14ac:dyDescent="0.2">
      <c r="C255" s="335"/>
      <c r="E255" s="78"/>
      <c r="F255" s="335"/>
      <c r="G255" s="335"/>
      <c r="H255" s="505"/>
      <c r="J255" s="335"/>
      <c r="K255" s="335"/>
      <c r="L255" s="335"/>
      <c r="M255" s="335"/>
      <c r="N255" s="335"/>
      <c r="O255" s="335"/>
      <c r="P255" s="335"/>
    </row>
    <row r="256" spans="3:16" ht="14.25" hidden="1" x14ac:dyDescent="0.2">
      <c r="C256" s="335"/>
      <c r="E256" s="78"/>
      <c r="F256" s="335"/>
      <c r="G256" s="335"/>
      <c r="H256" s="505"/>
      <c r="J256" s="335"/>
      <c r="K256" s="335"/>
      <c r="L256" s="335"/>
      <c r="M256" s="335"/>
      <c r="N256" s="335"/>
      <c r="O256" s="335"/>
      <c r="P256" s="335"/>
    </row>
    <row r="257" spans="3:16" ht="14.25" hidden="1" x14ac:dyDescent="0.2">
      <c r="C257" s="335"/>
      <c r="E257" s="78"/>
      <c r="F257" s="335"/>
      <c r="G257" s="335"/>
      <c r="H257" s="505"/>
      <c r="J257" s="335"/>
      <c r="K257" s="335"/>
      <c r="L257" s="335"/>
      <c r="M257" s="335"/>
      <c r="N257" s="335"/>
      <c r="O257" s="335"/>
      <c r="P257" s="335"/>
    </row>
    <row r="258" spans="3:16" ht="14.25" hidden="1" x14ac:dyDescent="0.2">
      <c r="C258" s="335"/>
      <c r="E258" s="78"/>
      <c r="F258" s="335"/>
      <c r="G258" s="335"/>
      <c r="H258" s="505"/>
      <c r="J258" s="335"/>
      <c r="K258" s="335"/>
      <c r="L258" s="335"/>
      <c r="M258" s="335"/>
      <c r="N258" s="335"/>
      <c r="O258" s="335"/>
      <c r="P258" s="335"/>
    </row>
    <row r="259" spans="3:16" ht="14.25" hidden="1" x14ac:dyDescent="0.2">
      <c r="C259" s="335"/>
      <c r="E259" s="78"/>
      <c r="F259" s="335"/>
      <c r="G259" s="335"/>
      <c r="H259" s="505"/>
      <c r="J259" s="335"/>
      <c r="K259" s="335"/>
      <c r="L259" s="335"/>
      <c r="M259" s="335"/>
      <c r="N259" s="335"/>
      <c r="O259" s="335"/>
      <c r="P259" s="335"/>
    </row>
    <row r="260" spans="3:16" ht="14.25" hidden="1" x14ac:dyDescent="0.2">
      <c r="C260" s="335"/>
      <c r="E260" s="78"/>
      <c r="F260" s="335"/>
      <c r="G260" s="335"/>
      <c r="H260" s="505"/>
      <c r="J260" s="335"/>
      <c r="K260" s="335"/>
      <c r="L260" s="335"/>
      <c r="M260" s="335"/>
      <c r="N260" s="335"/>
      <c r="O260" s="335"/>
      <c r="P260" s="335"/>
    </row>
    <row r="261" spans="3:16" ht="14.25" hidden="1" x14ac:dyDescent="0.2">
      <c r="C261" s="335"/>
      <c r="E261" s="78"/>
      <c r="F261" s="335"/>
      <c r="G261" s="335"/>
      <c r="H261" s="505"/>
      <c r="J261" s="335"/>
      <c r="K261" s="335"/>
      <c r="L261" s="335"/>
      <c r="M261" s="335"/>
      <c r="N261" s="335"/>
      <c r="O261" s="335"/>
      <c r="P261" s="335"/>
    </row>
    <row r="262" spans="3:16" ht="14.25" hidden="1" x14ac:dyDescent="0.2">
      <c r="C262" s="335"/>
      <c r="E262" s="78"/>
      <c r="F262" s="335"/>
      <c r="G262" s="335"/>
      <c r="H262" s="505"/>
      <c r="J262" s="335"/>
      <c r="K262" s="335"/>
      <c r="L262" s="335"/>
      <c r="M262" s="335"/>
      <c r="N262" s="335"/>
      <c r="O262" s="335"/>
      <c r="P262" s="335"/>
    </row>
    <row r="263" spans="3:16" ht="14.25" hidden="1" x14ac:dyDescent="0.2">
      <c r="C263" s="335"/>
      <c r="E263" s="78"/>
      <c r="F263" s="335"/>
      <c r="G263" s="335"/>
      <c r="H263" s="505"/>
      <c r="J263" s="335"/>
      <c r="K263" s="335"/>
      <c r="L263" s="335"/>
      <c r="M263" s="335"/>
      <c r="N263" s="335"/>
      <c r="O263" s="335"/>
      <c r="P263" s="335"/>
    </row>
    <row r="264" spans="3:16" ht="14.25" hidden="1" x14ac:dyDescent="0.2">
      <c r="C264" s="335"/>
      <c r="E264" s="78"/>
      <c r="F264" s="335"/>
      <c r="G264" s="335"/>
      <c r="H264" s="505"/>
      <c r="J264" s="335"/>
      <c r="K264" s="335"/>
      <c r="L264" s="335"/>
      <c r="M264" s="335"/>
      <c r="N264" s="335"/>
      <c r="O264" s="335"/>
      <c r="P264" s="335"/>
    </row>
    <row r="265" spans="3:16" ht="14.25" hidden="1" x14ac:dyDescent="0.2">
      <c r="C265" s="335"/>
      <c r="E265" s="78"/>
      <c r="F265" s="335"/>
      <c r="G265" s="335"/>
      <c r="H265" s="505"/>
      <c r="J265" s="335"/>
      <c r="K265" s="335"/>
      <c r="L265" s="335"/>
      <c r="M265" s="335"/>
      <c r="N265" s="335"/>
      <c r="O265" s="335"/>
      <c r="P265" s="335"/>
    </row>
    <row r="266" spans="3:16" ht="14.25" hidden="1" x14ac:dyDescent="0.2">
      <c r="C266" s="335"/>
      <c r="E266" s="78"/>
      <c r="F266" s="335"/>
      <c r="G266" s="335"/>
      <c r="H266" s="505"/>
      <c r="J266" s="335"/>
      <c r="K266" s="335"/>
      <c r="L266" s="335"/>
      <c r="M266" s="335"/>
      <c r="N266" s="335"/>
      <c r="O266" s="335"/>
      <c r="P266" s="335"/>
    </row>
    <row r="267" spans="3:16" ht="14.25" hidden="1" x14ac:dyDescent="0.2">
      <c r="C267" s="335"/>
      <c r="E267" s="78"/>
      <c r="F267" s="335"/>
      <c r="G267" s="335"/>
      <c r="H267" s="505"/>
      <c r="J267" s="335"/>
      <c r="K267" s="335"/>
      <c r="L267" s="335"/>
      <c r="M267" s="335"/>
      <c r="N267" s="335"/>
      <c r="O267" s="335"/>
      <c r="P267" s="335"/>
    </row>
    <row r="268" spans="3:16" ht="14.25" hidden="1" x14ac:dyDescent="0.2">
      <c r="C268" s="335"/>
      <c r="E268" s="78"/>
      <c r="F268" s="335"/>
      <c r="G268" s="335"/>
      <c r="H268" s="505"/>
      <c r="J268" s="335"/>
      <c r="K268" s="335"/>
      <c r="L268" s="335"/>
      <c r="M268" s="335"/>
      <c r="N268" s="335"/>
      <c r="O268" s="335"/>
      <c r="P268" s="335"/>
    </row>
    <row r="269" spans="3:16" ht="14.25" hidden="1" x14ac:dyDescent="0.2">
      <c r="C269" s="335"/>
      <c r="E269" s="78"/>
      <c r="F269" s="335"/>
      <c r="G269" s="335"/>
      <c r="H269" s="505"/>
      <c r="J269" s="335"/>
      <c r="K269" s="335"/>
      <c r="L269" s="335"/>
      <c r="M269" s="335"/>
      <c r="N269" s="335"/>
      <c r="O269" s="335"/>
      <c r="P269" s="335"/>
    </row>
    <row r="270" spans="3:16" ht="14.25" hidden="1" x14ac:dyDescent="0.2">
      <c r="C270" s="335"/>
      <c r="E270" s="78"/>
      <c r="F270" s="335"/>
      <c r="G270" s="335"/>
      <c r="H270" s="505"/>
      <c r="J270" s="335"/>
      <c r="K270" s="335"/>
      <c r="L270" s="335"/>
      <c r="M270" s="335"/>
      <c r="N270" s="335"/>
      <c r="O270" s="335"/>
      <c r="P270" s="335"/>
    </row>
    <row r="271" spans="3:16" ht="14.25" hidden="1" x14ac:dyDescent="0.2">
      <c r="C271" s="335"/>
      <c r="E271" s="78"/>
      <c r="F271" s="335"/>
      <c r="G271" s="335"/>
      <c r="H271" s="505"/>
      <c r="J271" s="335"/>
      <c r="K271" s="335"/>
      <c r="L271" s="335"/>
      <c r="M271" s="335"/>
      <c r="N271" s="335"/>
      <c r="O271" s="335"/>
      <c r="P271" s="335"/>
    </row>
    <row r="272" spans="3:16" ht="14.25" hidden="1" x14ac:dyDescent="0.2">
      <c r="C272" s="335"/>
      <c r="E272" s="78"/>
      <c r="F272" s="335"/>
      <c r="G272" s="335"/>
      <c r="H272" s="505"/>
      <c r="J272" s="335"/>
      <c r="K272" s="335"/>
      <c r="L272" s="335"/>
      <c r="M272" s="335"/>
      <c r="N272" s="335"/>
      <c r="O272" s="335"/>
      <c r="P272" s="335"/>
    </row>
    <row r="273" spans="3:16" ht="14.25" hidden="1" x14ac:dyDescent="0.2">
      <c r="C273" s="335"/>
      <c r="E273" s="78"/>
      <c r="F273" s="335"/>
      <c r="G273" s="335"/>
      <c r="H273" s="505"/>
      <c r="J273" s="335"/>
      <c r="K273" s="335"/>
      <c r="L273" s="335"/>
      <c r="M273" s="335"/>
      <c r="N273" s="335"/>
      <c r="O273" s="335"/>
      <c r="P273" s="335"/>
    </row>
    <row r="274" spans="3:16" ht="14.25" hidden="1" x14ac:dyDescent="0.2">
      <c r="C274" s="335"/>
      <c r="E274" s="78"/>
      <c r="F274" s="335"/>
      <c r="G274" s="335"/>
      <c r="H274" s="505"/>
      <c r="J274" s="335"/>
      <c r="K274" s="335"/>
      <c r="L274" s="335"/>
      <c r="M274" s="335"/>
      <c r="N274" s="335"/>
      <c r="O274" s="335"/>
      <c r="P274" s="335"/>
    </row>
    <row r="275" spans="3:16" ht="14.25" hidden="1" x14ac:dyDescent="0.2">
      <c r="C275" s="335"/>
      <c r="E275" s="78"/>
      <c r="F275" s="335"/>
      <c r="G275" s="335"/>
      <c r="H275" s="505"/>
      <c r="J275" s="335"/>
      <c r="K275" s="335"/>
      <c r="L275" s="335"/>
      <c r="M275" s="335"/>
      <c r="N275" s="335"/>
      <c r="O275" s="335"/>
      <c r="P275" s="335"/>
    </row>
    <row r="276" spans="3:16" ht="14.25" hidden="1" x14ac:dyDescent="0.2">
      <c r="C276" s="335"/>
      <c r="E276" s="78"/>
      <c r="F276" s="335"/>
      <c r="G276" s="335"/>
      <c r="H276" s="505"/>
      <c r="J276" s="335"/>
      <c r="K276" s="335"/>
      <c r="L276" s="335"/>
      <c r="M276" s="335"/>
      <c r="N276" s="335"/>
      <c r="O276" s="335"/>
      <c r="P276" s="335"/>
    </row>
    <row r="277" spans="3:16" ht="14.25" hidden="1" x14ac:dyDescent="0.2">
      <c r="C277" s="335"/>
      <c r="E277" s="78"/>
      <c r="F277" s="335"/>
      <c r="G277" s="335"/>
      <c r="H277" s="505"/>
      <c r="J277" s="335"/>
      <c r="K277" s="335"/>
      <c r="L277" s="335"/>
      <c r="M277" s="335"/>
      <c r="N277" s="335"/>
      <c r="O277" s="335"/>
      <c r="P277" s="335"/>
    </row>
    <row r="278" spans="3:16" ht="14.25" hidden="1" x14ac:dyDescent="0.2">
      <c r="C278" s="335"/>
      <c r="E278" s="78"/>
      <c r="F278" s="335"/>
      <c r="G278" s="335"/>
      <c r="H278" s="505"/>
      <c r="J278" s="335"/>
      <c r="K278" s="335"/>
      <c r="L278" s="335"/>
      <c r="M278" s="335"/>
      <c r="N278" s="335"/>
      <c r="O278" s="335"/>
      <c r="P278" s="335"/>
    </row>
    <row r="279" spans="3:16" ht="14.25" hidden="1" x14ac:dyDescent="0.2">
      <c r="C279" s="335"/>
      <c r="E279" s="78"/>
      <c r="F279" s="335"/>
      <c r="G279" s="335"/>
      <c r="H279" s="505"/>
      <c r="J279" s="335"/>
      <c r="K279" s="335"/>
      <c r="L279" s="335"/>
      <c r="M279" s="335"/>
      <c r="N279" s="335"/>
      <c r="O279" s="335"/>
      <c r="P279" s="335"/>
    </row>
    <row r="280" spans="3:16" ht="14.25" hidden="1" x14ac:dyDescent="0.2">
      <c r="C280" s="335"/>
      <c r="E280" s="78"/>
      <c r="F280" s="335"/>
      <c r="G280" s="335"/>
      <c r="H280" s="505"/>
      <c r="J280" s="335"/>
      <c r="K280" s="335"/>
      <c r="L280" s="335"/>
      <c r="M280" s="335"/>
      <c r="N280" s="335"/>
      <c r="O280" s="335"/>
      <c r="P280" s="335"/>
    </row>
    <row r="281" spans="3:16" ht="14.25" hidden="1" x14ac:dyDescent="0.2">
      <c r="C281" s="335"/>
      <c r="E281" s="78"/>
      <c r="F281" s="335"/>
      <c r="G281" s="335"/>
      <c r="H281" s="505"/>
      <c r="J281" s="335"/>
      <c r="K281" s="335"/>
      <c r="L281" s="335"/>
      <c r="M281" s="335"/>
      <c r="N281" s="335"/>
      <c r="O281" s="335"/>
      <c r="P281" s="335"/>
    </row>
    <row r="282" spans="3:16" ht="14.25" hidden="1" x14ac:dyDescent="0.2">
      <c r="C282" s="335"/>
      <c r="E282" s="78"/>
      <c r="F282" s="335"/>
      <c r="G282" s="335"/>
      <c r="H282" s="505"/>
      <c r="J282" s="335"/>
      <c r="K282" s="335"/>
      <c r="L282" s="335"/>
      <c r="M282" s="335"/>
      <c r="N282" s="335"/>
      <c r="O282" s="335"/>
      <c r="P282" s="335"/>
    </row>
    <row r="283" spans="3:16" ht="14.25" hidden="1" x14ac:dyDescent="0.2">
      <c r="C283" s="335"/>
      <c r="E283" s="78"/>
      <c r="F283" s="335"/>
      <c r="G283" s="335"/>
      <c r="H283" s="505"/>
      <c r="J283" s="335"/>
      <c r="K283" s="335"/>
      <c r="L283" s="335"/>
      <c r="M283" s="335"/>
      <c r="N283" s="335"/>
      <c r="O283" s="335"/>
      <c r="P283" s="335"/>
    </row>
    <row r="284" spans="3:16" ht="14.25" hidden="1" x14ac:dyDescent="0.2">
      <c r="C284" s="335"/>
      <c r="E284" s="78"/>
      <c r="F284" s="335"/>
      <c r="G284" s="335"/>
      <c r="H284" s="505"/>
      <c r="J284" s="335"/>
      <c r="K284" s="335"/>
      <c r="L284" s="335"/>
      <c r="M284" s="335"/>
      <c r="N284" s="335"/>
      <c r="O284" s="335"/>
      <c r="P284" s="335"/>
    </row>
    <row r="285" spans="3:16" ht="14.25" hidden="1" x14ac:dyDescent="0.2">
      <c r="C285" s="335"/>
      <c r="E285" s="78"/>
      <c r="F285" s="335"/>
      <c r="G285" s="335"/>
      <c r="H285" s="505"/>
      <c r="J285" s="335"/>
      <c r="K285" s="335"/>
      <c r="L285" s="335"/>
      <c r="M285" s="335"/>
      <c r="N285" s="335"/>
      <c r="O285" s="335"/>
      <c r="P285" s="335"/>
    </row>
    <row r="286" spans="3:16" ht="14.25" hidden="1" x14ac:dyDescent="0.2">
      <c r="C286" s="335"/>
      <c r="E286" s="78"/>
      <c r="F286" s="335"/>
      <c r="G286" s="335"/>
      <c r="H286" s="505"/>
      <c r="J286" s="335"/>
      <c r="K286" s="335"/>
      <c r="L286" s="335"/>
      <c r="M286" s="335"/>
      <c r="N286" s="335"/>
      <c r="O286" s="335"/>
      <c r="P286" s="335"/>
    </row>
    <row r="287" spans="3:16" ht="14.25" hidden="1" x14ac:dyDescent="0.2">
      <c r="C287" s="335"/>
      <c r="E287" s="78"/>
      <c r="F287" s="335"/>
      <c r="G287" s="335"/>
      <c r="H287" s="505"/>
      <c r="J287" s="335"/>
      <c r="K287" s="335"/>
      <c r="L287" s="335"/>
      <c r="M287" s="335"/>
      <c r="N287" s="335"/>
      <c r="O287" s="335"/>
      <c r="P287" s="335"/>
    </row>
    <row r="288" spans="3:16" ht="14.25" hidden="1" x14ac:dyDescent="0.2">
      <c r="C288" s="335"/>
      <c r="E288" s="78"/>
      <c r="F288" s="335"/>
      <c r="G288" s="335"/>
      <c r="H288" s="505"/>
      <c r="J288" s="335"/>
      <c r="K288" s="335"/>
      <c r="L288" s="335"/>
      <c r="M288" s="335"/>
      <c r="N288" s="335"/>
      <c r="O288" s="335"/>
      <c r="P288" s="335"/>
    </row>
    <row r="289" spans="3:16" ht="14.25" hidden="1" x14ac:dyDescent="0.2">
      <c r="C289" s="335"/>
      <c r="E289" s="78"/>
      <c r="F289" s="335"/>
      <c r="G289" s="335"/>
      <c r="H289" s="505"/>
      <c r="J289" s="335"/>
      <c r="K289" s="335"/>
      <c r="L289" s="335"/>
      <c r="M289" s="335"/>
      <c r="N289" s="335"/>
      <c r="O289" s="335"/>
      <c r="P289" s="335"/>
    </row>
    <row r="290" spans="3:16" ht="14.25" hidden="1" x14ac:dyDescent="0.2">
      <c r="C290" s="335"/>
      <c r="E290" s="78"/>
      <c r="F290" s="335"/>
      <c r="G290" s="335"/>
      <c r="H290" s="505"/>
      <c r="J290" s="335"/>
      <c r="K290" s="335"/>
      <c r="L290" s="335"/>
      <c r="M290" s="335"/>
      <c r="N290" s="335"/>
      <c r="O290" s="335"/>
      <c r="P290" s="335"/>
    </row>
    <row r="291" spans="3:16" ht="14.25" hidden="1" x14ac:dyDescent="0.2">
      <c r="C291" s="335"/>
      <c r="E291" s="78"/>
      <c r="F291" s="335"/>
      <c r="G291" s="335"/>
      <c r="H291" s="505"/>
      <c r="J291" s="335"/>
      <c r="K291" s="335"/>
      <c r="L291" s="335"/>
      <c r="M291" s="335"/>
      <c r="N291" s="335"/>
      <c r="O291" s="335"/>
      <c r="P291" s="335"/>
    </row>
    <row r="292" spans="3:16" ht="14.25" hidden="1" x14ac:dyDescent="0.2">
      <c r="C292" s="335"/>
      <c r="E292" s="78"/>
      <c r="F292" s="335"/>
      <c r="G292" s="335"/>
      <c r="H292" s="505"/>
      <c r="J292" s="335"/>
      <c r="K292" s="335"/>
      <c r="L292" s="335"/>
      <c r="M292" s="335"/>
      <c r="N292" s="335"/>
      <c r="O292" s="335"/>
      <c r="P292" s="335"/>
    </row>
    <row r="293" spans="3:16" ht="14.25" hidden="1" x14ac:dyDescent="0.2">
      <c r="C293" s="335"/>
      <c r="E293" s="78"/>
      <c r="F293" s="335"/>
      <c r="G293" s="335"/>
      <c r="H293" s="505"/>
      <c r="J293" s="335"/>
      <c r="K293" s="335"/>
      <c r="L293" s="335"/>
      <c r="M293" s="335"/>
      <c r="N293" s="335"/>
      <c r="O293" s="335"/>
      <c r="P293" s="335"/>
    </row>
    <row r="294" spans="3:16" ht="14.25" hidden="1" x14ac:dyDescent="0.2">
      <c r="C294" s="335"/>
      <c r="E294" s="78"/>
      <c r="F294" s="335"/>
      <c r="G294" s="335"/>
      <c r="H294" s="505"/>
      <c r="J294" s="335"/>
      <c r="K294" s="335"/>
      <c r="L294" s="335"/>
      <c r="M294" s="335"/>
      <c r="N294" s="335"/>
      <c r="O294" s="335"/>
      <c r="P294" s="335"/>
    </row>
    <row r="295" spans="3:16" ht="14.25" hidden="1" x14ac:dyDescent="0.2">
      <c r="C295" s="335"/>
      <c r="E295" s="78"/>
      <c r="F295" s="335"/>
      <c r="G295" s="335"/>
      <c r="H295" s="505"/>
      <c r="J295" s="335"/>
      <c r="K295" s="335"/>
      <c r="L295" s="335"/>
      <c r="M295" s="335"/>
      <c r="N295" s="335"/>
      <c r="O295" s="335"/>
      <c r="P295" s="335"/>
    </row>
    <row r="296" spans="3:16" ht="14.25" hidden="1" x14ac:dyDescent="0.2">
      <c r="C296" s="335"/>
      <c r="E296" s="78"/>
      <c r="F296" s="335"/>
      <c r="G296" s="335"/>
      <c r="H296" s="505"/>
      <c r="J296" s="335"/>
      <c r="K296" s="335"/>
      <c r="L296" s="335"/>
      <c r="M296" s="335"/>
      <c r="N296" s="335"/>
      <c r="O296" s="335"/>
      <c r="P296" s="335"/>
    </row>
    <row r="297" spans="3:16" ht="14.25" hidden="1" x14ac:dyDescent="0.2">
      <c r="C297" s="335"/>
      <c r="E297" s="78"/>
      <c r="F297" s="335"/>
      <c r="G297" s="335"/>
      <c r="H297" s="505"/>
      <c r="J297" s="335"/>
      <c r="K297" s="335"/>
      <c r="L297" s="335"/>
      <c r="M297" s="335"/>
      <c r="N297" s="335"/>
      <c r="O297" s="335"/>
      <c r="P297" s="335"/>
    </row>
    <row r="298" spans="3:16" ht="14.25" hidden="1" x14ac:dyDescent="0.2">
      <c r="C298" s="335"/>
      <c r="E298" s="78"/>
      <c r="F298" s="335"/>
      <c r="G298" s="335"/>
      <c r="H298" s="505"/>
      <c r="J298" s="335"/>
      <c r="K298" s="335"/>
      <c r="L298" s="335"/>
      <c r="M298" s="335"/>
      <c r="N298" s="335"/>
      <c r="O298" s="335"/>
      <c r="P298" s="335"/>
    </row>
    <row r="299" spans="3:16" ht="14.25" hidden="1" x14ac:dyDescent="0.2">
      <c r="C299" s="335"/>
      <c r="E299" s="78"/>
      <c r="F299" s="335"/>
      <c r="G299" s="335"/>
      <c r="H299" s="505"/>
      <c r="J299" s="335"/>
      <c r="K299" s="335"/>
      <c r="L299" s="335"/>
      <c r="M299" s="335"/>
      <c r="N299" s="335"/>
      <c r="O299" s="335"/>
      <c r="P299" s="335"/>
    </row>
    <row r="300" spans="3:16" ht="14.25" hidden="1" x14ac:dyDescent="0.2">
      <c r="C300" s="335"/>
      <c r="E300" s="78"/>
      <c r="F300" s="335"/>
      <c r="G300" s="335"/>
      <c r="H300" s="505"/>
      <c r="J300" s="335"/>
      <c r="K300" s="335"/>
      <c r="L300" s="335"/>
      <c r="M300" s="335"/>
      <c r="N300" s="335"/>
      <c r="O300" s="335"/>
      <c r="P300" s="335"/>
    </row>
    <row r="301" spans="3:16" ht="14.25" hidden="1" x14ac:dyDescent="0.2">
      <c r="C301" s="335"/>
      <c r="E301" s="78"/>
      <c r="F301" s="335"/>
      <c r="G301" s="335"/>
      <c r="H301" s="505"/>
      <c r="J301" s="335"/>
      <c r="K301" s="335"/>
      <c r="L301" s="335"/>
      <c r="M301" s="335"/>
      <c r="N301" s="335"/>
      <c r="O301" s="335"/>
      <c r="P301" s="335"/>
    </row>
    <row r="302" spans="3:16" ht="14.25" hidden="1" x14ac:dyDescent="0.2">
      <c r="C302" s="335"/>
      <c r="E302" s="78"/>
      <c r="F302" s="335"/>
      <c r="G302" s="335"/>
      <c r="H302" s="505"/>
      <c r="J302" s="335"/>
      <c r="K302" s="335"/>
      <c r="L302" s="335"/>
      <c r="M302" s="335"/>
      <c r="N302" s="335"/>
      <c r="O302" s="335"/>
      <c r="P302" s="335"/>
    </row>
    <row r="303" spans="3:16" ht="14.25" hidden="1" x14ac:dyDescent="0.2">
      <c r="C303" s="335"/>
      <c r="E303" s="78"/>
      <c r="F303" s="335"/>
      <c r="G303" s="335"/>
      <c r="H303" s="505"/>
      <c r="J303" s="335"/>
      <c r="K303" s="335"/>
      <c r="L303" s="335"/>
      <c r="M303" s="335"/>
      <c r="N303" s="335"/>
      <c r="O303" s="335"/>
      <c r="P303" s="335"/>
    </row>
    <row r="304" spans="3:16" ht="14.25" hidden="1" x14ac:dyDescent="0.2">
      <c r="C304" s="335"/>
      <c r="E304" s="78"/>
      <c r="F304" s="335"/>
      <c r="G304" s="335"/>
      <c r="H304" s="505"/>
      <c r="J304" s="335"/>
      <c r="K304" s="335"/>
      <c r="L304" s="335"/>
      <c r="M304" s="335"/>
      <c r="N304" s="335"/>
      <c r="O304" s="335"/>
      <c r="P304" s="335"/>
    </row>
    <row r="305" spans="3:16" ht="14.25" hidden="1" x14ac:dyDescent="0.2">
      <c r="C305" s="335"/>
      <c r="E305" s="78"/>
      <c r="F305" s="335"/>
      <c r="G305" s="335"/>
      <c r="H305" s="505"/>
      <c r="J305" s="335"/>
      <c r="K305" s="335"/>
      <c r="L305" s="335"/>
      <c r="M305" s="335"/>
      <c r="N305" s="335"/>
      <c r="O305" s="335"/>
      <c r="P305" s="335"/>
    </row>
    <row r="306" spans="3:16" ht="14.25" hidden="1" x14ac:dyDescent="0.2">
      <c r="C306" s="335"/>
      <c r="E306" s="78"/>
      <c r="F306" s="335"/>
      <c r="G306" s="335"/>
      <c r="H306" s="505"/>
      <c r="J306" s="335"/>
      <c r="K306" s="335"/>
      <c r="L306" s="335"/>
      <c r="M306" s="335"/>
      <c r="N306" s="335"/>
      <c r="O306" s="335"/>
      <c r="P306" s="335"/>
    </row>
    <row r="307" spans="3:16" ht="14.25" hidden="1" x14ac:dyDescent="0.2">
      <c r="C307" s="335"/>
      <c r="E307" s="78"/>
      <c r="F307" s="335"/>
      <c r="G307" s="335"/>
      <c r="H307" s="505"/>
      <c r="J307" s="335"/>
      <c r="K307" s="335"/>
      <c r="L307" s="335"/>
      <c r="M307" s="335"/>
      <c r="N307" s="335"/>
      <c r="O307" s="335"/>
      <c r="P307" s="335"/>
    </row>
    <row r="308" spans="3:16" ht="14.25" hidden="1" x14ac:dyDescent="0.2">
      <c r="C308" s="335"/>
      <c r="E308" s="78"/>
      <c r="F308" s="335"/>
      <c r="G308" s="335"/>
      <c r="H308" s="505"/>
      <c r="J308" s="335"/>
      <c r="K308" s="335"/>
      <c r="L308" s="335"/>
      <c r="M308" s="335"/>
      <c r="N308" s="335"/>
      <c r="O308" s="335"/>
      <c r="P308" s="335"/>
    </row>
    <row r="309" spans="3:16" ht="14.25" hidden="1" x14ac:dyDescent="0.2">
      <c r="C309" s="335"/>
      <c r="E309" s="78"/>
      <c r="F309" s="335"/>
      <c r="G309" s="335"/>
      <c r="H309" s="505"/>
      <c r="J309" s="335"/>
      <c r="K309" s="335"/>
      <c r="L309" s="335"/>
      <c r="M309" s="335"/>
      <c r="N309" s="335"/>
      <c r="O309" s="335"/>
      <c r="P309" s="335"/>
    </row>
    <row r="310" spans="3:16" ht="14.25" hidden="1" x14ac:dyDescent="0.2">
      <c r="C310" s="335"/>
      <c r="E310" s="78"/>
      <c r="F310" s="335"/>
      <c r="G310" s="335"/>
      <c r="H310" s="505"/>
      <c r="J310" s="335"/>
      <c r="K310" s="335"/>
      <c r="L310" s="335"/>
      <c r="M310" s="335"/>
      <c r="N310" s="335"/>
      <c r="O310" s="335"/>
      <c r="P310" s="335"/>
    </row>
    <row r="311" spans="3:16" ht="14.25" hidden="1" x14ac:dyDescent="0.2">
      <c r="C311" s="335"/>
      <c r="E311" s="78"/>
      <c r="F311" s="335"/>
      <c r="G311" s="335"/>
      <c r="H311" s="505"/>
      <c r="J311" s="335"/>
      <c r="K311" s="335"/>
      <c r="L311" s="335"/>
      <c r="M311" s="335"/>
      <c r="N311" s="335"/>
      <c r="O311" s="335"/>
      <c r="P311" s="335"/>
    </row>
    <row r="312" spans="3:16" ht="14.25" hidden="1" x14ac:dyDescent="0.2">
      <c r="C312" s="335"/>
      <c r="E312" s="78"/>
      <c r="F312" s="335"/>
      <c r="G312" s="335"/>
      <c r="H312" s="505"/>
      <c r="J312" s="335"/>
      <c r="K312" s="335"/>
      <c r="L312" s="335"/>
      <c r="M312" s="335"/>
      <c r="N312" s="335"/>
      <c r="O312" s="335"/>
      <c r="P312" s="335"/>
    </row>
    <row r="313" spans="3:16" ht="14.25" hidden="1" x14ac:dyDescent="0.2">
      <c r="C313" s="335"/>
      <c r="E313" s="78"/>
      <c r="F313" s="335"/>
      <c r="G313" s="335"/>
      <c r="H313" s="505"/>
      <c r="J313" s="335"/>
      <c r="K313" s="335"/>
      <c r="L313" s="335"/>
      <c r="M313" s="335"/>
      <c r="N313" s="335"/>
      <c r="O313" s="335"/>
      <c r="P313" s="335"/>
    </row>
    <row r="314" spans="3:16" ht="14.25" hidden="1" x14ac:dyDescent="0.2">
      <c r="C314" s="335"/>
      <c r="E314" s="78"/>
      <c r="F314" s="335"/>
      <c r="G314" s="335"/>
      <c r="H314" s="505"/>
      <c r="J314" s="335"/>
      <c r="K314" s="335"/>
      <c r="L314" s="335"/>
      <c r="M314" s="335"/>
      <c r="N314" s="335"/>
      <c r="O314" s="335"/>
      <c r="P314" s="335"/>
    </row>
    <row r="315" spans="3:16" ht="14.25" hidden="1" x14ac:dyDescent="0.2">
      <c r="C315" s="335"/>
      <c r="E315" s="78"/>
      <c r="F315" s="335"/>
      <c r="G315" s="335"/>
      <c r="H315" s="505"/>
      <c r="J315" s="335"/>
      <c r="K315" s="335"/>
      <c r="L315" s="335"/>
      <c r="M315" s="335"/>
      <c r="N315" s="335"/>
      <c r="O315" s="335"/>
      <c r="P315" s="335"/>
    </row>
    <row r="316" spans="3:16" ht="14.25" hidden="1" x14ac:dyDescent="0.2">
      <c r="C316" s="335"/>
      <c r="E316" s="78"/>
      <c r="F316" s="335"/>
      <c r="G316" s="335"/>
      <c r="H316" s="505"/>
      <c r="J316" s="335"/>
      <c r="K316" s="335"/>
      <c r="L316" s="335"/>
      <c r="M316" s="335"/>
      <c r="N316" s="335"/>
      <c r="O316" s="335"/>
      <c r="P316" s="335"/>
    </row>
    <row r="317" spans="3:16" ht="14.25" hidden="1" x14ac:dyDescent="0.2">
      <c r="C317" s="335"/>
      <c r="E317" s="78"/>
      <c r="F317" s="335"/>
      <c r="G317" s="335"/>
      <c r="H317" s="505"/>
      <c r="J317" s="335"/>
      <c r="K317" s="335"/>
      <c r="L317" s="335"/>
      <c r="M317" s="335"/>
      <c r="N317" s="335"/>
      <c r="O317" s="335"/>
      <c r="P317" s="335"/>
    </row>
    <row r="318" spans="3:16" ht="14.25" hidden="1" x14ac:dyDescent="0.2">
      <c r="C318" s="335"/>
      <c r="E318" s="78"/>
      <c r="F318" s="335"/>
      <c r="G318" s="335"/>
      <c r="H318" s="505"/>
      <c r="J318" s="335"/>
      <c r="K318" s="335"/>
      <c r="L318" s="335"/>
      <c r="M318" s="335"/>
      <c r="N318" s="335"/>
      <c r="O318" s="335"/>
      <c r="P318" s="335"/>
    </row>
    <row r="319" spans="3:16" ht="14.25" hidden="1" x14ac:dyDescent="0.2">
      <c r="C319" s="335"/>
      <c r="E319" s="78"/>
      <c r="F319" s="335"/>
      <c r="G319" s="335"/>
      <c r="H319" s="505"/>
      <c r="J319" s="335"/>
      <c r="K319" s="335"/>
      <c r="L319" s="335"/>
      <c r="M319" s="335"/>
      <c r="N319" s="335"/>
      <c r="O319" s="335"/>
      <c r="P319" s="335"/>
    </row>
    <row r="320" spans="3:16" ht="14.25" hidden="1" x14ac:dyDescent="0.2">
      <c r="C320" s="335"/>
      <c r="E320" s="78"/>
      <c r="F320" s="335"/>
      <c r="G320" s="335"/>
      <c r="H320" s="505"/>
      <c r="J320" s="335"/>
      <c r="K320" s="335"/>
      <c r="L320" s="335"/>
      <c r="M320" s="335"/>
      <c r="N320" s="335"/>
      <c r="O320" s="335"/>
      <c r="P320" s="335"/>
    </row>
    <row r="321" spans="3:16" ht="14.25" hidden="1" x14ac:dyDescent="0.2">
      <c r="C321" s="335"/>
      <c r="E321" s="78"/>
      <c r="F321" s="335"/>
      <c r="G321" s="335"/>
      <c r="H321" s="505"/>
      <c r="J321" s="335"/>
      <c r="K321" s="335"/>
      <c r="L321" s="335"/>
      <c r="M321" s="335"/>
      <c r="N321" s="335"/>
      <c r="O321" s="335"/>
      <c r="P321" s="335"/>
    </row>
    <row r="322" spans="3:16" ht="14.25" hidden="1" x14ac:dyDescent="0.2">
      <c r="C322" s="335"/>
      <c r="E322" s="78"/>
      <c r="F322" s="335"/>
      <c r="G322" s="335"/>
      <c r="H322" s="505"/>
      <c r="J322" s="335"/>
      <c r="K322" s="335"/>
      <c r="L322" s="335"/>
      <c r="M322" s="335"/>
      <c r="N322" s="335"/>
      <c r="O322" s="335"/>
      <c r="P322" s="335"/>
    </row>
    <row r="323" spans="3:16" ht="14.25" hidden="1" x14ac:dyDescent="0.2">
      <c r="C323" s="335"/>
      <c r="E323" s="78"/>
      <c r="F323" s="335"/>
      <c r="G323" s="335"/>
      <c r="H323" s="505"/>
      <c r="J323" s="335"/>
      <c r="K323" s="335"/>
      <c r="L323" s="335"/>
      <c r="M323" s="335"/>
      <c r="N323" s="335"/>
      <c r="O323" s="335"/>
      <c r="P323" s="335"/>
    </row>
    <row r="324" spans="3:16" ht="14.25" hidden="1" x14ac:dyDescent="0.2">
      <c r="C324" s="335"/>
      <c r="E324" s="78"/>
      <c r="F324" s="335"/>
      <c r="G324" s="335"/>
      <c r="H324" s="505"/>
      <c r="J324" s="335"/>
      <c r="K324" s="335"/>
      <c r="L324" s="335"/>
      <c r="M324" s="335"/>
      <c r="N324" s="335"/>
      <c r="O324" s="335"/>
      <c r="P324" s="335"/>
    </row>
    <row r="325" spans="3:16" ht="14.25" hidden="1" x14ac:dyDescent="0.2">
      <c r="C325" s="335"/>
      <c r="E325" s="78"/>
      <c r="F325" s="335"/>
      <c r="G325" s="335"/>
      <c r="H325" s="505"/>
      <c r="J325" s="335"/>
      <c r="K325" s="335"/>
      <c r="L325" s="335"/>
      <c r="M325" s="335"/>
      <c r="N325" s="335"/>
      <c r="O325" s="335"/>
      <c r="P325" s="335"/>
    </row>
    <row r="326" spans="3:16" ht="14.25" hidden="1" x14ac:dyDescent="0.2">
      <c r="C326" s="335"/>
      <c r="E326" s="78"/>
      <c r="F326" s="335"/>
      <c r="G326" s="335"/>
      <c r="H326" s="505"/>
      <c r="J326" s="335"/>
      <c r="K326" s="335"/>
      <c r="L326" s="335"/>
      <c r="M326" s="335"/>
      <c r="N326" s="335"/>
      <c r="O326" s="335"/>
      <c r="P326" s="335"/>
    </row>
    <row r="327" spans="3:16" ht="14.25" hidden="1" x14ac:dyDescent="0.2">
      <c r="C327" s="335"/>
      <c r="E327" s="78"/>
      <c r="F327" s="335"/>
      <c r="G327" s="335"/>
      <c r="H327" s="505"/>
      <c r="J327" s="335"/>
      <c r="K327" s="335"/>
      <c r="L327" s="335"/>
      <c r="M327" s="335"/>
      <c r="N327" s="335"/>
      <c r="O327" s="335"/>
      <c r="P327" s="335"/>
    </row>
    <row r="328" spans="3:16" ht="14.25" hidden="1" x14ac:dyDescent="0.2">
      <c r="C328" s="335"/>
      <c r="E328" s="78"/>
      <c r="F328" s="335"/>
      <c r="G328" s="335"/>
      <c r="H328" s="505"/>
      <c r="J328" s="335"/>
      <c r="K328" s="335"/>
      <c r="L328" s="335"/>
      <c r="M328" s="335"/>
      <c r="N328" s="335"/>
      <c r="O328" s="335"/>
      <c r="P328" s="335"/>
    </row>
    <row r="329" spans="3:16" ht="14.25" hidden="1" x14ac:dyDescent="0.2">
      <c r="C329" s="335"/>
      <c r="E329" s="78"/>
      <c r="F329" s="335"/>
      <c r="G329" s="335"/>
      <c r="H329" s="505"/>
      <c r="J329" s="335"/>
      <c r="K329" s="335"/>
      <c r="L329" s="335"/>
      <c r="M329" s="335"/>
      <c r="N329" s="335"/>
      <c r="O329" s="335"/>
      <c r="P329" s="335"/>
    </row>
    <row r="330" spans="3:16" ht="14.25" hidden="1" x14ac:dyDescent="0.2">
      <c r="C330" s="335"/>
      <c r="E330" s="78"/>
      <c r="F330" s="335"/>
      <c r="G330" s="335"/>
      <c r="H330" s="505"/>
      <c r="J330" s="335"/>
      <c r="K330" s="335"/>
      <c r="L330" s="335"/>
      <c r="M330" s="335"/>
      <c r="N330" s="335"/>
      <c r="O330" s="335"/>
      <c r="P330" s="335"/>
    </row>
    <row r="331" spans="3:16" ht="14.25" hidden="1" x14ac:dyDescent="0.2">
      <c r="C331" s="335"/>
      <c r="E331" s="78"/>
      <c r="F331" s="335"/>
      <c r="G331" s="335"/>
      <c r="H331" s="505"/>
      <c r="J331" s="335"/>
      <c r="K331" s="335"/>
      <c r="L331" s="335"/>
      <c r="M331" s="335"/>
      <c r="N331" s="335"/>
      <c r="O331" s="335"/>
      <c r="P331" s="335"/>
    </row>
    <row r="332" spans="3:16" ht="14.25" hidden="1" x14ac:dyDescent="0.2">
      <c r="C332" s="335"/>
      <c r="E332" s="78"/>
      <c r="F332" s="335"/>
      <c r="G332" s="335"/>
      <c r="H332" s="505"/>
      <c r="J332" s="335"/>
      <c r="K332" s="335"/>
      <c r="L332" s="335"/>
      <c r="M332" s="335"/>
      <c r="N332" s="335"/>
      <c r="O332" s="335"/>
      <c r="P332" s="335"/>
    </row>
    <row r="333" spans="3:16" ht="14.25" hidden="1" x14ac:dyDescent="0.2">
      <c r="C333" s="335"/>
      <c r="E333" s="78"/>
      <c r="F333" s="335"/>
      <c r="G333" s="335"/>
      <c r="H333" s="505"/>
      <c r="J333" s="335"/>
      <c r="K333" s="335"/>
      <c r="L333" s="335"/>
      <c r="M333" s="335"/>
      <c r="N333" s="335"/>
      <c r="O333" s="335"/>
      <c r="P333" s="335"/>
    </row>
    <row r="334" spans="3:16" ht="14.25" hidden="1" x14ac:dyDescent="0.2">
      <c r="C334" s="335"/>
      <c r="E334" s="78"/>
      <c r="F334" s="335"/>
      <c r="G334" s="335"/>
      <c r="H334" s="505"/>
      <c r="J334" s="335"/>
      <c r="K334" s="335"/>
      <c r="L334" s="335"/>
      <c r="M334" s="335"/>
      <c r="N334" s="335"/>
      <c r="O334" s="335"/>
      <c r="P334" s="335"/>
    </row>
    <row r="335" spans="3:16" ht="14.25" hidden="1" x14ac:dyDescent="0.2">
      <c r="C335" s="335"/>
      <c r="E335" s="78"/>
      <c r="F335" s="335"/>
      <c r="G335" s="335"/>
      <c r="H335" s="505"/>
      <c r="J335" s="335"/>
      <c r="K335" s="335"/>
      <c r="L335" s="335"/>
      <c r="M335" s="335"/>
      <c r="N335" s="335"/>
      <c r="O335" s="335"/>
      <c r="P335" s="335"/>
    </row>
    <row r="336" spans="3:16" ht="14.25" hidden="1" x14ac:dyDescent="0.2">
      <c r="C336" s="335"/>
      <c r="E336" s="78"/>
      <c r="F336" s="335"/>
      <c r="G336" s="335"/>
      <c r="H336" s="505"/>
      <c r="J336" s="335"/>
      <c r="K336" s="335"/>
      <c r="L336" s="335"/>
      <c r="M336" s="335"/>
      <c r="N336" s="335"/>
      <c r="O336" s="335"/>
      <c r="P336" s="335"/>
    </row>
    <row r="337" spans="3:16" ht="14.25" hidden="1" x14ac:dyDescent="0.2">
      <c r="C337" s="335"/>
      <c r="E337" s="78"/>
      <c r="F337" s="335"/>
      <c r="G337" s="335"/>
      <c r="H337" s="505"/>
      <c r="J337" s="335"/>
      <c r="K337" s="335"/>
      <c r="L337" s="335"/>
      <c r="M337" s="335"/>
      <c r="N337" s="335"/>
      <c r="O337" s="335"/>
      <c r="P337" s="335"/>
    </row>
    <row r="338" spans="3:16" ht="14.25" hidden="1" x14ac:dyDescent="0.2">
      <c r="C338" s="335"/>
      <c r="E338" s="78"/>
      <c r="F338" s="335"/>
      <c r="G338" s="335"/>
      <c r="H338" s="505"/>
      <c r="J338" s="335"/>
      <c r="K338" s="335"/>
      <c r="L338" s="335"/>
      <c r="M338" s="335"/>
      <c r="N338" s="335"/>
      <c r="O338" s="335"/>
      <c r="P338" s="335"/>
    </row>
    <row r="339" spans="3:16" ht="14.25" hidden="1" x14ac:dyDescent="0.2">
      <c r="C339" s="335"/>
      <c r="E339" s="78"/>
      <c r="F339" s="335"/>
      <c r="G339" s="335"/>
      <c r="H339" s="505"/>
      <c r="J339" s="335"/>
      <c r="K339" s="335"/>
      <c r="L339" s="335"/>
      <c r="M339" s="335"/>
      <c r="N339" s="335"/>
      <c r="O339" s="335"/>
      <c r="P339" s="335"/>
    </row>
    <row r="340" spans="3:16" ht="14.25" hidden="1" x14ac:dyDescent="0.2">
      <c r="C340" s="335"/>
      <c r="E340" s="78"/>
      <c r="F340" s="335"/>
      <c r="G340" s="335"/>
      <c r="H340" s="505"/>
      <c r="J340" s="335"/>
      <c r="K340" s="335"/>
      <c r="L340" s="335"/>
      <c r="M340" s="335"/>
      <c r="N340" s="335"/>
      <c r="O340" s="335"/>
      <c r="P340" s="335"/>
    </row>
    <row r="341" spans="3:16" ht="14.25" hidden="1" x14ac:dyDescent="0.2">
      <c r="C341" s="335"/>
      <c r="E341" s="78"/>
      <c r="F341" s="335"/>
      <c r="G341" s="335"/>
      <c r="H341" s="505"/>
      <c r="J341" s="335"/>
      <c r="K341" s="335"/>
      <c r="L341" s="335"/>
      <c r="M341" s="335"/>
      <c r="N341" s="335"/>
      <c r="O341" s="335"/>
      <c r="P341" s="335"/>
    </row>
    <row r="342" spans="3:16" ht="14.25" hidden="1" x14ac:dyDescent="0.2">
      <c r="C342" s="335"/>
      <c r="E342" s="78"/>
      <c r="F342" s="335"/>
      <c r="G342" s="335"/>
      <c r="H342" s="505"/>
      <c r="J342" s="335"/>
      <c r="K342" s="335"/>
      <c r="L342" s="335"/>
      <c r="M342" s="335"/>
      <c r="N342" s="335"/>
      <c r="O342" s="335"/>
      <c r="P342" s="335"/>
    </row>
    <row r="343" spans="3:16" ht="14.25" hidden="1" x14ac:dyDescent="0.2">
      <c r="C343" s="335"/>
      <c r="E343" s="78"/>
      <c r="F343" s="335"/>
      <c r="G343" s="335"/>
      <c r="H343" s="505"/>
      <c r="J343" s="335"/>
      <c r="K343" s="335"/>
      <c r="L343" s="335"/>
      <c r="M343" s="335"/>
      <c r="N343" s="335"/>
      <c r="O343" s="335"/>
      <c r="P343" s="335"/>
    </row>
    <row r="344" spans="3:16" ht="14.25" hidden="1" x14ac:dyDescent="0.2">
      <c r="C344" s="335"/>
      <c r="E344" s="78"/>
      <c r="F344" s="335"/>
      <c r="G344" s="335"/>
      <c r="H344" s="505"/>
      <c r="J344" s="335"/>
      <c r="K344" s="335"/>
      <c r="L344" s="335"/>
      <c r="M344" s="335"/>
      <c r="N344" s="335"/>
      <c r="O344" s="335"/>
      <c r="P344" s="335"/>
    </row>
    <row r="345" spans="3:16" ht="14.25" hidden="1" x14ac:dyDescent="0.2">
      <c r="C345" s="335"/>
      <c r="E345" s="78"/>
      <c r="F345" s="335"/>
      <c r="G345" s="335"/>
      <c r="H345" s="505"/>
      <c r="J345" s="335"/>
      <c r="K345" s="335"/>
      <c r="L345" s="335"/>
      <c r="M345" s="335"/>
      <c r="N345" s="335"/>
      <c r="O345" s="335"/>
      <c r="P345" s="335"/>
    </row>
    <row r="346" spans="3:16" ht="14.25" hidden="1" x14ac:dyDescent="0.2">
      <c r="C346" s="335"/>
      <c r="E346" s="78"/>
      <c r="F346" s="335"/>
      <c r="G346" s="335"/>
      <c r="H346" s="505"/>
      <c r="J346" s="335"/>
      <c r="K346" s="335"/>
      <c r="L346" s="335"/>
      <c r="M346" s="335"/>
      <c r="N346" s="335"/>
      <c r="O346" s="335"/>
      <c r="P346" s="335"/>
    </row>
    <row r="347" spans="3:16" ht="14.25" hidden="1" x14ac:dyDescent="0.2">
      <c r="C347" s="335"/>
      <c r="E347" s="78"/>
      <c r="F347" s="335"/>
      <c r="G347" s="335"/>
      <c r="H347" s="505"/>
      <c r="J347" s="335"/>
      <c r="K347" s="335"/>
      <c r="L347" s="335"/>
      <c r="M347" s="335"/>
      <c r="N347" s="335"/>
      <c r="O347" s="335"/>
      <c r="P347" s="335"/>
    </row>
    <row r="348" spans="3:16" ht="14.25" hidden="1" x14ac:dyDescent="0.2">
      <c r="C348" s="335"/>
      <c r="E348" s="78"/>
      <c r="F348" s="335"/>
      <c r="G348" s="335"/>
      <c r="H348" s="505"/>
      <c r="J348" s="335"/>
      <c r="K348" s="335"/>
      <c r="L348" s="335"/>
      <c r="M348" s="335"/>
      <c r="N348" s="335"/>
      <c r="O348" s="335"/>
      <c r="P348" s="335"/>
    </row>
    <row r="349" spans="3:16" ht="14.25" hidden="1" x14ac:dyDescent="0.2">
      <c r="C349" s="335"/>
      <c r="E349" s="78"/>
      <c r="F349" s="335"/>
      <c r="G349" s="335"/>
      <c r="H349" s="505"/>
      <c r="J349" s="335"/>
      <c r="K349" s="335"/>
      <c r="L349" s="335"/>
      <c r="M349" s="335"/>
      <c r="N349" s="335"/>
      <c r="O349" s="335"/>
      <c r="P349" s="335"/>
    </row>
    <row r="350" spans="3:16" ht="14.25" hidden="1" x14ac:dyDescent="0.2">
      <c r="C350" s="335"/>
      <c r="E350" s="78"/>
      <c r="F350" s="335"/>
      <c r="G350" s="335"/>
      <c r="H350" s="505"/>
      <c r="J350" s="335"/>
      <c r="K350" s="335"/>
      <c r="L350" s="335"/>
      <c r="M350" s="335"/>
      <c r="N350" s="335"/>
      <c r="O350" s="335"/>
      <c r="P350" s="335"/>
    </row>
    <row r="351" spans="3:16" ht="14.25" hidden="1" x14ac:dyDescent="0.2">
      <c r="C351" s="335"/>
      <c r="E351" s="78"/>
      <c r="F351" s="335"/>
      <c r="G351" s="335"/>
      <c r="H351" s="505"/>
      <c r="J351" s="335"/>
      <c r="K351" s="335"/>
      <c r="L351" s="335"/>
      <c r="M351" s="335"/>
      <c r="N351" s="335"/>
      <c r="O351" s="335"/>
      <c r="P351" s="335"/>
    </row>
    <row r="352" spans="3:16" ht="14.25" hidden="1" x14ac:dyDescent="0.2">
      <c r="C352" s="335"/>
      <c r="E352" s="78"/>
      <c r="F352" s="335"/>
      <c r="G352" s="335"/>
      <c r="H352" s="505"/>
      <c r="J352" s="335"/>
      <c r="K352" s="335"/>
      <c r="L352" s="335"/>
      <c r="M352" s="335"/>
      <c r="N352" s="335"/>
      <c r="O352" s="335"/>
      <c r="P352" s="335"/>
    </row>
    <row r="353" spans="3:16" ht="14.25" hidden="1" x14ac:dyDescent="0.2">
      <c r="C353" s="335"/>
      <c r="E353" s="78"/>
      <c r="F353" s="335"/>
      <c r="G353" s="335"/>
      <c r="H353" s="505"/>
      <c r="J353" s="335"/>
      <c r="K353" s="335"/>
      <c r="L353" s="335"/>
      <c r="M353" s="335"/>
      <c r="N353" s="335"/>
      <c r="O353" s="335"/>
      <c r="P353" s="335"/>
    </row>
    <row r="354" spans="3:16" ht="14.25" hidden="1" x14ac:dyDescent="0.2">
      <c r="C354" s="335"/>
      <c r="E354" s="78"/>
      <c r="F354" s="335"/>
      <c r="G354" s="335"/>
      <c r="H354" s="505"/>
      <c r="J354" s="335"/>
      <c r="K354" s="335"/>
      <c r="L354" s="335"/>
      <c r="M354" s="335"/>
      <c r="N354" s="335"/>
      <c r="O354" s="335"/>
      <c r="P354" s="335"/>
    </row>
    <row r="355" spans="3:16" ht="14.25" hidden="1" x14ac:dyDescent="0.2">
      <c r="C355" s="335"/>
      <c r="E355" s="78"/>
      <c r="F355" s="335"/>
      <c r="G355" s="335"/>
      <c r="H355" s="505"/>
      <c r="J355" s="335"/>
      <c r="K355" s="335"/>
      <c r="L355" s="335"/>
      <c r="M355" s="335"/>
      <c r="N355" s="335"/>
      <c r="O355" s="335"/>
      <c r="P355" s="335"/>
    </row>
    <row r="356" spans="3:16" ht="14.25" hidden="1" x14ac:dyDescent="0.2">
      <c r="C356" s="335"/>
      <c r="E356" s="78"/>
      <c r="F356" s="335"/>
      <c r="G356" s="335"/>
      <c r="H356" s="505"/>
      <c r="J356" s="335"/>
      <c r="K356" s="335"/>
      <c r="L356" s="335"/>
      <c r="M356" s="335"/>
      <c r="N356" s="335"/>
      <c r="O356" s="335"/>
      <c r="P356" s="335"/>
    </row>
    <row r="357" spans="3:16" ht="14.25" hidden="1" x14ac:dyDescent="0.2">
      <c r="C357" s="335"/>
      <c r="E357" s="78"/>
      <c r="F357" s="335"/>
      <c r="G357" s="335"/>
      <c r="H357" s="505"/>
      <c r="J357" s="335"/>
      <c r="K357" s="335"/>
      <c r="L357" s="335"/>
      <c r="M357" s="335"/>
      <c r="N357" s="335"/>
      <c r="O357" s="335"/>
      <c r="P357" s="335"/>
    </row>
    <row r="358" spans="3:16" ht="14.25" hidden="1" x14ac:dyDescent="0.2">
      <c r="C358" s="335"/>
      <c r="E358" s="78"/>
      <c r="F358" s="335"/>
      <c r="G358" s="335"/>
      <c r="H358" s="505"/>
      <c r="J358" s="335"/>
      <c r="K358" s="335"/>
      <c r="L358" s="335"/>
      <c r="M358" s="335"/>
      <c r="N358" s="335"/>
      <c r="O358" s="335"/>
      <c r="P358" s="335"/>
    </row>
    <row r="359" spans="3:16" ht="14.25" hidden="1" x14ac:dyDescent="0.2">
      <c r="C359" s="335"/>
      <c r="E359" s="78"/>
      <c r="F359" s="335"/>
      <c r="G359" s="335"/>
      <c r="H359" s="505"/>
      <c r="J359" s="335"/>
      <c r="K359" s="335"/>
      <c r="L359" s="335"/>
      <c r="M359" s="335"/>
      <c r="N359" s="335"/>
      <c r="O359" s="335"/>
      <c r="P359" s="335"/>
    </row>
    <row r="360" spans="3:16" ht="14.25" hidden="1" x14ac:dyDescent="0.2">
      <c r="C360" s="335"/>
      <c r="E360" s="78"/>
      <c r="F360" s="335"/>
      <c r="G360" s="335"/>
      <c r="H360" s="505"/>
      <c r="J360" s="335"/>
      <c r="K360" s="335"/>
      <c r="L360" s="335"/>
      <c r="M360" s="335"/>
      <c r="N360" s="335"/>
      <c r="O360" s="335"/>
      <c r="P360" s="335"/>
    </row>
    <row r="361" spans="3:16" ht="14.25" hidden="1" x14ac:dyDescent="0.2">
      <c r="C361" s="335"/>
      <c r="E361" s="78"/>
      <c r="F361" s="335"/>
      <c r="G361" s="335"/>
      <c r="H361" s="505"/>
      <c r="J361" s="335"/>
      <c r="K361" s="335"/>
      <c r="L361" s="335"/>
      <c r="M361" s="335"/>
      <c r="N361" s="335"/>
      <c r="O361" s="335"/>
      <c r="P361" s="335"/>
    </row>
    <row r="362" spans="3:16" ht="14.25" hidden="1" x14ac:dyDescent="0.2">
      <c r="C362" s="335"/>
      <c r="E362" s="78"/>
      <c r="F362" s="335"/>
      <c r="G362" s="335"/>
      <c r="H362" s="505"/>
      <c r="J362" s="335"/>
      <c r="K362" s="335"/>
      <c r="L362" s="335"/>
      <c r="M362" s="335"/>
      <c r="N362" s="335"/>
      <c r="O362" s="335"/>
      <c r="P362" s="335"/>
    </row>
    <row r="363" spans="3:16" ht="14.25" hidden="1" x14ac:dyDescent="0.2">
      <c r="C363" s="335"/>
      <c r="E363" s="78"/>
      <c r="F363" s="335"/>
      <c r="G363" s="335"/>
      <c r="H363" s="505"/>
      <c r="J363" s="335"/>
      <c r="K363" s="335"/>
      <c r="L363" s="335"/>
      <c r="M363" s="335"/>
      <c r="N363" s="335"/>
      <c r="O363" s="335"/>
      <c r="P363" s="335"/>
    </row>
    <row r="364" spans="3:16" ht="14.25" hidden="1" x14ac:dyDescent="0.2">
      <c r="C364" s="335"/>
      <c r="E364" s="78"/>
      <c r="F364" s="335"/>
      <c r="G364" s="335"/>
      <c r="H364" s="505"/>
      <c r="J364" s="335"/>
      <c r="K364" s="335"/>
      <c r="L364" s="335"/>
      <c r="M364" s="335"/>
      <c r="N364" s="335"/>
      <c r="O364" s="335"/>
      <c r="P364" s="335"/>
    </row>
    <row r="365" spans="3:16" ht="14.25" hidden="1" x14ac:dyDescent="0.2">
      <c r="C365" s="335"/>
      <c r="E365" s="78"/>
      <c r="F365" s="335"/>
      <c r="G365" s="335"/>
      <c r="H365" s="505"/>
      <c r="J365" s="335"/>
      <c r="K365" s="335"/>
      <c r="L365" s="335"/>
      <c r="M365" s="335"/>
      <c r="N365" s="335"/>
      <c r="O365" s="335"/>
      <c r="P365" s="335"/>
    </row>
    <row r="366" spans="3:16" ht="14.25" hidden="1" x14ac:dyDescent="0.2">
      <c r="C366" s="335"/>
      <c r="E366" s="78"/>
      <c r="F366" s="335"/>
      <c r="G366" s="335"/>
      <c r="H366" s="505"/>
      <c r="J366" s="335"/>
      <c r="K366" s="335"/>
      <c r="L366" s="335"/>
      <c r="M366" s="335"/>
      <c r="N366" s="335"/>
      <c r="O366" s="335"/>
      <c r="P366" s="335"/>
    </row>
    <row r="367" spans="3:16" ht="14.25" hidden="1" x14ac:dyDescent="0.2">
      <c r="C367" s="335"/>
      <c r="E367" s="78"/>
      <c r="F367" s="335"/>
      <c r="G367" s="335"/>
      <c r="H367" s="505"/>
      <c r="J367" s="335"/>
      <c r="K367" s="335"/>
      <c r="L367" s="335"/>
      <c r="M367" s="335"/>
      <c r="N367" s="335"/>
      <c r="O367" s="335"/>
      <c r="P367" s="335"/>
    </row>
    <row r="368" spans="3:16" ht="14.25" hidden="1" x14ac:dyDescent="0.2">
      <c r="C368" s="335"/>
      <c r="E368" s="78"/>
      <c r="F368" s="335"/>
      <c r="G368" s="335"/>
      <c r="H368" s="505"/>
      <c r="J368" s="335"/>
      <c r="K368" s="335"/>
      <c r="L368" s="335"/>
      <c r="M368" s="335"/>
      <c r="N368" s="335"/>
      <c r="O368" s="335"/>
      <c r="P368" s="335"/>
    </row>
    <row r="369" spans="3:16" ht="14.25" hidden="1" x14ac:dyDescent="0.2">
      <c r="C369" s="335"/>
      <c r="E369" s="78"/>
      <c r="F369" s="335"/>
      <c r="G369" s="335"/>
      <c r="H369" s="505"/>
      <c r="J369" s="335"/>
      <c r="K369" s="335"/>
      <c r="L369" s="335"/>
      <c r="M369" s="335"/>
      <c r="N369" s="335"/>
      <c r="O369" s="335"/>
      <c r="P369" s="335"/>
    </row>
    <row r="370" spans="3:16" ht="14.25" hidden="1" x14ac:dyDescent="0.2">
      <c r="C370" s="335"/>
      <c r="E370" s="78"/>
      <c r="F370" s="335"/>
      <c r="G370" s="335"/>
      <c r="H370" s="505"/>
      <c r="J370" s="335"/>
      <c r="K370" s="335"/>
      <c r="L370" s="335"/>
      <c r="M370" s="335"/>
      <c r="N370" s="335"/>
      <c r="O370" s="335"/>
      <c r="P370" s="335"/>
    </row>
    <row r="371" spans="3:16" ht="14.25" hidden="1" x14ac:dyDescent="0.2">
      <c r="C371" s="335"/>
      <c r="E371" s="78"/>
      <c r="F371" s="335"/>
      <c r="G371" s="335"/>
      <c r="H371" s="505"/>
      <c r="J371" s="335"/>
      <c r="K371" s="335"/>
      <c r="L371" s="335"/>
      <c r="M371" s="335"/>
      <c r="N371" s="335"/>
      <c r="O371" s="335"/>
      <c r="P371" s="335"/>
    </row>
    <row r="372" spans="3:16" ht="14.25" hidden="1" x14ac:dyDescent="0.2">
      <c r="C372" s="335"/>
      <c r="E372" s="78"/>
      <c r="F372" s="335"/>
      <c r="G372" s="335"/>
      <c r="H372" s="505"/>
      <c r="J372" s="335"/>
      <c r="K372" s="335"/>
      <c r="L372" s="335"/>
      <c r="M372" s="335"/>
      <c r="N372" s="335"/>
      <c r="O372" s="335"/>
      <c r="P372" s="335"/>
    </row>
    <row r="373" spans="3:16" ht="14.25" hidden="1" x14ac:dyDescent="0.2">
      <c r="C373" s="335"/>
      <c r="E373" s="78"/>
      <c r="F373" s="335"/>
      <c r="G373" s="335"/>
      <c r="H373" s="505"/>
      <c r="J373" s="335"/>
      <c r="K373" s="335"/>
      <c r="L373" s="335"/>
      <c r="M373" s="335"/>
      <c r="N373" s="335"/>
      <c r="O373" s="335"/>
      <c r="P373" s="335"/>
    </row>
    <row r="374" spans="3:16" ht="14.25" hidden="1" x14ac:dyDescent="0.2">
      <c r="C374" s="335"/>
      <c r="E374" s="78"/>
      <c r="F374" s="335"/>
      <c r="G374" s="335"/>
      <c r="H374" s="505"/>
      <c r="J374" s="335"/>
      <c r="K374" s="335"/>
      <c r="L374" s="335"/>
      <c r="M374" s="335"/>
      <c r="N374" s="335"/>
      <c r="O374" s="335"/>
      <c r="P374" s="335"/>
    </row>
    <row r="375" spans="3:16" ht="14.25" hidden="1" x14ac:dyDescent="0.2">
      <c r="C375" s="335"/>
      <c r="E375" s="78"/>
      <c r="F375" s="335"/>
      <c r="G375" s="335"/>
      <c r="H375" s="505"/>
      <c r="J375" s="335"/>
      <c r="K375" s="335"/>
      <c r="L375" s="335"/>
      <c r="M375" s="335"/>
      <c r="N375" s="335"/>
      <c r="O375" s="335"/>
      <c r="P375" s="335"/>
    </row>
    <row r="376" spans="3:16" ht="14.25" hidden="1" x14ac:dyDescent="0.2">
      <c r="C376" s="335"/>
      <c r="E376" s="78"/>
      <c r="F376" s="335"/>
      <c r="G376" s="335"/>
      <c r="H376" s="505"/>
      <c r="J376" s="335"/>
      <c r="K376" s="335"/>
      <c r="L376" s="335"/>
      <c r="M376" s="335"/>
      <c r="N376" s="335"/>
      <c r="O376" s="335"/>
      <c r="P376" s="335"/>
    </row>
    <row r="377" spans="3:16" ht="14.25" hidden="1" x14ac:dyDescent="0.2">
      <c r="C377" s="335"/>
      <c r="E377" s="78"/>
      <c r="F377" s="335"/>
      <c r="G377" s="335"/>
      <c r="H377" s="505"/>
      <c r="J377" s="335"/>
      <c r="K377" s="335"/>
      <c r="L377" s="335"/>
      <c r="M377" s="335"/>
      <c r="N377" s="335"/>
      <c r="O377" s="335"/>
      <c r="P377" s="335"/>
    </row>
    <row r="378" spans="3:16" ht="14.25" hidden="1" x14ac:dyDescent="0.2">
      <c r="C378" s="335"/>
      <c r="E378" s="78"/>
      <c r="F378" s="335"/>
      <c r="G378" s="335"/>
      <c r="H378" s="505"/>
      <c r="J378" s="335"/>
      <c r="K378" s="335"/>
      <c r="L378" s="335"/>
      <c r="M378" s="335"/>
      <c r="N378" s="335"/>
      <c r="O378" s="335"/>
      <c r="P378" s="335"/>
    </row>
    <row r="379" spans="3:16" ht="14.25" hidden="1" x14ac:dyDescent="0.2">
      <c r="C379" s="335"/>
      <c r="E379" s="78"/>
      <c r="F379" s="335"/>
      <c r="G379" s="335"/>
      <c r="H379" s="505"/>
      <c r="J379" s="335"/>
      <c r="K379" s="335"/>
      <c r="L379" s="335"/>
      <c r="M379" s="335"/>
      <c r="N379" s="335"/>
      <c r="O379" s="335"/>
      <c r="P379" s="335"/>
    </row>
    <row r="380" spans="3:16" ht="14.25" hidden="1" x14ac:dyDescent="0.2">
      <c r="C380" s="335"/>
      <c r="E380" s="78"/>
      <c r="F380" s="335"/>
      <c r="G380" s="335"/>
      <c r="H380" s="505"/>
      <c r="J380" s="335"/>
      <c r="K380" s="335"/>
      <c r="L380" s="335"/>
      <c r="M380" s="335"/>
      <c r="N380" s="335"/>
      <c r="O380" s="335"/>
      <c r="P380" s="335"/>
    </row>
    <row r="381" spans="3:16" ht="14.25" hidden="1" x14ac:dyDescent="0.2">
      <c r="C381" s="335"/>
      <c r="E381" s="78"/>
      <c r="F381" s="335"/>
      <c r="G381" s="335"/>
      <c r="H381" s="505"/>
      <c r="J381" s="335"/>
      <c r="K381" s="335"/>
      <c r="L381" s="335"/>
      <c r="M381" s="335"/>
      <c r="N381" s="335"/>
      <c r="O381" s="335"/>
      <c r="P381" s="335"/>
    </row>
    <row r="382" spans="3:16" ht="14.25" hidden="1" x14ac:dyDescent="0.2">
      <c r="C382" s="335"/>
      <c r="E382" s="78"/>
      <c r="F382" s="335"/>
      <c r="G382" s="335"/>
      <c r="H382" s="505"/>
      <c r="J382" s="335"/>
      <c r="K382" s="335"/>
      <c r="L382" s="335"/>
      <c r="M382" s="335"/>
      <c r="N382" s="335"/>
      <c r="O382" s="335"/>
      <c r="P382" s="335"/>
    </row>
    <row r="383" spans="3:16" ht="14.25" hidden="1" x14ac:dyDescent="0.2">
      <c r="C383" s="335"/>
      <c r="E383" s="78"/>
      <c r="F383" s="335"/>
      <c r="G383" s="335"/>
      <c r="H383" s="505"/>
      <c r="J383" s="335"/>
      <c r="K383" s="335"/>
      <c r="L383" s="335"/>
      <c r="M383" s="335"/>
      <c r="N383" s="335"/>
      <c r="O383" s="335"/>
      <c r="P383" s="335"/>
    </row>
    <row r="384" spans="3:16" ht="14.25" hidden="1" x14ac:dyDescent="0.2">
      <c r="C384" s="335"/>
      <c r="E384" s="78"/>
      <c r="F384" s="335"/>
      <c r="G384" s="335"/>
      <c r="H384" s="505"/>
      <c r="J384" s="335"/>
      <c r="K384" s="335"/>
      <c r="L384" s="335"/>
      <c r="M384" s="335"/>
      <c r="N384" s="335"/>
      <c r="O384" s="335"/>
      <c r="P384" s="335"/>
    </row>
    <row r="385" spans="3:16" ht="14.25" hidden="1" x14ac:dyDescent="0.2">
      <c r="C385" s="335"/>
      <c r="E385" s="78"/>
      <c r="F385" s="335"/>
      <c r="G385" s="335"/>
      <c r="H385" s="505"/>
      <c r="J385" s="335"/>
      <c r="K385" s="335"/>
      <c r="L385" s="335"/>
      <c r="M385" s="335"/>
      <c r="N385" s="335"/>
      <c r="O385" s="335"/>
      <c r="P385" s="335"/>
    </row>
    <row r="386" spans="3:16" ht="14.25" hidden="1" x14ac:dyDescent="0.2">
      <c r="C386" s="335"/>
      <c r="E386" s="78"/>
      <c r="F386" s="335"/>
      <c r="G386" s="335"/>
      <c r="H386" s="505"/>
      <c r="J386" s="335"/>
      <c r="K386" s="335"/>
      <c r="L386" s="335"/>
      <c r="M386" s="335"/>
      <c r="N386" s="335"/>
      <c r="O386" s="335"/>
      <c r="P386" s="335"/>
    </row>
    <row r="387" spans="3:16" ht="14.25" hidden="1" x14ac:dyDescent="0.2">
      <c r="C387" s="335"/>
      <c r="E387" s="78"/>
      <c r="F387" s="335"/>
      <c r="G387" s="335"/>
      <c r="H387" s="505"/>
      <c r="J387" s="335"/>
      <c r="K387" s="335"/>
      <c r="L387" s="335"/>
      <c r="M387" s="335"/>
      <c r="N387" s="335"/>
      <c r="O387" s="335"/>
      <c r="P387" s="335"/>
    </row>
    <row r="388" spans="3:16" ht="14.25" hidden="1" x14ac:dyDescent="0.2">
      <c r="C388" s="335"/>
      <c r="E388" s="78"/>
      <c r="F388" s="335"/>
      <c r="G388" s="335"/>
      <c r="H388" s="505"/>
      <c r="J388" s="335"/>
      <c r="K388" s="335"/>
      <c r="L388" s="335"/>
      <c r="M388" s="335"/>
      <c r="N388" s="335"/>
      <c r="O388" s="335"/>
      <c r="P388" s="335"/>
    </row>
    <row r="389" spans="3:16" ht="14.25" hidden="1" x14ac:dyDescent="0.2">
      <c r="C389" s="335"/>
      <c r="E389" s="78"/>
      <c r="F389" s="335"/>
      <c r="G389" s="335"/>
      <c r="H389" s="505"/>
      <c r="J389" s="335"/>
      <c r="K389" s="335"/>
      <c r="L389" s="335"/>
      <c r="M389" s="335"/>
      <c r="N389" s="335"/>
      <c r="O389" s="335"/>
      <c r="P389" s="335"/>
    </row>
    <row r="390" spans="3:16" ht="14.25" hidden="1" x14ac:dyDescent="0.2">
      <c r="C390" s="335"/>
      <c r="E390" s="78"/>
      <c r="F390" s="335"/>
      <c r="G390" s="335"/>
      <c r="H390" s="505"/>
      <c r="J390" s="335"/>
      <c r="K390" s="335"/>
      <c r="L390" s="335"/>
      <c r="M390" s="335"/>
      <c r="N390" s="335"/>
      <c r="O390" s="335"/>
      <c r="P390" s="335"/>
    </row>
    <row r="391" spans="3:16" ht="14.25" hidden="1" x14ac:dyDescent="0.2">
      <c r="C391" s="335"/>
      <c r="E391" s="78"/>
      <c r="F391" s="335"/>
      <c r="G391" s="335"/>
      <c r="H391" s="505"/>
      <c r="J391" s="335"/>
      <c r="K391" s="335"/>
      <c r="L391" s="335"/>
      <c r="M391" s="335"/>
      <c r="N391" s="335"/>
      <c r="O391" s="335"/>
      <c r="P391" s="335"/>
    </row>
    <row r="392" spans="3:16" ht="14.25" hidden="1" x14ac:dyDescent="0.2">
      <c r="C392" s="335"/>
      <c r="E392" s="78"/>
      <c r="F392" s="335"/>
      <c r="G392" s="335"/>
      <c r="H392" s="505"/>
      <c r="J392" s="335"/>
      <c r="K392" s="335"/>
      <c r="L392" s="335"/>
      <c r="M392" s="335"/>
      <c r="N392" s="335"/>
      <c r="O392" s="335"/>
      <c r="P392" s="335"/>
    </row>
    <row r="393" spans="3:16" ht="14.25" hidden="1" x14ac:dyDescent="0.2">
      <c r="C393" s="335"/>
      <c r="E393" s="78"/>
      <c r="F393" s="335"/>
      <c r="G393" s="335"/>
      <c r="H393" s="505"/>
      <c r="J393" s="335"/>
      <c r="K393" s="335"/>
      <c r="L393" s="335"/>
      <c r="M393" s="335"/>
      <c r="N393" s="335"/>
      <c r="O393" s="335"/>
      <c r="P393" s="335"/>
    </row>
    <row r="394" spans="3:16" ht="14.25" hidden="1" x14ac:dyDescent="0.2">
      <c r="C394" s="335"/>
      <c r="E394" s="78"/>
      <c r="F394" s="335"/>
      <c r="G394" s="335"/>
      <c r="H394" s="505"/>
      <c r="J394" s="335"/>
      <c r="K394" s="335"/>
      <c r="L394" s="335"/>
      <c r="M394" s="335"/>
      <c r="N394" s="335"/>
      <c r="O394" s="335"/>
      <c r="P394" s="335"/>
    </row>
    <row r="395" spans="3:16" ht="14.25" hidden="1" x14ac:dyDescent="0.2">
      <c r="C395" s="335"/>
      <c r="E395" s="78"/>
      <c r="F395" s="335"/>
      <c r="G395" s="335"/>
      <c r="H395" s="505"/>
      <c r="J395" s="335"/>
      <c r="K395" s="335"/>
      <c r="L395" s="335"/>
      <c r="M395" s="335"/>
      <c r="N395" s="335"/>
      <c r="O395" s="335"/>
      <c r="P395" s="335"/>
    </row>
    <row r="396" spans="3:16" ht="14.25" hidden="1" x14ac:dyDescent="0.2">
      <c r="C396" s="335"/>
      <c r="E396" s="78"/>
      <c r="F396" s="335"/>
      <c r="G396" s="335"/>
      <c r="H396" s="505"/>
      <c r="J396" s="335"/>
      <c r="K396" s="335"/>
      <c r="L396" s="335"/>
      <c r="M396" s="335"/>
      <c r="N396" s="335"/>
      <c r="O396" s="335"/>
      <c r="P396" s="335"/>
    </row>
    <row r="397" spans="3:16" ht="14.25" hidden="1" x14ac:dyDescent="0.2">
      <c r="C397" s="335"/>
      <c r="E397" s="78"/>
      <c r="F397" s="335"/>
      <c r="G397" s="335"/>
      <c r="H397" s="505"/>
      <c r="J397" s="335"/>
      <c r="K397" s="335"/>
      <c r="L397" s="335"/>
      <c r="M397" s="335"/>
      <c r="N397" s="335"/>
      <c r="O397" s="335"/>
      <c r="P397" s="335"/>
    </row>
    <row r="398" spans="3:16" ht="14.25" hidden="1" x14ac:dyDescent="0.2">
      <c r="C398" s="335"/>
      <c r="E398" s="78"/>
      <c r="F398" s="335"/>
      <c r="G398" s="335"/>
      <c r="H398" s="505"/>
      <c r="J398" s="335"/>
      <c r="K398" s="335"/>
      <c r="L398" s="335"/>
      <c r="M398" s="335"/>
      <c r="N398" s="335"/>
      <c r="O398" s="335"/>
      <c r="P398" s="335"/>
    </row>
    <row r="399" spans="3:16" ht="14.25" hidden="1" x14ac:dyDescent="0.2">
      <c r="C399" s="335"/>
      <c r="E399" s="78"/>
      <c r="F399" s="335"/>
      <c r="G399" s="335"/>
      <c r="H399" s="505"/>
      <c r="J399" s="335"/>
      <c r="K399" s="335"/>
      <c r="L399" s="335"/>
      <c r="M399" s="335"/>
      <c r="N399" s="335"/>
      <c r="O399" s="335"/>
      <c r="P399" s="335"/>
    </row>
    <row r="400" spans="3:16" ht="14.25" hidden="1" x14ac:dyDescent="0.2">
      <c r="C400" s="335"/>
      <c r="E400" s="78"/>
      <c r="F400" s="335"/>
      <c r="G400" s="335"/>
      <c r="H400" s="505"/>
      <c r="J400" s="335"/>
      <c r="K400" s="335"/>
      <c r="L400" s="335"/>
      <c r="M400" s="335"/>
      <c r="N400" s="335"/>
      <c r="O400" s="335"/>
      <c r="P400" s="335"/>
    </row>
    <row r="401" spans="3:16" ht="14.25" hidden="1" x14ac:dyDescent="0.2">
      <c r="C401" s="335"/>
      <c r="E401" s="78"/>
      <c r="F401" s="335"/>
      <c r="G401" s="335"/>
      <c r="H401" s="505"/>
      <c r="J401" s="335"/>
      <c r="K401" s="335"/>
      <c r="L401" s="335"/>
      <c r="M401" s="335"/>
      <c r="N401" s="335"/>
      <c r="O401" s="335"/>
      <c r="P401" s="335"/>
    </row>
    <row r="402" spans="3:16" ht="14.25" hidden="1" x14ac:dyDescent="0.2">
      <c r="C402" s="335"/>
      <c r="E402" s="78"/>
      <c r="F402" s="335"/>
      <c r="G402" s="335"/>
      <c r="H402" s="505"/>
      <c r="J402" s="335"/>
      <c r="K402" s="335"/>
      <c r="L402" s="335"/>
      <c r="M402" s="335"/>
      <c r="N402" s="335"/>
      <c r="O402" s="335"/>
      <c r="P402" s="335"/>
    </row>
    <row r="403" spans="3:16" ht="14.25" hidden="1" x14ac:dyDescent="0.2">
      <c r="C403" s="335"/>
      <c r="E403" s="78"/>
      <c r="F403" s="335"/>
      <c r="G403" s="335"/>
      <c r="H403" s="505"/>
      <c r="J403" s="335"/>
      <c r="K403" s="335"/>
      <c r="L403" s="335"/>
      <c r="M403" s="335"/>
      <c r="N403" s="335"/>
      <c r="O403" s="335"/>
      <c r="P403" s="335"/>
    </row>
    <row r="404" spans="3:16" ht="14.25" hidden="1" x14ac:dyDescent="0.2">
      <c r="C404" s="335"/>
      <c r="E404" s="78"/>
      <c r="F404" s="335"/>
      <c r="G404" s="335"/>
      <c r="H404" s="505"/>
      <c r="J404" s="335"/>
      <c r="K404" s="335"/>
      <c r="L404" s="335"/>
      <c r="M404" s="335"/>
      <c r="N404" s="335"/>
      <c r="O404" s="335"/>
      <c r="P404" s="335"/>
    </row>
    <row r="405" spans="3:16" ht="14.25" hidden="1" x14ac:dyDescent="0.2">
      <c r="C405" s="335"/>
      <c r="E405" s="78"/>
      <c r="F405" s="335"/>
      <c r="G405" s="335"/>
      <c r="H405" s="505"/>
      <c r="J405" s="335"/>
      <c r="K405" s="335"/>
      <c r="L405" s="335"/>
      <c r="M405" s="335"/>
      <c r="N405" s="335"/>
      <c r="O405" s="335"/>
      <c r="P405" s="335"/>
    </row>
    <row r="406" spans="3:16" ht="14.25" hidden="1" x14ac:dyDescent="0.2">
      <c r="C406" s="335"/>
      <c r="E406" s="78"/>
      <c r="F406" s="335"/>
      <c r="G406" s="335"/>
      <c r="H406" s="505"/>
      <c r="J406" s="335"/>
      <c r="K406" s="335"/>
      <c r="L406" s="335"/>
      <c r="M406" s="335"/>
      <c r="N406" s="335"/>
      <c r="O406" s="335"/>
      <c r="P406" s="335"/>
    </row>
    <row r="407" spans="3:16" ht="14.25" hidden="1" x14ac:dyDescent="0.2">
      <c r="C407" s="335"/>
      <c r="E407" s="78"/>
      <c r="F407" s="335"/>
      <c r="G407" s="335"/>
      <c r="H407" s="505"/>
      <c r="J407" s="335"/>
      <c r="K407" s="335"/>
      <c r="L407" s="335"/>
      <c r="M407" s="335"/>
      <c r="N407" s="335"/>
      <c r="O407" s="335"/>
      <c r="P407" s="335"/>
    </row>
    <row r="408" spans="3:16" ht="14.25" hidden="1" x14ac:dyDescent="0.2">
      <c r="C408" s="335"/>
      <c r="E408" s="78"/>
      <c r="F408" s="335"/>
      <c r="G408" s="335"/>
      <c r="H408" s="505"/>
      <c r="J408" s="335"/>
      <c r="K408" s="335"/>
      <c r="L408" s="335"/>
      <c r="M408" s="335"/>
      <c r="N408" s="335"/>
      <c r="O408" s="335"/>
      <c r="P408" s="335"/>
    </row>
    <row r="409" spans="3:16" ht="14.25" hidden="1" x14ac:dyDescent="0.2">
      <c r="C409" s="335"/>
      <c r="E409" s="78"/>
      <c r="F409" s="335"/>
      <c r="G409" s="335"/>
      <c r="H409" s="505"/>
      <c r="J409" s="335"/>
      <c r="K409" s="335"/>
      <c r="L409" s="335"/>
      <c r="M409" s="335"/>
      <c r="N409" s="335"/>
      <c r="O409" s="335"/>
      <c r="P409" s="335"/>
    </row>
    <row r="410" spans="3:16" ht="14.25" hidden="1" x14ac:dyDescent="0.2">
      <c r="C410" s="335"/>
      <c r="E410" s="78"/>
      <c r="F410" s="335"/>
      <c r="G410" s="335"/>
      <c r="H410" s="505"/>
      <c r="J410" s="335"/>
      <c r="K410" s="335"/>
      <c r="L410" s="335"/>
      <c r="M410" s="335"/>
      <c r="N410" s="335"/>
      <c r="O410" s="335"/>
      <c r="P410" s="335"/>
    </row>
    <row r="411" spans="3:16" ht="14.25" hidden="1" x14ac:dyDescent="0.2">
      <c r="C411" s="335"/>
      <c r="E411" s="78"/>
      <c r="F411" s="335"/>
      <c r="G411" s="335"/>
      <c r="H411" s="505"/>
      <c r="J411" s="335"/>
      <c r="K411" s="335"/>
      <c r="L411" s="335"/>
      <c r="M411" s="335"/>
      <c r="N411" s="335"/>
      <c r="O411" s="335"/>
      <c r="P411" s="335"/>
    </row>
    <row r="412" spans="3:16" ht="14.25" hidden="1" x14ac:dyDescent="0.2">
      <c r="C412" s="335"/>
      <c r="E412" s="78"/>
      <c r="F412" s="335"/>
      <c r="G412" s="335"/>
      <c r="H412" s="505"/>
      <c r="J412" s="335"/>
      <c r="K412" s="335"/>
      <c r="L412" s="335"/>
      <c r="M412" s="335"/>
      <c r="N412" s="335"/>
      <c r="O412" s="335"/>
      <c r="P412" s="335"/>
    </row>
    <row r="413" spans="3:16" ht="14.25" hidden="1" x14ac:dyDescent="0.2">
      <c r="C413" s="335"/>
      <c r="E413" s="78"/>
      <c r="F413" s="335"/>
      <c r="G413" s="335"/>
      <c r="H413" s="505"/>
      <c r="J413" s="335"/>
      <c r="K413" s="335"/>
      <c r="L413" s="335"/>
      <c r="M413" s="335"/>
      <c r="N413" s="335"/>
      <c r="O413" s="335"/>
      <c r="P413" s="335"/>
    </row>
    <row r="414" spans="3:16" ht="14.25" hidden="1" x14ac:dyDescent="0.2">
      <c r="C414" s="335"/>
      <c r="E414" s="78"/>
      <c r="F414" s="335"/>
      <c r="G414" s="335"/>
      <c r="H414" s="505"/>
      <c r="J414" s="335"/>
      <c r="K414" s="335"/>
      <c r="L414" s="335"/>
      <c r="M414" s="335"/>
      <c r="N414" s="335"/>
      <c r="O414" s="335"/>
      <c r="P414" s="335"/>
    </row>
    <row r="415" spans="3:16" ht="14.25" hidden="1" x14ac:dyDescent="0.2">
      <c r="C415" s="335"/>
      <c r="E415" s="78"/>
      <c r="F415" s="335"/>
      <c r="G415" s="335"/>
      <c r="H415" s="505"/>
      <c r="J415" s="335"/>
      <c r="K415" s="335"/>
      <c r="L415" s="335"/>
      <c r="M415" s="335"/>
      <c r="N415" s="335"/>
      <c r="O415" s="335"/>
      <c r="P415" s="335"/>
    </row>
    <row r="416" spans="3:16" ht="14.25" hidden="1" x14ac:dyDescent="0.2">
      <c r="C416" s="335"/>
      <c r="E416" s="78"/>
      <c r="F416" s="335"/>
      <c r="G416" s="335"/>
      <c r="H416" s="505"/>
      <c r="J416" s="335"/>
      <c r="K416" s="335"/>
      <c r="L416" s="335"/>
      <c r="M416" s="335"/>
      <c r="N416" s="335"/>
      <c r="O416" s="335"/>
      <c r="P416" s="335"/>
    </row>
    <row r="417" spans="3:16" ht="14.25" hidden="1" x14ac:dyDescent="0.2">
      <c r="C417" s="335"/>
      <c r="E417" s="78"/>
      <c r="F417" s="335"/>
      <c r="G417" s="335"/>
      <c r="H417" s="505"/>
      <c r="J417" s="335"/>
      <c r="K417" s="335"/>
      <c r="L417" s="335"/>
      <c r="M417" s="335"/>
      <c r="N417" s="335"/>
      <c r="O417" s="335"/>
      <c r="P417" s="335"/>
    </row>
    <row r="418" spans="3:16" ht="14.25" hidden="1" x14ac:dyDescent="0.2">
      <c r="C418" s="335"/>
      <c r="E418" s="78"/>
      <c r="F418" s="335"/>
      <c r="G418" s="335"/>
      <c r="H418" s="505"/>
      <c r="J418" s="335"/>
      <c r="K418" s="335"/>
      <c r="L418" s="335"/>
      <c r="M418" s="335"/>
      <c r="N418" s="335"/>
      <c r="O418" s="335"/>
      <c r="P418" s="335"/>
    </row>
    <row r="419" spans="3:16" ht="14.25" hidden="1" x14ac:dyDescent="0.2">
      <c r="C419" s="335"/>
      <c r="E419" s="78"/>
      <c r="F419" s="335"/>
      <c r="G419" s="335"/>
      <c r="H419" s="505"/>
      <c r="J419" s="335"/>
      <c r="K419" s="335"/>
      <c r="L419" s="335"/>
      <c r="M419" s="335"/>
      <c r="N419" s="335"/>
      <c r="O419" s="335"/>
      <c r="P419" s="335"/>
    </row>
    <row r="420" spans="3:16" ht="14.25" hidden="1" x14ac:dyDescent="0.2">
      <c r="C420" s="335"/>
      <c r="E420" s="78"/>
      <c r="F420" s="335"/>
      <c r="G420" s="335"/>
      <c r="H420" s="505"/>
      <c r="J420" s="335"/>
      <c r="K420" s="335"/>
      <c r="L420" s="335"/>
      <c r="M420" s="335"/>
      <c r="N420" s="335"/>
      <c r="O420" s="335"/>
      <c r="P420" s="335"/>
    </row>
    <row r="421" spans="3:16" ht="14.25" hidden="1" x14ac:dyDescent="0.2">
      <c r="C421" s="335"/>
      <c r="E421" s="78"/>
      <c r="F421" s="335"/>
      <c r="G421" s="335"/>
      <c r="H421" s="505"/>
      <c r="J421" s="335"/>
      <c r="K421" s="335"/>
      <c r="L421" s="335"/>
      <c r="M421" s="335"/>
      <c r="N421" s="335"/>
      <c r="O421" s="335"/>
      <c r="P421" s="335"/>
    </row>
    <row r="422" spans="3:16" ht="14.25" hidden="1" x14ac:dyDescent="0.2">
      <c r="C422" s="335"/>
      <c r="E422" s="78"/>
      <c r="F422" s="335"/>
      <c r="G422" s="335"/>
      <c r="H422" s="505"/>
      <c r="J422" s="335"/>
      <c r="K422" s="335"/>
      <c r="L422" s="335"/>
      <c r="M422" s="335"/>
      <c r="N422" s="335"/>
      <c r="O422" s="335"/>
      <c r="P422" s="335"/>
    </row>
    <row r="423" spans="3:16" ht="14.25" hidden="1" x14ac:dyDescent="0.2">
      <c r="C423" s="335"/>
      <c r="E423" s="78"/>
      <c r="F423" s="335"/>
      <c r="G423" s="335"/>
      <c r="H423" s="505"/>
      <c r="J423" s="335"/>
      <c r="K423" s="335"/>
      <c r="L423" s="335"/>
      <c r="M423" s="335"/>
      <c r="N423" s="335"/>
      <c r="O423" s="335"/>
      <c r="P423" s="335"/>
    </row>
    <row r="424" spans="3:16" ht="14.25" hidden="1" x14ac:dyDescent="0.2">
      <c r="C424" s="335"/>
      <c r="E424" s="78"/>
      <c r="F424" s="335"/>
      <c r="G424" s="335"/>
      <c r="H424" s="505"/>
      <c r="J424" s="335"/>
      <c r="K424" s="335"/>
      <c r="L424" s="335"/>
      <c r="M424" s="335"/>
      <c r="N424" s="335"/>
      <c r="O424" s="335"/>
      <c r="P424" s="335"/>
    </row>
    <row r="425" spans="3:16" ht="14.25" hidden="1" x14ac:dyDescent="0.2">
      <c r="C425" s="335"/>
      <c r="E425" s="78"/>
      <c r="F425" s="335"/>
      <c r="G425" s="335"/>
      <c r="H425" s="505"/>
      <c r="J425" s="335"/>
      <c r="K425" s="335"/>
      <c r="L425" s="335"/>
      <c r="M425" s="335"/>
      <c r="N425" s="335"/>
      <c r="O425" s="335"/>
      <c r="P425" s="335"/>
    </row>
    <row r="426" spans="3:16" ht="14.25" hidden="1" x14ac:dyDescent="0.2">
      <c r="C426" s="335"/>
      <c r="E426" s="78"/>
      <c r="F426" s="335"/>
      <c r="G426" s="335"/>
      <c r="H426" s="505"/>
      <c r="J426" s="335"/>
      <c r="K426" s="335"/>
      <c r="L426" s="335"/>
      <c r="M426" s="335"/>
      <c r="N426" s="335"/>
      <c r="O426" s="335"/>
      <c r="P426" s="335"/>
    </row>
    <row r="427" spans="3:16" ht="14.25" hidden="1" x14ac:dyDescent="0.2">
      <c r="C427" s="335"/>
      <c r="E427" s="78"/>
      <c r="F427" s="335"/>
      <c r="G427" s="335"/>
      <c r="H427" s="505"/>
      <c r="J427" s="335"/>
      <c r="K427" s="335"/>
      <c r="L427" s="335"/>
      <c r="M427" s="335"/>
      <c r="N427" s="335"/>
      <c r="O427" s="335"/>
      <c r="P427" s="335"/>
    </row>
    <row r="428" spans="3:16" ht="14.25" hidden="1" x14ac:dyDescent="0.2">
      <c r="C428" s="335"/>
      <c r="E428" s="78"/>
      <c r="F428" s="335"/>
      <c r="G428" s="335"/>
      <c r="H428" s="505"/>
      <c r="J428" s="335"/>
      <c r="K428" s="335"/>
      <c r="L428" s="335"/>
      <c r="M428" s="335"/>
      <c r="N428" s="335"/>
      <c r="O428" s="335"/>
      <c r="P428" s="335"/>
    </row>
    <row r="429" spans="3:16" ht="14.25" hidden="1" x14ac:dyDescent="0.2">
      <c r="C429" s="335"/>
      <c r="E429" s="78"/>
      <c r="F429" s="335"/>
      <c r="G429" s="335"/>
      <c r="H429" s="505"/>
      <c r="J429" s="335"/>
      <c r="K429" s="335"/>
      <c r="L429" s="335"/>
      <c r="M429" s="335"/>
      <c r="N429" s="335"/>
      <c r="O429" s="335"/>
      <c r="P429" s="335"/>
    </row>
    <row r="430" spans="3:16" ht="14.25" hidden="1" x14ac:dyDescent="0.2">
      <c r="C430" s="335"/>
      <c r="E430" s="78"/>
      <c r="F430" s="335"/>
      <c r="G430" s="335"/>
      <c r="H430" s="505"/>
      <c r="J430" s="335"/>
      <c r="K430" s="335"/>
      <c r="L430" s="335"/>
      <c r="M430" s="335"/>
      <c r="N430" s="335"/>
      <c r="O430" s="335"/>
      <c r="P430" s="335"/>
    </row>
    <row r="431" spans="3:16" ht="14.25" hidden="1" x14ac:dyDescent="0.2">
      <c r="C431" s="335"/>
      <c r="E431" s="78"/>
      <c r="F431" s="335"/>
      <c r="G431" s="335"/>
      <c r="H431" s="505"/>
      <c r="J431" s="335"/>
      <c r="K431" s="335"/>
      <c r="L431" s="335"/>
      <c r="M431" s="335"/>
      <c r="N431" s="335"/>
      <c r="O431" s="335"/>
      <c r="P431" s="335"/>
    </row>
    <row r="432" spans="3:16" ht="14.25" hidden="1" x14ac:dyDescent="0.2">
      <c r="C432" s="335"/>
      <c r="E432" s="78"/>
      <c r="F432" s="335"/>
      <c r="G432" s="335"/>
      <c r="H432" s="505"/>
      <c r="J432" s="335"/>
      <c r="K432" s="335"/>
      <c r="L432" s="335"/>
      <c r="M432" s="335"/>
      <c r="N432" s="335"/>
      <c r="O432" s="335"/>
      <c r="P432" s="335"/>
    </row>
    <row r="433" spans="3:16" ht="14.25" hidden="1" x14ac:dyDescent="0.2">
      <c r="C433" s="335"/>
      <c r="E433" s="78"/>
      <c r="F433" s="335"/>
      <c r="G433" s="335"/>
      <c r="H433" s="505"/>
      <c r="J433" s="335"/>
      <c r="K433" s="335"/>
      <c r="L433" s="335"/>
      <c r="M433" s="335"/>
      <c r="N433" s="335"/>
      <c r="O433" s="335"/>
      <c r="P433" s="335"/>
    </row>
    <row r="434" spans="3:16" ht="14.25" hidden="1" x14ac:dyDescent="0.2">
      <c r="C434" s="335"/>
      <c r="E434" s="78"/>
      <c r="F434" s="335"/>
      <c r="G434" s="335"/>
      <c r="H434" s="505"/>
      <c r="J434" s="335"/>
      <c r="K434" s="335"/>
      <c r="L434" s="335"/>
      <c r="M434" s="335"/>
      <c r="N434" s="335"/>
      <c r="O434" s="335"/>
      <c r="P434" s="335"/>
    </row>
    <row r="435" spans="3:16" ht="14.25" hidden="1" x14ac:dyDescent="0.2">
      <c r="C435" s="335"/>
      <c r="E435" s="78"/>
      <c r="F435" s="335"/>
      <c r="G435" s="335"/>
      <c r="H435" s="505"/>
      <c r="J435" s="335"/>
      <c r="K435" s="335"/>
      <c r="L435" s="335"/>
      <c r="M435" s="335"/>
      <c r="N435" s="335"/>
      <c r="O435" s="335"/>
      <c r="P435" s="335"/>
    </row>
    <row r="436" spans="3:16" ht="14.25" hidden="1" x14ac:dyDescent="0.2">
      <c r="C436" s="335"/>
      <c r="E436" s="78"/>
      <c r="F436" s="335"/>
      <c r="G436" s="335"/>
      <c r="H436" s="505"/>
      <c r="J436" s="335"/>
      <c r="K436" s="335"/>
      <c r="L436" s="335"/>
      <c r="M436" s="335"/>
      <c r="N436" s="335"/>
      <c r="O436" s="335"/>
      <c r="P436" s="335"/>
    </row>
    <row r="437" spans="3:16" ht="14.25" hidden="1" x14ac:dyDescent="0.2">
      <c r="C437" s="335"/>
      <c r="E437" s="78"/>
      <c r="F437" s="335"/>
      <c r="G437" s="335"/>
      <c r="H437" s="505"/>
      <c r="J437" s="335"/>
      <c r="K437" s="335"/>
      <c r="L437" s="335"/>
      <c r="M437" s="335"/>
      <c r="N437" s="335"/>
      <c r="O437" s="335"/>
      <c r="P437" s="335"/>
    </row>
    <row r="438" spans="3:16" ht="14.25" hidden="1" x14ac:dyDescent="0.2">
      <c r="C438" s="335"/>
      <c r="E438" s="78"/>
      <c r="F438" s="335"/>
      <c r="G438" s="335"/>
      <c r="H438" s="505"/>
      <c r="J438" s="335"/>
      <c r="K438" s="335"/>
      <c r="L438" s="335"/>
      <c r="M438" s="335"/>
      <c r="N438" s="335"/>
      <c r="O438" s="335"/>
      <c r="P438" s="335"/>
    </row>
    <row r="439" spans="3:16" ht="14.25" hidden="1" x14ac:dyDescent="0.2">
      <c r="C439" s="335"/>
      <c r="E439" s="78"/>
      <c r="F439" s="335"/>
      <c r="G439" s="335"/>
      <c r="H439" s="505"/>
      <c r="J439" s="335"/>
      <c r="K439" s="335"/>
      <c r="L439" s="335"/>
      <c r="M439" s="335"/>
      <c r="N439" s="335"/>
      <c r="O439" s="335"/>
      <c r="P439" s="335"/>
    </row>
    <row r="440" spans="3:16" ht="14.25" hidden="1" x14ac:dyDescent="0.2">
      <c r="C440" s="335"/>
      <c r="E440" s="78"/>
      <c r="F440" s="335"/>
      <c r="G440" s="335"/>
      <c r="H440" s="505"/>
      <c r="J440" s="335"/>
      <c r="K440" s="335"/>
      <c r="L440" s="335"/>
      <c r="M440" s="335"/>
      <c r="N440" s="335"/>
      <c r="O440" s="335"/>
      <c r="P440" s="335"/>
    </row>
    <row r="441" spans="3:16" ht="14.25" hidden="1" x14ac:dyDescent="0.2">
      <c r="C441" s="335"/>
      <c r="E441" s="78"/>
      <c r="F441" s="335"/>
      <c r="G441" s="335"/>
      <c r="H441" s="505"/>
      <c r="J441" s="335"/>
      <c r="K441" s="335"/>
      <c r="L441" s="335"/>
      <c r="M441" s="335"/>
      <c r="N441" s="335"/>
      <c r="O441" s="335"/>
      <c r="P441" s="335"/>
    </row>
    <row r="442" spans="3:16" ht="14.25" hidden="1" x14ac:dyDescent="0.2">
      <c r="C442" s="335"/>
      <c r="E442" s="78"/>
      <c r="F442" s="335"/>
      <c r="G442" s="335"/>
      <c r="H442" s="505"/>
      <c r="J442" s="335"/>
      <c r="K442" s="335"/>
      <c r="L442" s="335"/>
      <c r="M442" s="335"/>
      <c r="N442" s="335"/>
      <c r="O442" s="335"/>
      <c r="P442" s="335"/>
    </row>
    <row r="443" spans="3:16" ht="14.25" hidden="1" x14ac:dyDescent="0.2">
      <c r="C443" s="335"/>
      <c r="E443" s="78"/>
      <c r="F443" s="335"/>
      <c r="G443" s="335"/>
      <c r="H443" s="505"/>
      <c r="J443" s="335"/>
      <c r="K443" s="335"/>
      <c r="L443" s="335"/>
      <c r="M443" s="335"/>
      <c r="N443" s="335"/>
      <c r="O443" s="335"/>
      <c r="P443" s="335"/>
    </row>
    <row r="444" spans="3:16" ht="14.25" hidden="1" x14ac:dyDescent="0.2">
      <c r="C444" s="335"/>
      <c r="E444" s="78"/>
      <c r="F444" s="335"/>
      <c r="G444" s="335"/>
      <c r="H444" s="505"/>
      <c r="J444" s="335"/>
      <c r="K444" s="335"/>
      <c r="L444" s="335"/>
      <c r="M444" s="335"/>
      <c r="N444" s="335"/>
      <c r="O444" s="335"/>
      <c r="P444" s="335"/>
    </row>
    <row r="445" spans="3:16" ht="14.25" hidden="1" x14ac:dyDescent="0.2">
      <c r="C445" s="335"/>
      <c r="E445" s="78"/>
      <c r="F445" s="335"/>
      <c r="G445" s="335"/>
      <c r="H445" s="505"/>
      <c r="J445" s="335"/>
      <c r="K445" s="335"/>
      <c r="L445" s="335"/>
      <c r="M445" s="335"/>
      <c r="N445" s="335"/>
      <c r="O445" s="335"/>
      <c r="P445" s="335"/>
    </row>
    <row r="446" spans="3:16" ht="14.25" hidden="1" x14ac:dyDescent="0.2">
      <c r="C446" s="335"/>
      <c r="E446" s="78"/>
      <c r="F446" s="335"/>
      <c r="G446" s="335"/>
      <c r="H446" s="505"/>
      <c r="J446" s="335"/>
      <c r="K446" s="335"/>
      <c r="L446" s="335"/>
      <c r="M446" s="335"/>
      <c r="N446" s="335"/>
      <c r="O446" s="335"/>
      <c r="P446" s="335"/>
    </row>
    <row r="447" spans="3:16" ht="14.25" hidden="1" x14ac:dyDescent="0.2">
      <c r="C447" s="335"/>
      <c r="E447" s="78"/>
      <c r="F447" s="335"/>
      <c r="G447" s="335"/>
      <c r="H447" s="505"/>
      <c r="J447" s="335"/>
      <c r="K447" s="335"/>
      <c r="L447" s="335"/>
      <c r="M447" s="335"/>
      <c r="N447" s="335"/>
      <c r="O447" s="335"/>
      <c r="P447" s="335"/>
    </row>
    <row r="448" spans="3:16" ht="14.25" hidden="1" x14ac:dyDescent="0.2">
      <c r="C448" s="335"/>
      <c r="E448" s="78"/>
      <c r="F448" s="335"/>
      <c r="G448" s="335"/>
      <c r="H448" s="505"/>
      <c r="J448" s="335"/>
      <c r="K448" s="335"/>
      <c r="L448" s="335"/>
      <c r="M448" s="335"/>
      <c r="N448" s="335"/>
      <c r="O448" s="335"/>
      <c r="P448" s="335"/>
    </row>
    <row r="449" spans="3:16" ht="14.25" hidden="1" x14ac:dyDescent="0.2">
      <c r="C449" s="335"/>
      <c r="E449" s="78"/>
      <c r="F449" s="335"/>
      <c r="G449" s="335"/>
      <c r="H449" s="505"/>
      <c r="J449" s="335"/>
      <c r="K449" s="335"/>
      <c r="L449" s="335"/>
      <c r="M449" s="335"/>
      <c r="N449" s="335"/>
      <c r="O449" s="335"/>
      <c r="P449" s="335"/>
    </row>
    <row r="450" spans="3:16" ht="14.25" hidden="1" x14ac:dyDescent="0.2">
      <c r="C450" s="335"/>
      <c r="E450" s="78"/>
      <c r="F450" s="335"/>
      <c r="G450" s="335"/>
      <c r="H450" s="505"/>
      <c r="J450" s="335"/>
      <c r="K450" s="335"/>
      <c r="L450" s="335"/>
      <c r="M450" s="335"/>
      <c r="N450" s="335"/>
      <c r="O450" s="335"/>
      <c r="P450" s="335"/>
    </row>
    <row r="451" spans="3:16" ht="14.25" hidden="1" x14ac:dyDescent="0.2">
      <c r="C451" s="335"/>
      <c r="E451" s="78"/>
      <c r="F451" s="335"/>
      <c r="G451" s="335"/>
      <c r="H451" s="505"/>
      <c r="J451" s="335"/>
      <c r="K451" s="335"/>
      <c r="L451" s="335"/>
      <c r="M451" s="335"/>
      <c r="N451" s="335"/>
      <c r="O451" s="335"/>
      <c r="P451" s="335"/>
    </row>
    <row r="452" spans="3:16" ht="14.25" hidden="1" x14ac:dyDescent="0.2">
      <c r="C452" s="335"/>
      <c r="E452" s="78"/>
      <c r="F452" s="335"/>
      <c r="G452" s="335"/>
      <c r="H452" s="505"/>
      <c r="J452" s="335"/>
      <c r="K452" s="335"/>
      <c r="L452" s="335"/>
      <c r="M452" s="335"/>
      <c r="N452" s="335"/>
      <c r="O452" s="335"/>
      <c r="P452" s="335"/>
    </row>
    <row r="453" spans="3:16" ht="14.25" hidden="1" x14ac:dyDescent="0.2">
      <c r="C453" s="335"/>
      <c r="E453" s="78"/>
      <c r="F453" s="335"/>
      <c r="G453" s="335"/>
      <c r="H453" s="505"/>
      <c r="J453" s="335"/>
      <c r="K453" s="335"/>
      <c r="L453" s="335"/>
      <c r="M453" s="335"/>
      <c r="N453" s="335"/>
      <c r="O453" s="335"/>
      <c r="P453" s="335"/>
    </row>
    <row r="454" spans="3:16" ht="14.25" hidden="1" x14ac:dyDescent="0.2">
      <c r="C454" s="335"/>
      <c r="E454" s="78"/>
      <c r="F454" s="335"/>
      <c r="G454" s="335"/>
      <c r="H454" s="505"/>
      <c r="J454" s="335"/>
      <c r="K454" s="335"/>
      <c r="L454" s="335"/>
      <c r="M454" s="335"/>
      <c r="N454" s="335"/>
      <c r="O454" s="335"/>
      <c r="P454" s="335"/>
    </row>
    <row r="455" spans="3:16" ht="14.25" hidden="1" x14ac:dyDescent="0.2">
      <c r="C455" s="335"/>
      <c r="E455" s="78"/>
      <c r="F455" s="335"/>
      <c r="G455" s="335"/>
      <c r="H455" s="505"/>
      <c r="J455" s="335"/>
      <c r="K455" s="335"/>
      <c r="L455" s="335"/>
      <c r="M455" s="335"/>
      <c r="N455" s="335"/>
      <c r="O455" s="335"/>
      <c r="P455" s="335"/>
    </row>
    <row r="456" spans="3:16" ht="14.25" hidden="1" x14ac:dyDescent="0.2">
      <c r="C456" s="335"/>
      <c r="E456" s="78"/>
      <c r="F456" s="335"/>
      <c r="G456" s="335"/>
      <c r="H456" s="505"/>
      <c r="J456" s="335"/>
      <c r="K456" s="335"/>
      <c r="L456" s="335"/>
      <c r="M456" s="335"/>
      <c r="N456" s="335"/>
      <c r="O456" s="335"/>
      <c r="P456" s="335"/>
    </row>
    <row r="457" spans="3:16" ht="14.25" hidden="1" x14ac:dyDescent="0.2">
      <c r="C457" s="335"/>
      <c r="E457" s="78"/>
      <c r="F457" s="335"/>
      <c r="G457" s="335"/>
      <c r="H457" s="505"/>
      <c r="J457" s="335"/>
      <c r="K457" s="335"/>
      <c r="L457" s="335"/>
      <c r="M457" s="335"/>
      <c r="N457" s="335"/>
      <c r="O457" s="335"/>
      <c r="P457" s="335"/>
    </row>
    <row r="458" spans="3:16" ht="14.25" hidden="1" x14ac:dyDescent="0.2">
      <c r="C458" s="335"/>
      <c r="E458" s="78"/>
      <c r="F458" s="335"/>
      <c r="G458" s="335"/>
      <c r="H458" s="505"/>
      <c r="J458" s="335"/>
      <c r="K458" s="335"/>
      <c r="L458" s="335"/>
      <c r="M458" s="335"/>
      <c r="N458" s="335"/>
      <c r="O458" s="335"/>
      <c r="P458" s="335"/>
    </row>
    <row r="459" spans="3:16" ht="14.25" hidden="1" x14ac:dyDescent="0.2">
      <c r="C459" s="335"/>
      <c r="E459" s="78"/>
      <c r="F459" s="335"/>
      <c r="G459" s="335"/>
      <c r="H459" s="505"/>
      <c r="J459" s="335"/>
      <c r="K459" s="335"/>
      <c r="L459" s="335"/>
      <c r="M459" s="335"/>
      <c r="N459" s="335"/>
      <c r="O459" s="335"/>
      <c r="P459" s="335"/>
    </row>
    <row r="460" spans="3:16" ht="14.25" hidden="1" x14ac:dyDescent="0.2">
      <c r="C460" s="335"/>
      <c r="E460" s="78"/>
      <c r="F460" s="335"/>
      <c r="G460" s="335"/>
      <c r="H460" s="505"/>
      <c r="J460" s="335"/>
      <c r="K460" s="335"/>
      <c r="L460" s="335"/>
      <c r="M460" s="335"/>
      <c r="N460" s="335"/>
      <c r="O460" s="335"/>
      <c r="P460" s="335"/>
    </row>
    <row r="461" spans="3:16" ht="14.25" hidden="1" x14ac:dyDescent="0.2">
      <c r="C461" s="335"/>
      <c r="E461" s="78"/>
      <c r="F461" s="335"/>
      <c r="G461" s="335"/>
      <c r="H461" s="505"/>
      <c r="J461" s="335"/>
      <c r="K461" s="335"/>
      <c r="L461" s="335"/>
      <c r="M461" s="335"/>
      <c r="N461" s="335"/>
      <c r="O461" s="335"/>
      <c r="P461" s="335"/>
    </row>
    <row r="462" spans="3:16" ht="14.25" hidden="1" x14ac:dyDescent="0.2">
      <c r="C462" s="335"/>
      <c r="E462" s="78"/>
      <c r="F462" s="335"/>
      <c r="G462" s="335"/>
      <c r="H462" s="505"/>
      <c r="J462" s="335"/>
      <c r="K462" s="335"/>
      <c r="L462" s="335"/>
      <c r="M462" s="335"/>
      <c r="N462" s="335"/>
      <c r="O462" s="335"/>
      <c r="P462" s="335"/>
    </row>
    <row r="463" spans="3:16" ht="14.25" hidden="1" x14ac:dyDescent="0.2">
      <c r="C463" s="335"/>
      <c r="E463" s="78"/>
      <c r="F463" s="335"/>
      <c r="G463" s="335"/>
      <c r="H463" s="505"/>
      <c r="J463" s="335"/>
      <c r="K463" s="335"/>
      <c r="L463" s="335"/>
      <c r="M463" s="335"/>
      <c r="N463" s="335"/>
      <c r="O463" s="335"/>
      <c r="P463" s="335"/>
    </row>
    <row r="464" spans="3:16" ht="14.25" hidden="1" x14ac:dyDescent="0.2">
      <c r="C464" s="335"/>
      <c r="E464" s="78"/>
      <c r="F464" s="335"/>
      <c r="G464" s="335"/>
      <c r="H464" s="505"/>
      <c r="J464" s="335"/>
      <c r="K464" s="335"/>
      <c r="L464" s="335"/>
      <c r="M464" s="335"/>
      <c r="N464" s="335"/>
      <c r="O464" s="335"/>
      <c r="P464" s="335"/>
    </row>
    <row r="465" spans="3:16" ht="14.25" hidden="1" x14ac:dyDescent="0.2">
      <c r="C465" s="335"/>
      <c r="E465" s="78"/>
      <c r="F465" s="335"/>
      <c r="G465" s="335"/>
      <c r="H465" s="505"/>
      <c r="J465" s="335"/>
      <c r="K465" s="335"/>
      <c r="L465" s="335"/>
      <c r="M465" s="335"/>
      <c r="N465" s="335"/>
      <c r="O465" s="335"/>
      <c r="P465" s="335"/>
    </row>
    <row r="466" spans="3:16" ht="14.25" hidden="1" x14ac:dyDescent="0.2">
      <c r="C466" s="335"/>
      <c r="E466" s="78"/>
      <c r="F466" s="335"/>
      <c r="G466" s="335"/>
      <c r="H466" s="505"/>
      <c r="J466" s="335"/>
      <c r="K466" s="335"/>
      <c r="L466" s="335"/>
      <c r="M466" s="335"/>
      <c r="N466" s="335"/>
      <c r="O466" s="335"/>
      <c r="P466" s="335"/>
    </row>
    <row r="467" spans="3:16" ht="14.25" hidden="1" x14ac:dyDescent="0.2">
      <c r="C467" s="335"/>
      <c r="E467" s="78"/>
      <c r="F467" s="335"/>
      <c r="G467" s="335"/>
      <c r="H467" s="505"/>
      <c r="J467" s="335"/>
      <c r="K467" s="335"/>
      <c r="L467" s="335"/>
      <c r="M467" s="335"/>
      <c r="N467" s="335"/>
      <c r="O467" s="335"/>
      <c r="P467" s="335"/>
    </row>
    <row r="468" spans="3:16" ht="14.25" hidden="1" x14ac:dyDescent="0.2">
      <c r="C468" s="335"/>
      <c r="E468" s="78"/>
      <c r="F468" s="335"/>
      <c r="G468" s="335"/>
      <c r="H468" s="505"/>
      <c r="J468" s="335"/>
      <c r="K468" s="335"/>
      <c r="L468" s="335"/>
      <c r="M468" s="335"/>
      <c r="N468" s="335"/>
      <c r="O468" s="335"/>
      <c r="P468" s="335"/>
    </row>
    <row r="469" spans="3:16" ht="14.25" hidden="1" x14ac:dyDescent="0.2">
      <c r="C469" s="335"/>
      <c r="E469" s="78"/>
      <c r="F469" s="335"/>
      <c r="G469" s="335"/>
      <c r="H469" s="505"/>
      <c r="J469" s="335"/>
      <c r="K469" s="335"/>
      <c r="L469" s="335"/>
      <c r="M469" s="335"/>
      <c r="N469" s="335"/>
      <c r="O469" s="335"/>
      <c r="P469" s="335"/>
    </row>
    <row r="470" spans="3:16" ht="14.25" hidden="1" x14ac:dyDescent="0.2">
      <c r="C470" s="335"/>
      <c r="E470" s="78"/>
      <c r="F470" s="335"/>
      <c r="G470" s="335"/>
      <c r="H470" s="505"/>
      <c r="J470" s="335"/>
      <c r="K470" s="335"/>
      <c r="L470" s="335"/>
      <c r="M470" s="335"/>
      <c r="N470" s="335"/>
      <c r="O470" s="335"/>
      <c r="P470" s="335"/>
    </row>
    <row r="471" spans="3:16" ht="14.25" hidden="1" x14ac:dyDescent="0.2">
      <c r="C471" s="335"/>
      <c r="E471" s="78"/>
      <c r="F471" s="335"/>
      <c r="G471" s="335"/>
      <c r="H471" s="505"/>
      <c r="J471" s="335"/>
      <c r="K471" s="335"/>
      <c r="L471" s="335"/>
      <c r="M471" s="335"/>
      <c r="N471" s="335"/>
      <c r="O471" s="335"/>
      <c r="P471" s="335"/>
    </row>
    <row r="472" spans="3:16" ht="14.25" hidden="1" x14ac:dyDescent="0.2">
      <c r="C472" s="335"/>
      <c r="E472" s="78"/>
      <c r="F472" s="335"/>
      <c r="G472" s="335"/>
      <c r="H472" s="505"/>
      <c r="J472" s="335"/>
      <c r="K472" s="335"/>
      <c r="L472" s="335"/>
      <c r="M472" s="335"/>
      <c r="N472" s="335"/>
      <c r="O472" s="335"/>
      <c r="P472" s="335"/>
    </row>
    <row r="473" spans="3:16" ht="14.25" hidden="1" x14ac:dyDescent="0.2">
      <c r="C473" s="335"/>
      <c r="E473" s="78"/>
      <c r="F473" s="335"/>
      <c r="G473" s="335"/>
      <c r="H473" s="505"/>
      <c r="J473" s="335"/>
      <c r="K473" s="335"/>
      <c r="L473" s="335"/>
      <c r="M473" s="335"/>
      <c r="N473" s="335"/>
      <c r="O473" s="335"/>
      <c r="P473" s="335"/>
    </row>
    <row r="474" spans="3:16" ht="14.25" hidden="1" x14ac:dyDescent="0.2">
      <c r="C474" s="335"/>
      <c r="E474" s="78"/>
      <c r="F474" s="335"/>
      <c r="G474" s="335"/>
      <c r="H474" s="505"/>
      <c r="J474" s="335"/>
      <c r="K474" s="335"/>
      <c r="L474" s="335"/>
      <c r="M474" s="335"/>
      <c r="N474" s="335"/>
      <c r="O474" s="335"/>
      <c r="P474" s="335"/>
    </row>
    <row r="475" spans="3:16" ht="14.25" hidden="1" x14ac:dyDescent="0.2">
      <c r="C475" s="335"/>
      <c r="E475" s="78"/>
      <c r="F475" s="335"/>
      <c r="G475" s="335"/>
      <c r="H475" s="505"/>
      <c r="J475" s="335"/>
      <c r="K475" s="335"/>
      <c r="L475" s="335"/>
      <c r="M475" s="335"/>
      <c r="N475" s="335"/>
      <c r="O475" s="335"/>
      <c r="P475" s="335"/>
    </row>
    <row r="476" spans="3:16" ht="14.25" hidden="1" x14ac:dyDescent="0.2">
      <c r="C476" s="335"/>
      <c r="E476" s="78"/>
      <c r="F476" s="335"/>
      <c r="G476" s="335"/>
      <c r="H476" s="505"/>
      <c r="J476" s="335"/>
      <c r="K476" s="335"/>
      <c r="L476" s="335"/>
      <c r="M476" s="335"/>
      <c r="N476" s="335"/>
      <c r="O476" s="335"/>
      <c r="P476" s="335"/>
    </row>
    <row r="477" spans="3:16" ht="14.25" hidden="1" x14ac:dyDescent="0.2">
      <c r="C477" s="335"/>
      <c r="E477" s="78"/>
      <c r="F477" s="335"/>
      <c r="G477" s="335"/>
      <c r="H477" s="505"/>
      <c r="J477" s="335"/>
      <c r="K477" s="335"/>
      <c r="L477" s="335"/>
      <c r="M477" s="335"/>
      <c r="N477" s="335"/>
      <c r="O477" s="335"/>
      <c r="P477" s="335"/>
    </row>
    <row r="478" spans="3:16" ht="14.25" hidden="1" x14ac:dyDescent="0.2">
      <c r="C478" s="335"/>
      <c r="E478" s="78"/>
      <c r="F478" s="335"/>
      <c r="G478" s="335"/>
      <c r="H478" s="505"/>
      <c r="J478" s="335"/>
      <c r="K478" s="335"/>
      <c r="L478" s="335"/>
      <c r="M478" s="335"/>
      <c r="N478" s="335"/>
      <c r="O478" s="335"/>
      <c r="P478" s="335"/>
    </row>
    <row r="479" spans="3:16" ht="14.25" hidden="1" x14ac:dyDescent="0.2">
      <c r="C479" s="335"/>
      <c r="E479" s="78"/>
      <c r="F479" s="335"/>
      <c r="G479" s="335"/>
      <c r="H479" s="505"/>
      <c r="J479" s="335"/>
      <c r="K479" s="335"/>
      <c r="L479" s="335"/>
      <c r="M479" s="335"/>
      <c r="N479" s="335"/>
      <c r="O479" s="335"/>
      <c r="P479" s="335"/>
    </row>
    <row r="480" spans="3:16" ht="14.25" hidden="1" x14ac:dyDescent="0.2">
      <c r="C480" s="335"/>
      <c r="E480" s="78"/>
      <c r="F480" s="335"/>
      <c r="G480" s="335"/>
      <c r="H480" s="505"/>
      <c r="J480" s="335"/>
      <c r="K480" s="335"/>
      <c r="L480" s="335"/>
      <c r="M480" s="335"/>
      <c r="N480" s="335"/>
      <c r="O480" s="335"/>
      <c r="P480" s="335"/>
    </row>
    <row r="481" spans="3:16" ht="14.25" hidden="1" x14ac:dyDescent="0.2">
      <c r="C481" s="335"/>
      <c r="E481" s="78"/>
      <c r="F481" s="335"/>
      <c r="G481" s="335"/>
      <c r="H481" s="505"/>
      <c r="J481" s="335"/>
      <c r="K481" s="335"/>
      <c r="L481" s="335"/>
      <c r="M481" s="335"/>
      <c r="N481" s="335"/>
      <c r="O481" s="335"/>
      <c r="P481" s="335"/>
    </row>
    <row r="482" spans="3:16" ht="14.25" hidden="1" x14ac:dyDescent="0.2">
      <c r="C482" s="335"/>
      <c r="E482" s="78"/>
      <c r="F482" s="335"/>
      <c r="G482" s="335"/>
      <c r="H482" s="505"/>
      <c r="J482" s="335"/>
      <c r="K482" s="335"/>
      <c r="L482" s="335"/>
      <c r="M482" s="335"/>
      <c r="N482" s="335"/>
      <c r="O482" s="335"/>
      <c r="P482" s="335"/>
    </row>
    <row r="483" spans="3:16" ht="14.25" hidden="1" x14ac:dyDescent="0.2">
      <c r="C483" s="335"/>
      <c r="E483" s="78"/>
      <c r="F483" s="335"/>
      <c r="G483" s="335"/>
      <c r="H483" s="505"/>
      <c r="J483" s="335"/>
      <c r="K483" s="335"/>
      <c r="L483" s="335"/>
      <c r="M483" s="335"/>
      <c r="N483" s="335"/>
      <c r="O483" s="335"/>
      <c r="P483" s="335"/>
    </row>
    <row r="484" spans="3:16" ht="14.25" hidden="1" x14ac:dyDescent="0.2">
      <c r="C484" s="335"/>
      <c r="E484" s="78"/>
      <c r="F484" s="335"/>
      <c r="G484" s="335"/>
      <c r="H484" s="505"/>
      <c r="J484" s="335"/>
      <c r="K484" s="335"/>
      <c r="L484" s="335"/>
      <c r="M484" s="335"/>
      <c r="N484" s="335"/>
      <c r="O484" s="335"/>
      <c r="P484" s="335"/>
    </row>
    <row r="485" spans="3:16" ht="14.25" hidden="1" x14ac:dyDescent="0.2">
      <c r="C485" s="335"/>
      <c r="E485" s="78"/>
      <c r="F485" s="335"/>
      <c r="G485" s="335"/>
      <c r="H485" s="505"/>
      <c r="J485" s="335"/>
      <c r="K485" s="335"/>
      <c r="L485" s="335"/>
      <c r="M485" s="335"/>
      <c r="N485" s="335"/>
      <c r="O485" s="335"/>
      <c r="P485" s="335"/>
    </row>
    <row r="486" spans="3:16" ht="14.25" hidden="1" x14ac:dyDescent="0.2">
      <c r="C486" s="335"/>
      <c r="E486" s="78"/>
      <c r="F486" s="335"/>
      <c r="G486" s="335"/>
      <c r="H486" s="505"/>
      <c r="J486" s="335"/>
      <c r="K486" s="335"/>
      <c r="L486" s="335"/>
      <c r="M486" s="335"/>
      <c r="N486" s="335"/>
      <c r="O486" s="335"/>
      <c r="P486" s="335"/>
    </row>
    <row r="487" spans="3:16" ht="14.25" hidden="1" x14ac:dyDescent="0.2">
      <c r="C487" s="335"/>
      <c r="E487" s="78"/>
      <c r="F487" s="335"/>
      <c r="G487" s="335"/>
      <c r="H487" s="505"/>
      <c r="J487" s="335"/>
      <c r="K487" s="335"/>
      <c r="L487" s="335"/>
      <c r="M487" s="335"/>
      <c r="N487" s="335"/>
      <c r="O487" s="335"/>
      <c r="P487" s="335"/>
    </row>
    <row r="488" spans="3:16" ht="14.25" hidden="1" x14ac:dyDescent="0.2">
      <c r="C488" s="335"/>
      <c r="E488" s="78"/>
      <c r="F488" s="335"/>
      <c r="G488" s="335"/>
      <c r="H488" s="505"/>
      <c r="J488" s="335"/>
      <c r="K488" s="335"/>
      <c r="L488" s="335"/>
      <c r="M488" s="335"/>
      <c r="N488" s="335"/>
      <c r="O488" s="335"/>
      <c r="P488" s="335"/>
    </row>
    <row r="489" spans="3:16" ht="14.25" hidden="1" x14ac:dyDescent="0.2">
      <c r="C489" s="335"/>
      <c r="E489" s="78"/>
      <c r="F489" s="335"/>
      <c r="G489" s="335"/>
      <c r="H489" s="505"/>
      <c r="J489" s="335"/>
      <c r="K489" s="335"/>
      <c r="L489" s="335"/>
      <c r="M489" s="335"/>
      <c r="N489" s="335"/>
      <c r="O489" s="335"/>
      <c r="P489" s="335"/>
    </row>
    <row r="490" spans="3:16" ht="14.25" hidden="1" x14ac:dyDescent="0.2">
      <c r="C490" s="335"/>
      <c r="E490" s="78"/>
      <c r="F490" s="335"/>
      <c r="G490" s="335"/>
      <c r="H490" s="505"/>
      <c r="J490" s="335"/>
      <c r="K490" s="335"/>
      <c r="L490" s="335"/>
      <c r="M490" s="335"/>
      <c r="N490" s="335"/>
      <c r="O490" s="335"/>
      <c r="P490" s="335"/>
    </row>
    <row r="491" spans="3:16" ht="14.25" hidden="1" x14ac:dyDescent="0.2">
      <c r="C491" s="335"/>
      <c r="E491" s="78"/>
      <c r="F491" s="335"/>
      <c r="G491" s="335"/>
      <c r="H491" s="505"/>
      <c r="J491" s="335"/>
      <c r="K491" s="335"/>
      <c r="L491" s="335"/>
      <c r="M491" s="335"/>
      <c r="N491" s="335"/>
      <c r="O491" s="335"/>
      <c r="P491" s="335"/>
    </row>
    <row r="492" spans="3:16" ht="14.25" hidden="1" x14ac:dyDescent="0.2">
      <c r="C492" s="335"/>
      <c r="E492" s="78"/>
      <c r="F492" s="335"/>
      <c r="G492" s="335"/>
      <c r="H492" s="505"/>
      <c r="J492" s="335"/>
      <c r="K492" s="335"/>
      <c r="L492" s="335"/>
      <c r="M492" s="335"/>
      <c r="N492" s="335"/>
      <c r="O492" s="335"/>
      <c r="P492" s="335"/>
    </row>
    <row r="493" spans="3:16" ht="14.25" hidden="1" x14ac:dyDescent="0.2">
      <c r="C493" s="335"/>
      <c r="E493" s="78"/>
      <c r="F493" s="335"/>
      <c r="G493" s="335"/>
      <c r="H493" s="505"/>
      <c r="J493" s="335"/>
      <c r="K493" s="335"/>
      <c r="L493" s="335"/>
      <c r="M493" s="335"/>
      <c r="N493" s="335"/>
      <c r="O493" s="335"/>
      <c r="P493" s="335"/>
    </row>
    <row r="494" spans="3:16" ht="14.25" hidden="1" x14ac:dyDescent="0.2">
      <c r="C494" s="335"/>
      <c r="E494" s="78"/>
      <c r="F494" s="335"/>
      <c r="G494" s="335"/>
      <c r="H494" s="505"/>
      <c r="J494" s="335"/>
      <c r="K494" s="335"/>
      <c r="L494" s="335"/>
      <c r="M494" s="335"/>
      <c r="N494" s="335"/>
      <c r="O494" s="335"/>
      <c r="P494" s="335"/>
    </row>
    <row r="495" spans="3:16" ht="14.25" hidden="1" x14ac:dyDescent="0.2">
      <c r="C495" s="335"/>
      <c r="E495" s="78"/>
      <c r="F495" s="335"/>
      <c r="G495" s="335"/>
      <c r="H495" s="505"/>
      <c r="J495" s="335"/>
      <c r="K495" s="335"/>
      <c r="L495" s="335"/>
      <c r="M495" s="335"/>
      <c r="N495" s="335"/>
      <c r="O495" s="335"/>
      <c r="P495" s="335"/>
    </row>
    <row r="496" spans="3:16" ht="14.25" hidden="1" x14ac:dyDescent="0.2">
      <c r="C496" s="335"/>
      <c r="E496" s="78"/>
      <c r="F496" s="335"/>
      <c r="G496" s="335"/>
      <c r="H496" s="505"/>
      <c r="J496" s="335"/>
      <c r="K496" s="335"/>
      <c r="L496" s="335"/>
      <c r="M496" s="335"/>
      <c r="N496" s="335"/>
      <c r="O496" s="335"/>
      <c r="P496" s="335"/>
    </row>
    <row r="497" spans="3:16" ht="14.25" hidden="1" x14ac:dyDescent="0.2">
      <c r="C497" s="335"/>
      <c r="E497" s="78"/>
      <c r="F497" s="335"/>
      <c r="G497" s="335"/>
      <c r="H497" s="505"/>
      <c r="J497" s="335"/>
      <c r="K497" s="335"/>
      <c r="L497" s="335"/>
      <c r="M497" s="335"/>
      <c r="N497" s="335"/>
      <c r="O497" s="335"/>
      <c r="P497" s="335"/>
    </row>
    <row r="498" spans="3:16" ht="14.25" hidden="1" x14ac:dyDescent="0.2">
      <c r="C498" s="335"/>
      <c r="E498" s="78"/>
      <c r="F498" s="335"/>
      <c r="G498" s="335"/>
      <c r="H498" s="505"/>
      <c r="J498" s="335"/>
      <c r="K498" s="335"/>
      <c r="L498" s="335"/>
      <c r="M498" s="335"/>
      <c r="N498" s="335"/>
      <c r="O498" s="335"/>
      <c r="P498" s="335"/>
    </row>
    <row r="499" spans="3:16" ht="14.25" hidden="1" x14ac:dyDescent="0.2">
      <c r="C499" s="335"/>
      <c r="E499" s="78"/>
      <c r="F499" s="335"/>
      <c r="G499" s="335"/>
      <c r="H499" s="505"/>
      <c r="J499" s="335"/>
      <c r="K499" s="335"/>
      <c r="L499" s="335"/>
      <c r="M499" s="335"/>
      <c r="N499" s="335"/>
      <c r="O499" s="335"/>
      <c r="P499" s="335"/>
    </row>
    <row r="500" spans="3:16" ht="14.25" hidden="1" x14ac:dyDescent="0.2">
      <c r="C500" s="335"/>
      <c r="E500" s="78"/>
      <c r="F500" s="335"/>
      <c r="G500" s="335"/>
      <c r="H500" s="505"/>
      <c r="J500" s="335"/>
      <c r="K500" s="335"/>
      <c r="L500" s="335"/>
      <c r="M500" s="335"/>
      <c r="N500" s="335"/>
      <c r="O500" s="335"/>
      <c r="P500" s="335"/>
    </row>
    <row r="501" spans="3:16" ht="14.25" hidden="1" x14ac:dyDescent="0.2">
      <c r="C501" s="335"/>
      <c r="E501" s="78"/>
      <c r="F501" s="335"/>
      <c r="G501" s="335"/>
      <c r="H501" s="505"/>
      <c r="J501" s="335"/>
      <c r="K501" s="335"/>
      <c r="L501" s="335"/>
      <c r="M501" s="335"/>
      <c r="N501" s="335"/>
      <c r="O501" s="335"/>
      <c r="P501" s="335"/>
    </row>
    <row r="502" spans="3:16" ht="14.25" hidden="1" x14ac:dyDescent="0.2">
      <c r="C502" s="335"/>
      <c r="E502" s="78"/>
      <c r="F502" s="335"/>
      <c r="G502" s="335"/>
      <c r="H502" s="505"/>
      <c r="J502" s="335"/>
      <c r="K502" s="335"/>
      <c r="L502" s="335"/>
      <c r="M502" s="335"/>
      <c r="N502" s="335"/>
      <c r="O502" s="335"/>
      <c r="P502" s="335"/>
    </row>
    <row r="503" spans="3:16" ht="14.25" hidden="1" x14ac:dyDescent="0.2">
      <c r="C503" s="335"/>
      <c r="E503" s="78"/>
      <c r="F503" s="335"/>
      <c r="G503" s="335"/>
      <c r="H503" s="505"/>
      <c r="J503" s="335"/>
      <c r="K503" s="335"/>
      <c r="L503" s="335"/>
      <c r="M503" s="335"/>
      <c r="N503" s="335"/>
      <c r="O503" s="335"/>
      <c r="P503" s="335"/>
    </row>
    <row r="504" spans="3:16" ht="14.25" hidden="1" x14ac:dyDescent="0.2">
      <c r="C504" s="335"/>
      <c r="E504" s="78"/>
      <c r="F504" s="335"/>
      <c r="G504" s="335"/>
      <c r="H504" s="505"/>
      <c r="J504" s="335"/>
      <c r="K504" s="335"/>
      <c r="L504" s="335"/>
      <c r="M504" s="335"/>
      <c r="N504" s="335"/>
      <c r="O504" s="335"/>
      <c r="P504" s="335"/>
    </row>
    <row r="505" spans="3:16" ht="14.25" hidden="1" x14ac:dyDescent="0.2">
      <c r="C505" s="335"/>
      <c r="E505" s="78"/>
      <c r="F505" s="335"/>
      <c r="G505" s="335"/>
      <c r="H505" s="505"/>
      <c r="J505" s="335"/>
      <c r="K505" s="335"/>
      <c r="L505" s="335"/>
      <c r="M505" s="335"/>
      <c r="N505" s="335"/>
      <c r="O505" s="335"/>
      <c r="P505" s="335"/>
    </row>
    <row r="506" spans="3:16" ht="14.25" hidden="1" x14ac:dyDescent="0.2">
      <c r="C506" s="335"/>
      <c r="E506" s="78"/>
      <c r="F506" s="335"/>
      <c r="G506" s="335"/>
      <c r="H506" s="505"/>
      <c r="J506" s="335"/>
      <c r="K506" s="335"/>
      <c r="L506" s="335"/>
      <c r="M506" s="335"/>
      <c r="N506" s="335"/>
      <c r="O506" s="335"/>
      <c r="P506" s="335"/>
    </row>
    <row r="507" spans="3:16" ht="14.25" hidden="1" x14ac:dyDescent="0.2">
      <c r="C507" s="335"/>
      <c r="E507" s="78"/>
      <c r="F507" s="335"/>
      <c r="G507" s="335"/>
      <c r="H507" s="505"/>
      <c r="J507" s="335"/>
      <c r="K507" s="335"/>
      <c r="L507" s="335"/>
      <c r="M507" s="335"/>
      <c r="N507" s="335"/>
      <c r="O507" s="335"/>
      <c r="P507" s="335"/>
    </row>
    <row r="508" spans="3:16" ht="14.25" hidden="1" x14ac:dyDescent="0.2">
      <c r="C508" s="335"/>
      <c r="E508" s="78"/>
      <c r="F508" s="335"/>
      <c r="G508" s="335"/>
      <c r="H508" s="505"/>
      <c r="J508" s="335"/>
      <c r="K508" s="335"/>
      <c r="L508" s="335"/>
      <c r="M508" s="335"/>
      <c r="N508" s="335"/>
      <c r="O508" s="335"/>
      <c r="P508" s="335"/>
    </row>
    <row r="509" spans="3:16" ht="14.25" hidden="1" x14ac:dyDescent="0.2">
      <c r="C509" s="335"/>
      <c r="E509" s="78"/>
      <c r="F509" s="335"/>
      <c r="G509" s="335"/>
      <c r="H509" s="505"/>
      <c r="J509" s="335"/>
      <c r="K509" s="335"/>
      <c r="L509" s="335"/>
      <c r="M509" s="335"/>
      <c r="N509" s="335"/>
      <c r="O509" s="335"/>
      <c r="P509" s="335"/>
    </row>
    <row r="510" spans="3:16" ht="14.25" hidden="1" x14ac:dyDescent="0.2">
      <c r="C510" s="335"/>
      <c r="E510" s="78"/>
      <c r="F510" s="335"/>
      <c r="G510" s="335"/>
      <c r="H510" s="505"/>
      <c r="J510" s="335"/>
      <c r="K510" s="335"/>
      <c r="L510" s="335"/>
      <c r="M510" s="335"/>
      <c r="N510" s="335"/>
      <c r="O510" s="335"/>
      <c r="P510" s="335"/>
    </row>
    <row r="511" spans="3:16" ht="14.25" hidden="1" x14ac:dyDescent="0.2">
      <c r="C511" s="335"/>
      <c r="E511" s="78"/>
      <c r="F511" s="335"/>
      <c r="G511" s="335"/>
      <c r="H511" s="505"/>
      <c r="J511" s="335"/>
      <c r="K511" s="335"/>
      <c r="L511" s="335"/>
      <c r="M511" s="335"/>
      <c r="N511" s="335"/>
      <c r="O511" s="335"/>
      <c r="P511" s="335"/>
    </row>
    <row r="512" spans="3:16" ht="14.25" hidden="1" x14ac:dyDescent="0.2">
      <c r="C512" s="335"/>
      <c r="E512" s="78"/>
      <c r="F512" s="335"/>
      <c r="G512" s="335"/>
      <c r="H512" s="505"/>
      <c r="J512" s="335"/>
      <c r="K512" s="335"/>
      <c r="L512" s="335"/>
      <c r="M512" s="335"/>
      <c r="N512" s="335"/>
      <c r="O512" s="335"/>
      <c r="P512" s="335"/>
    </row>
    <row r="513" spans="3:16" ht="14.25" hidden="1" x14ac:dyDescent="0.2">
      <c r="C513" s="335"/>
      <c r="E513" s="78"/>
      <c r="F513" s="335"/>
      <c r="G513" s="335"/>
      <c r="H513" s="505"/>
      <c r="J513" s="335"/>
      <c r="K513" s="335"/>
      <c r="L513" s="335"/>
      <c r="M513" s="335"/>
      <c r="N513" s="335"/>
      <c r="O513" s="335"/>
      <c r="P513" s="335"/>
    </row>
    <row r="514" spans="3:16" ht="14.25" hidden="1" x14ac:dyDescent="0.2">
      <c r="C514" s="335"/>
      <c r="E514" s="78"/>
      <c r="F514" s="335"/>
      <c r="G514" s="335"/>
      <c r="H514" s="505"/>
      <c r="J514" s="335"/>
      <c r="K514" s="335"/>
      <c r="L514" s="335"/>
      <c r="M514" s="335"/>
      <c r="N514" s="335"/>
      <c r="O514" s="335"/>
      <c r="P514" s="335"/>
    </row>
    <row r="515" spans="3:16" ht="14.25" hidden="1" x14ac:dyDescent="0.2">
      <c r="C515" s="335"/>
      <c r="E515" s="78"/>
      <c r="F515" s="335"/>
      <c r="G515" s="335"/>
      <c r="H515" s="505"/>
      <c r="J515" s="335"/>
      <c r="K515" s="335"/>
      <c r="L515" s="335"/>
      <c r="M515" s="335"/>
      <c r="N515" s="335"/>
      <c r="O515" s="335"/>
      <c r="P515" s="335"/>
    </row>
    <row r="516" spans="3:16" ht="14.25" hidden="1" x14ac:dyDescent="0.2">
      <c r="C516" s="335"/>
      <c r="E516" s="78"/>
      <c r="F516" s="335"/>
      <c r="G516" s="335"/>
      <c r="H516" s="505"/>
      <c r="J516" s="335"/>
      <c r="K516" s="335"/>
      <c r="L516" s="335"/>
      <c r="M516" s="335"/>
      <c r="N516" s="335"/>
      <c r="O516" s="335"/>
      <c r="P516" s="335"/>
    </row>
    <row r="517" spans="3:16" ht="14.25" hidden="1" x14ac:dyDescent="0.2">
      <c r="C517" s="335"/>
      <c r="E517" s="78"/>
      <c r="F517" s="335"/>
      <c r="G517" s="335"/>
      <c r="H517" s="505"/>
      <c r="J517" s="335"/>
      <c r="K517" s="335"/>
      <c r="L517" s="335"/>
      <c r="M517" s="335"/>
      <c r="N517" s="335"/>
      <c r="O517" s="335"/>
      <c r="P517" s="335"/>
    </row>
    <row r="518" spans="3:16" ht="14.25" hidden="1" x14ac:dyDescent="0.2">
      <c r="C518" s="335"/>
      <c r="E518" s="78"/>
      <c r="F518" s="335"/>
      <c r="G518" s="335"/>
      <c r="H518" s="505"/>
      <c r="J518" s="335"/>
      <c r="K518" s="335"/>
      <c r="L518" s="335"/>
      <c r="M518" s="335"/>
      <c r="N518" s="335"/>
      <c r="O518" s="335"/>
      <c r="P518" s="335"/>
    </row>
    <row r="519" spans="3:16" ht="14.25" hidden="1" x14ac:dyDescent="0.2">
      <c r="C519" s="335"/>
      <c r="E519" s="78"/>
      <c r="F519" s="335"/>
      <c r="G519" s="335"/>
      <c r="H519" s="505"/>
      <c r="J519" s="335"/>
      <c r="K519" s="335"/>
      <c r="L519" s="335"/>
      <c r="M519" s="335"/>
      <c r="N519" s="335"/>
      <c r="O519" s="335"/>
      <c r="P519" s="335"/>
    </row>
    <row r="520" spans="3:16" ht="14.25" hidden="1" x14ac:dyDescent="0.2">
      <c r="C520" s="335"/>
      <c r="E520" s="78"/>
      <c r="F520" s="335"/>
      <c r="G520" s="335"/>
      <c r="H520" s="505"/>
      <c r="J520" s="335"/>
      <c r="K520" s="335"/>
      <c r="L520" s="335"/>
      <c r="M520" s="335"/>
      <c r="N520" s="335"/>
      <c r="O520" s="335"/>
      <c r="P520" s="335"/>
    </row>
    <row r="521" spans="3:16" ht="14.25" hidden="1" x14ac:dyDescent="0.2">
      <c r="C521" s="335"/>
      <c r="E521" s="78"/>
      <c r="F521" s="335"/>
      <c r="G521" s="335"/>
      <c r="H521" s="505"/>
      <c r="J521" s="335"/>
      <c r="K521" s="335"/>
      <c r="L521" s="335"/>
      <c r="M521" s="335"/>
      <c r="N521" s="335"/>
      <c r="O521" s="335"/>
      <c r="P521" s="335"/>
    </row>
    <row r="522" spans="3:16" ht="14.25" hidden="1" x14ac:dyDescent="0.2">
      <c r="C522" s="335"/>
      <c r="E522" s="78"/>
      <c r="F522" s="335"/>
      <c r="G522" s="335"/>
      <c r="H522" s="505"/>
      <c r="J522" s="335"/>
      <c r="K522" s="335"/>
      <c r="L522" s="335"/>
      <c r="M522" s="335"/>
      <c r="N522" s="335"/>
      <c r="O522" s="335"/>
      <c r="P522" s="335"/>
    </row>
    <row r="523" spans="3:16" ht="14.25" hidden="1" x14ac:dyDescent="0.2">
      <c r="C523" s="335"/>
      <c r="E523" s="78"/>
      <c r="F523" s="335"/>
      <c r="G523" s="335"/>
      <c r="H523" s="505"/>
      <c r="J523" s="335"/>
      <c r="K523" s="335"/>
      <c r="L523" s="335"/>
      <c r="M523" s="335"/>
      <c r="N523" s="335"/>
      <c r="O523" s="335"/>
      <c r="P523" s="335"/>
    </row>
    <row r="524" spans="3:16" ht="14.25" hidden="1" x14ac:dyDescent="0.2">
      <c r="C524" s="335"/>
      <c r="E524" s="78"/>
      <c r="F524" s="335"/>
      <c r="G524" s="335"/>
      <c r="H524" s="505"/>
      <c r="J524" s="335"/>
      <c r="K524" s="335"/>
      <c r="L524" s="335"/>
      <c r="M524" s="335"/>
      <c r="N524" s="335"/>
      <c r="O524" s="335"/>
      <c r="P524" s="335"/>
    </row>
    <row r="525" spans="3:16" ht="14.25" hidden="1" x14ac:dyDescent="0.2">
      <c r="C525" s="335"/>
      <c r="E525" s="78"/>
      <c r="F525" s="335"/>
      <c r="G525" s="335"/>
      <c r="H525" s="505"/>
      <c r="J525" s="335"/>
      <c r="K525" s="335"/>
      <c r="L525" s="335"/>
      <c r="M525" s="335"/>
      <c r="N525" s="335"/>
      <c r="O525" s="335"/>
      <c r="P525" s="335"/>
    </row>
    <row r="526" spans="3:16" ht="14.25" hidden="1" x14ac:dyDescent="0.2">
      <c r="C526" s="335"/>
      <c r="E526" s="78"/>
      <c r="F526" s="335"/>
      <c r="G526" s="335"/>
      <c r="H526" s="505"/>
      <c r="J526" s="335"/>
      <c r="K526" s="335"/>
      <c r="L526" s="335"/>
      <c r="M526" s="335"/>
      <c r="N526" s="335"/>
      <c r="O526" s="335"/>
      <c r="P526" s="335"/>
    </row>
    <row r="527" spans="3:16" ht="14.25" hidden="1" x14ac:dyDescent="0.2">
      <c r="C527" s="335"/>
      <c r="E527" s="78"/>
      <c r="F527" s="335"/>
      <c r="G527" s="335"/>
      <c r="H527" s="505"/>
      <c r="J527" s="335"/>
      <c r="K527" s="335"/>
      <c r="L527" s="335"/>
      <c r="M527" s="335"/>
      <c r="N527" s="335"/>
      <c r="O527" s="335"/>
      <c r="P527" s="335"/>
    </row>
    <row r="528" spans="3:16" ht="14.25" hidden="1" x14ac:dyDescent="0.2">
      <c r="C528" s="335"/>
      <c r="E528" s="78"/>
      <c r="F528" s="335"/>
      <c r="G528" s="335"/>
      <c r="H528" s="505"/>
      <c r="J528" s="335"/>
      <c r="K528" s="335"/>
      <c r="L528" s="335"/>
      <c r="M528" s="335"/>
      <c r="N528" s="335"/>
      <c r="O528" s="335"/>
      <c r="P528" s="335"/>
    </row>
    <row r="529" spans="3:16" ht="14.25" hidden="1" x14ac:dyDescent="0.2">
      <c r="C529" s="335"/>
      <c r="E529" s="78"/>
      <c r="F529" s="335"/>
      <c r="G529" s="335"/>
      <c r="H529" s="505"/>
      <c r="J529" s="335"/>
      <c r="K529" s="335"/>
      <c r="L529" s="335"/>
      <c r="M529" s="335"/>
      <c r="N529" s="335"/>
      <c r="O529" s="335"/>
      <c r="P529" s="335"/>
    </row>
    <row r="530" spans="3:16" ht="14.25" hidden="1" x14ac:dyDescent="0.2">
      <c r="C530" s="335"/>
      <c r="E530" s="78"/>
      <c r="F530" s="335"/>
      <c r="G530" s="335"/>
      <c r="H530" s="505"/>
      <c r="J530" s="335"/>
      <c r="K530" s="335"/>
      <c r="L530" s="335"/>
      <c r="M530" s="335"/>
      <c r="N530" s="335"/>
      <c r="O530" s="335"/>
      <c r="P530" s="335"/>
    </row>
    <row r="531" spans="3:16" ht="14.25" hidden="1" x14ac:dyDescent="0.2">
      <c r="C531" s="335"/>
      <c r="E531" s="78"/>
      <c r="F531" s="335"/>
      <c r="G531" s="335"/>
      <c r="H531" s="505"/>
      <c r="J531" s="335"/>
      <c r="K531" s="335"/>
      <c r="L531" s="335"/>
      <c r="M531" s="335"/>
      <c r="N531" s="335"/>
      <c r="O531" s="335"/>
      <c r="P531" s="335"/>
    </row>
    <row r="532" spans="3:16" ht="14.25" hidden="1" x14ac:dyDescent="0.2">
      <c r="C532" s="335"/>
      <c r="E532" s="78"/>
      <c r="F532" s="335"/>
      <c r="G532" s="335"/>
      <c r="H532" s="505"/>
      <c r="J532" s="335"/>
      <c r="K532" s="335"/>
      <c r="L532" s="335"/>
      <c r="M532" s="335"/>
      <c r="N532" s="335"/>
      <c r="O532" s="335"/>
      <c r="P532" s="335"/>
    </row>
    <row r="533" spans="3:16" ht="14.25" hidden="1" x14ac:dyDescent="0.2">
      <c r="C533" s="335"/>
      <c r="E533" s="78"/>
      <c r="F533" s="335"/>
      <c r="G533" s="335"/>
      <c r="H533" s="505"/>
      <c r="J533" s="335"/>
      <c r="K533" s="335"/>
      <c r="L533" s="335"/>
      <c r="M533" s="335"/>
      <c r="N533" s="335"/>
      <c r="O533" s="335"/>
      <c r="P533" s="335"/>
    </row>
    <row r="534" spans="3:16" ht="14.25" hidden="1" x14ac:dyDescent="0.2">
      <c r="C534" s="335"/>
      <c r="E534" s="78"/>
      <c r="F534" s="335"/>
      <c r="G534" s="335"/>
      <c r="H534" s="505"/>
      <c r="J534" s="335"/>
      <c r="K534" s="335"/>
      <c r="L534" s="335"/>
      <c r="M534" s="335"/>
      <c r="N534" s="335"/>
      <c r="O534" s="335"/>
      <c r="P534" s="335"/>
    </row>
    <row r="535" spans="3:16" ht="14.25" hidden="1" x14ac:dyDescent="0.2">
      <c r="C535" s="335"/>
      <c r="E535" s="78"/>
      <c r="F535" s="335"/>
      <c r="G535" s="335"/>
      <c r="H535" s="505"/>
      <c r="J535" s="335"/>
      <c r="K535" s="335"/>
      <c r="L535" s="335"/>
      <c r="M535" s="335"/>
      <c r="N535" s="335"/>
      <c r="O535" s="335"/>
      <c r="P535" s="335"/>
    </row>
    <row r="536" spans="3:16" ht="14.25" hidden="1" x14ac:dyDescent="0.2">
      <c r="C536" s="335"/>
      <c r="E536" s="78"/>
      <c r="F536" s="335"/>
      <c r="G536" s="335"/>
      <c r="H536" s="505"/>
      <c r="J536" s="335"/>
      <c r="K536" s="335"/>
      <c r="L536" s="335"/>
      <c r="M536" s="335"/>
      <c r="N536" s="335"/>
      <c r="O536" s="335"/>
      <c r="P536" s="335"/>
    </row>
    <row r="537" spans="3:16" ht="14.25" hidden="1" x14ac:dyDescent="0.2">
      <c r="C537" s="335"/>
      <c r="E537" s="78"/>
      <c r="F537" s="335"/>
      <c r="G537" s="335"/>
      <c r="H537" s="505"/>
      <c r="J537" s="335"/>
      <c r="K537" s="335"/>
      <c r="L537" s="335"/>
      <c r="M537" s="335"/>
      <c r="N537" s="335"/>
      <c r="O537" s="335"/>
      <c r="P537" s="335"/>
    </row>
    <row r="538" spans="3:16" ht="14.25" hidden="1" x14ac:dyDescent="0.2">
      <c r="C538" s="335"/>
      <c r="E538" s="78"/>
      <c r="F538" s="335"/>
      <c r="G538" s="335"/>
      <c r="H538" s="505"/>
      <c r="J538" s="335"/>
      <c r="K538" s="335"/>
      <c r="L538" s="335"/>
      <c r="M538" s="335"/>
      <c r="N538" s="335"/>
      <c r="O538" s="335"/>
      <c r="P538" s="335"/>
    </row>
    <row r="539" spans="3:16" ht="14.25" hidden="1" x14ac:dyDescent="0.2">
      <c r="C539" s="335"/>
      <c r="E539" s="78"/>
      <c r="F539" s="335"/>
      <c r="G539" s="335"/>
      <c r="H539" s="505"/>
      <c r="J539" s="335"/>
      <c r="K539" s="335"/>
      <c r="L539" s="335"/>
      <c r="M539" s="335"/>
      <c r="N539" s="335"/>
      <c r="O539" s="335"/>
      <c r="P539" s="335"/>
    </row>
    <row r="540" spans="3:16" ht="14.25" hidden="1" x14ac:dyDescent="0.2">
      <c r="C540" s="335"/>
      <c r="E540" s="78"/>
      <c r="F540" s="335"/>
      <c r="G540" s="335"/>
      <c r="H540" s="505"/>
      <c r="J540" s="335"/>
      <c r="K540" s="335"/>
      <c r="L540" s="335"/>
      <c r="M540" s="335"/>
      <c r="N540" s="335"/>
      <c r="O540" s="335"/>
      <c r="P540" s="335"/>
    </row>
    <row r="541" spans="3:16" ht="14.25" hidden="1" x14ac:dyDescent="0.2">
      <c r="C541" s="335"/>
      <c r="E541" s="78"/>
      <c r="F541" s="335"/>
      <c r="G541" s="335"/>
      <c r="H541" s="505"/>
      <c r="J541" s="335"/>
      <c r="K541" s="335"/>
      <c r="L541" s="335"/>
      <c r="M541" s="335"/>
      <c r="N541" s="335"/>
      <c r="O541" s="335"/>
      <c r="P541" s="335"/>
    </row>
    <row r="542" spans="3:16" ht="14.25" hidden="1" x14ac:dyDescent="0.2">
      <c r="C542" s="335"/>
      <c r="E542" s="78"/>
      <c r="F542" s="335"/>
      <c r="G542" s="335"/>
      <c r="H542" s="505"/>
      <c r="J542" s="335"/>
      <c r="K542" s="335"/>
      <c r="L542" s="335"/>
      <c r="M542" s="335"/>
      <c r="N542" s="335"/>
      <c r="O542" s="335"/>
      <c r="P542" s="335"/>
    </row>
    <row r="543" spans="3:16" ht="14.25" hidden="1" x14ac:dyDescent="0.2">
      <c r="C543" s="335"/>
      <c r="E543" s="78"/>
      <c r="F543" s="335"/>
      <c r="G543" s="335"/>
      <c r="H543" s="505"/>
      <c r="J543" s="335"/>
      <c r="K543" s="335"/>
      <c r="L543" s="335"/>
      <c r="M543" s="335"/>
      <c r="N543" s="335"/>
      <c r="O543" s="335"/>
      <c r="P543" s="335"/>
    </row>
    <row r="544" spans="3:16" ht="14.25" hidden="1" x14ac:dyDescent="0.2">
      <c r="C544" s="335"/>
      <c r="E544" s="78"/>
      <c r="F544" s="335"/>
      <c r="G544" s="335"/>
      <c r="H544" s="505"/>
      <c r="J544" s="335"/>
      <c r="K544" s="335"/>
      <c r="L544" s="335"/>
      <c r="M544" s="335"/>
      <c r="N544" s="335"/>
      <c r="O544" s="335"/>
      <c r="P544" s="335"/>
    </row>
    <row r="545" spans="3:16" ht="14.25" hidden="1" x14ac:dyDescent="0.2">
      <c r="C545" s="335"/>
      <c r="E545" s="78"/>
      <c r="F545" s="335"/>
      <c r="G545" s="335"/>
      <c r="H545" s="505"/>
      <c r="J545" s="335"/>
      <c r="K545" s="335"/>
      <c r="L545" s="335"/>
      <c r="M545" s="335"/>
      <c r="N545" s="335"/>
      <c r="O545" s="335"/>
      <c r="P545" s="335"/>
    </row>
    <row r="546" spans="3:16" ht="14.25" hidden="1" x14ac:dyDescent="0.2">
      <c r="C546" s="335"/>
      <c r="E546" s="78"/>
      <c r="F546" s="335"/>
      <c r="G546" s="335"/>
      <c r="H546" s="505"/>
      <c r="J546" s="335"/>
      <c r="K546" s="335"/>
      <c r="L546" s="335"/>
      <c r="M546" s="335"/>
      <c r="N546" s="335"/>
      <c r="O546" s="335"/>
      <c r="P546" s="335"/>
    </row>
    <row r="547" spans="3:16" ht="14.25" hidden="1" x14ac:dyDescent="0.2">
      <c r="C547" s="335"/>
      <c r="E547" s="78"/>
      <c r="F547" s="335"/>
      <c r="G547" s="335"/>
      <c r="H547" s="505"/>
      <c r="J547" s="335"/>
      <c r="K547" s="335"/>
      <c r="L547" s="335"/>
      <c r="M547" s="335"/>
      <c r="N547" s="335"/>
      <c r="O547" s="335"/>
      <c r="P547" s="335"/>
    </row>
    <row r="548" spans="3:16" ht="14.25" hidden="1" x14ac:dyDescent="0.2">
      <c r="C548" s="335"/>
      <c r="E548" s="78"/>
      <c r="F548" s="335"/>
      <c r="G548" s="335"/>
      <c r="H548" s="505"/>
      <c r="J548" s="335"/>
      <c r="K548" s="335"/>
      <c r="L548" s="335"/>
      <c r="M548" s="335"/>
      <c r="N548" s="335"/>
      <c r="O548" s="335"/>
      <c r="P548" s="335"/>
    </row>
    <row r="549" spans="3:16" ht="14.25" hidden="1" x14ac:dyDescent="0.2">
      <c r="C549" s="335"/>
      <c r="E549" s="78"/>
      <c r="F549" s="335"/>
      <c r="G549" s="335"/>
      <c r="H549" s="505"/>
      <c r="J549" s="335"/>
      <c r="K549" s="335"/>
      <c r="L549" s="335"/>
      <c r="M549" s="335"/>
      <c r="N549" s="335"/>
      <c r="O549" s="335"/>
      <c r="P549" s="335"/>
    </row>
    <row r="550" spans="3:16" ht="14.25" hidden="1" x14ac:dyDescent="0.2">
      <c r="C550" s="335"/>
      <c r="E550" s="78"/>
      <c r="F550" s="335"/>
      <c r="G550" s="335"/>
      <c r="H550" s="505"/>
      <c r="J550" s="335"/>
      <c r="K550" s="335"/>
      <c r="L550" s="335"/>
      <c r="M550" s="335"/>
      <c r="N550" s="335"/>
      <c r="O550" s="335"/>
      <c r="P550" s="335"/>
    </row>
    <row r="551" spans="3:16" ht="14.25" hidden="1" x14ac:dyDescent="0.2">
      <c r="C551" s="335"/>
      <c r="E551" s="78"/>
      <c r="F551" s="335"/>
      <c r="G551" s="335"/>
      <c r="H551" s="505"/>
      <c r="J551" s="335"/>
      <c r="K551" s="335"/>
      <c r="L551" s="335"/>
      <c r="M551" s="335"/>
      <c r="N551" s="335"/>
      <c r="O551" s="335"/>
      <c r="P551" s="335"/>
    </row>
    <row r="552" spans="3:16" ht="14.25" hidden="1" x14ac:dyDescent="0.2">
      <c r="C552" s="335"/>
      <c r="E552" s="78"/>
      <c r="F552" s="335"/>
      <c r="G552" s="335"/>
      <c r="H552" s="505"/>
      <c r="J552" s="335"/>
      <c r="K552" s="335"/>
      <c r="L552" s="335"/>
      <c r="M552" s="335"/>
      <c r="N552" s="335"/>
      <c r="O552" s="335"/>
      <c r="P552" s="335"/>
    </row>
    <row r="553" spans="3:16" ht="14.25" hidden="1" x14ac:dyDescent="0.2">
      <c r="C553" s="335"/>
      <c r="E553" s="78"/>
      <c r="F553" s="335"/>
      <c r="G553" s="335"/>
      <c r="H553" s="505"/>
      <c r="J553" s="335"/>
      <c r="K553" s="335"/>
      <c r="L553" s="335"/>
      <c r="M553" s="335"/>
      <c r="N553" s="335"/>
      <c r="O553" s="335"/>
      <c r="P553" s="335"/>
    </row>
    <row r="554" spans="3:16" ht="14.25" hidden="1" x14ac:dyDescent="0.2">
      <c r="C554" s="335"/>
      <c r="E554" s="78"/>
      <c r="F554" s="335"/>
      <c r="G554" s="335"/>
      <c r="H554" s="505"/>
      <c r="J554" s="335"/>
      <c r="K554" s="335"/>
      <c r="L554" s="335"/>
      <c r="M554" s="335"/>
      <c r="N554" s="335"/>
      <c r="O554" s="335"/>
      <c r="P554" s="335"/>
    </row>
    <row r="555" spans="3:16" ht="14.25" hidden="1" x14ac:dyDescent="0.2">
      <c r="C555" s="335"/>
      <c r="E555" s="78"/>
      <c r="F555" s="335"/>
      <c r="G555" s="335"/>
      <c r="H555" s="505"/>
      <c r="J555" s="335"/>
      <c r="K555" s="335"/>
      <c r="L555" s="335"/>
      <c r="M555" s="335"/>
      <c r="N555" s="335"/>
      <c r="O555" s="335"/>
      <c r="P555" s="335"/>
    </row>
    <row r="556" spans="3:16" ht="14.25" hidden="1" x14ac:dyDescent="0.2">
      <c r="C556" s="335"/>
      <c r="E556" s="78"/>
      <c r="F556" s="335"/>
      <c r="G556" s="335"/>
      <c r="H556" s="505"/>
      <c r="J556" s="335"/>
      <c r="K556" s="335"/>
      <c r="L556" s="335"/>
      <c r="M556" s="335"/>
      <c r="N556" s="335"/>
      <c r="O556" s="335"/>
      <c r="P556" s="335"/>
    </row>
    <row r="557" spans="3:16" ht="14.25" hidden="1" x14ac:dyDescent="0.2">
      <c r="C557" s="335"/>
      <c r="E557" s="78"/>
      <c r="F557" s="335"/>
      <c r="G557" s="335"/>
      <c r="H557" s="505"/>
      <c r="J557" s="335"/>
      <c r="K557" s="335"/>
      <c r="L557" s="335"/>
      <c r="M557" s="335"/>
      <c r="N557" s="335"/>
      <c r="O557" s="335"/>
      <c r="P557" s="335"/>
    </row>
    <row r="558" spans="3:16" ht="14.25" hidden="1" x14ac:dyDescent="0.2">
      <c r="C558" s="335"/>
      <c r="E558" s="78"/>
      <c r="F558" s="335"/>
      <c r="G558" s="335"/>
      <c r="H558" s="505"/>
      <c r="J558" s="335"/>
      <c r="K558" s="335"/>
      <c r="L558" s="335"/>
      <c r="M558" s="335"/>
      <c r="N558" s="335"/>
      <c r="O558" s="335"/>
      <c r="P558" s="335"/>
    </row>
    <row r="559" spans="3:16" ht="14.25" hidden="1" x14ac:dyDescent="0.2">
      <c r="C559" s="335"/>
      <c r="E559" s="78"/>
      <c r="F559" s="335"/>
      <c r="G559" s="335"/>
      <c r="H559" s="505"/>
      <c r="J559" s="335"/>
      <c r="K559" s="335"/>
      <c r="L559" s="335"/>
      <c r="M559" s="335"/>
      <c r="N559" s="335"/>
      <c r="O559" s="335"/>
      <c r="P559" s="335"/>
    </row>
    <row r="560" spans="3:16" ht="14.25" hidden="1" x14ac:dyDescent="0.2">
      <c r="C560" s="335"/>
      <c r="E560" s="78"/>
      <c r="F560" s="335"/>
      <c r="G560" s="335"/>
      <c r="H560" s="505"/>
      <c r="J560" s="335"/>
      <c r="K560" s="335"/>
      <c r="L560" s="335"/>
      <c r="M560" s="335"/>
      <c r="N560" s="335"/>
      <c r="O560" s="335"/>
      <c r="P560" s="335"/>
    </row>
    <row r="561" spans="3:16" ht="14.25" hidden="1" x14ac:dyDescent="0.2">
      <c r="C561" s="335"/>
      <c r="E561" s="78"/>
      <c r="F561" s="335"/>
      <c r="G561" s="335"/>
      <c r="H561" s="505"/>
      <c r="J561" s="335"/>
      <c r="K561" s="335"/>
      <c r="L561" s="335"/>
      <c r="M561" s="335"/>
      <c r="N561" s="335"/>
      <c r="O561" s="335"/>
      <c r="P561" s="335"/>
    </row>
    <row r="562" spans="3:16" ht="14.25" hidden="1" x14ac:dyDescent="0.2">
      <c r="C562" s="335"/>
      <c r="E562" s="78"/>
      <c r="F562" s="335"/>
      <c r="G562" s="335"/>
      <c r="H562" s="505"/>
      <c r="J562" s="335"/>
      <c r="K562" s="335"/>
      <c r="L562" s="335"/>
      <c r="M562" s="335"/>
      <c r="N562" s="335"/>
      <c r="O562" s="335"/>
      <c r="P562" s="335"/>
    </row>
    <row r="563" spans="3:16" ht="14.25" hidden="1" x14ac:dyDescent="0.2">
      <c r="C563" s="335"/>
      <c r="E563" s="78"/>
      <c r="F563" s="335"/>
      <c r="G563" s="335"/>
      <c r="H563" s="505"/>
      <c r="J563" s="335"/>
      <c r="K563" s="335"/>
      <c r="L563" s="335"/>
      <c r="M563" s="335"/>
      <c r="N563" s="335"/>
      <c r="O563" s="335"/>
      <c r="P563" s="335"/>
    </row>
    <row r="564" spans="3:16" ht="14.25" hidden="1" x14ac:dyDescent="0.2">
      <c r="C564" s="335"/>
      <c r="E564" s="78"/>
      <c r="F564" s="335"/>
      <c r="G564" s="335"/>
      <c r="H564" s="505"/>
      <c r="J564" s="335"/>
      <c r="K564" s="335"/>
      <c r="L564" s="335"/>
      <c r="M564" s="335"/>
      <c r="N564" s="335"/>
      <c r="O564" s="335"/>
      <c r="P564" s="335"/>
    </row>
    <row r="565" spans="3:16" ht="14.25" hidden="1" x14ac:dyDescent="0.2">
      <c r="C565" s="335"/>
      <c r="E565" s="78"/>
      <c r="F565" s="335"/>
      <c r="G565" s="335"/>
      <c r="H565" s="505"/>
      <c r="J565" s="335"/>
      <c r="K565" s="335"/>
      <c r="L565" s="335"/>
      <c r="M565" s="335"/>
      <c r="N565" s="335"/>
      <c r="O565" s="335"/>
      <c r="P565" s="335"/>
    </row>
    <row r="566" spans="3:16" ht="14.25" hidden="1" x14ac:dyDescent="0.2">
      <c r="C566" s="335"/>
      <c r="E566" s="78"/>
      <c r="F566" s="335"/>
      <c r="G566" s="335"/>
      <c r="H566" s="505"/>
      <c r="J566" s="335"/>
      <c r="K566" s="335"/>
      <c r="L566" s="335"/>
      <c r="M566" s="335"/>
      <c r="N566" s="335"/>
      <c r="O566" s="335"/>
      <c r="P566" s="335"/>
    </row>
    <row r="567" spans="3:16" ht="14.25" hidden="1" x14ac:dyDescent="0.2">
      <c r="C567" s="335"/>
      <c r="E567" s="78"/>
      <c r="F567" s="335"/>
      <c r="G567" s="335"/>
      <c r="H567" s="505"/>
      <c r="J567" s="335"/>
      <c r="K567" s="335"/>
      <c r="L567" s="335"/>
      <c r="M567" s="335"/>
      <c r="N567" s="335"/>
      <c r="O567" s="335"/>
      <c r="P567" s="335"/>
    </row>
    <row r="568" spans="3:16" ht="14.25" hidden="1" x14ac:dyDescent="0.2">
      <c r="C568" s="335"/>
      <c r="E568" s="78"/>
      <c r="F568" s="335"/>
      <c r="G568" s="335"/>
      <c r="H568" s="505"/>
      <c r="J568" s="335"/>
      <c r="K568" s="335"/>
      <c r="L568" s="335"/>
      <c r="M568" s="335"/>
      <c r="N568" s="335"/>
      <c r="O568" s="335"/>
      <c r="P568" s="335"/>
    </row>
    <row r="569" spans="3:16" ht="14.25" hidden="1" x14ac:dyDescent="0.2">
      <c r="C569" s="335"/>
      <c r="E569" s="78"/>
      <c r="F569" s="335"/>
      <c r="G569" s="335"/>
      <c r="H569" s="505"/>
      <c r="J569" s="335"/>
      <c r="K569" s="335"/>
      <c r="L569" s="335"/>
      <c r="M569" s="335"/>
      <c r="N569" s="335"/>
      <c r="O569" s="335"/>
      <c r="P569" s="335"/>
    </row>
    <row r="570" spans="3:16" ht="14.25" hidden="1" x14ac:dyDescent="0.2">
      <c r="C570" s="335"/>
      <c r="E570" s="78"/>
      <c r="F570" s="335"/>
      <c r="G570" s="335"/>
      <c r="H570" s="505"/>
      <c r="J570" s="335"/>
      <c r="K570" s="335"/>
      <c r="L570" s="335"/>
      <c r="M570" s="335"/>
      <c r="N570" s="335"/>
      <c r="O570" s="335"/>
      <c r="P570" s="335"/>
    </row>
    <row r="571" spans="3:16" ht="14.25" hidden="1" x14ac:dyDescent="0.2">
      <c r="C571" s="335"/>
      <c r="E571" s="78"/>
      <c r="F571" s="335"/>
      <c r="G571" s="335"/>
      <c r="H571" s="505"/>
      <c r="J571" s="335"/>
      <c r="K571" s="335"/>
      <c r="L571" s="335"/>
      <c r="M571" s="335"/>
      <c r="N571" s="335"/>
      <c r="O571" s="335"/>
      <c r="P571" s="335"/>
    </row>
    <row r="572" spans="3:16" ht="14.25" hidden="1" x14ac:dyDescent="0.2">
      <c r="C572" s="335"/>
      <c r="E572" s="78"/>
      <c r="F572" s="335"/>
      <c r="G572" s="335"/>
      <c r="H572" s="505"/>
      <c r="J572" s="335"/>
      <c r="K572" s="335"/>
      <c r="L572" s="335"/>
      <c r="M572" s="335"/>
      <c r="N572" s="335"/>
      <c r="O572" s="335"/>
      <c r="P572" s="335"/>
    </row>
    <row r="573" spans="3:16" ht="14.25" hidden="1" x14ac:dyDescent="0.2">
      <c r="C573" s="335"/>
      <c r="E573" s="78"/>
      <c r="F573" s="335"/>
      <c r="G573" s="335"/>
      <c r="H573" s="505"/>
      <c r="J573" s="335"/>
      <c r="K573" s="335"/>
      <c r="L573" s="335"/>
      <c r="M573" s="335"/>
      <c r="N573" s="335"/>
      <c r="O573" s="335"/>
      <c r="P573" s="335"/>
    </row>
    <row r="574" spans="3:16" ht="14.25" hidden="1" x14ac:dyDescent="0.2">
      <c r="C574" s="335"/>
      <c r="E574" s="78"/>
      <c r="F574" s="335"/>
      <c r="G574" s="335"/>
      <c r="H574" s="505"/>
      <c r="J574" s="335"/>
      <c r="K574" s="335"/>
      <c r="L574" s="335"/>
      <c r="M574" s="335"/>
      <c r="N574" s="335"/>
      <c r="O574" s="335"/>
      <c r="P574" s="335"/>
    </row>
    <row r="575" spans="3:16" ht="14.25" hidden="1" x14ac:dyDescent="0.2">
      <c r="C575" s="335"/>
      <c r="E575" s="78"/>
      <c r="F575" s="335"/>
      <c r="G575" s="335"/>
      <c r="H575" s="505"/>
      <c r="J575" s="335"/>
      <c r="K575" s="335"/>
      <c r="L575" s="335"/>
      <c r="M575" s="335"/>
      <c r="N575" s="335"/>
      <c r="O575" s="335"/>
      <c r="P575" s="335"/>
    </row>
    <row r="576" spans="3:16" ht="14.25" hidden="1" x14ac:dyDescent="0.2">
      <c r="C576" s="335"/>
      <c r="E576" s="78"/>
      <c r="F576" s="335"/>
      <c r="G576" s="335"/>
      <c r="H576" s="505"/>
      <c r="J576" s="335"/>
      <c r="K576" s="335"/>
      <c r="L576" s="335"/>
      <c r="M576" s="335"/>
      <c r="N576" s="335"/>
      <c r="O576" s="335"/>
      <c r="P576" s="335"/>
    </row>
    <row r="577" spans="3:16" ht="14.25" hidden="1" x14ac:dyDescent="0.2">
      <c r="C577" s="335"/>
      <c r="E577" s="78"/>
      <c r="F577" s="335"/>
      <c r="G577" s="335"/>
      <c r="H577" s="505"/>
      <c r="J577" s="335"/>
      <c r="K577" s="335"/>
      <c r="L577" s="335"/>
      <c r="M577" s="335"/>
      <c r="N577" s="335"/>
      <c r="O577" s="335"/>
      <c r="P577" s="335"/>
    </row>
    <row r="578" spans="3:16" ht="14.25" hidden="1" x14ac:dyDescent="0.2">
      <c r="C578" s="335"/>
      <c r="E578" s="78"/>
      <c r="F578" s="335"/>
      <c r="G578" s="335"/>
      <c r="H578" s="505"/>
      <c r="J578" s="335"/>
      <c r="K578" s="335"/>
      <c r="L578" s="335"/>
      <c r="M578" s="335"/>
      <c r="N578" s="335"/>
      <c r="O578" s="335"/>
      <c r="P578" s="335"/>
    </row>
    <row r="579" spans="3:16" ht="14.25" hidden="1" x14ac:dyDescent="0.2">
      <c r="C579" s="335"/>
      <c r="E579" s="78"/>
      <c r="F579" s="335"/>
      <c r="G579" s="335"/>
      <c r="H579" s="505"/>
      <c r="J579" s="335"/>
      <c r="K579" s="335"/>
      <c r="L579" s="335"/>
      <c r="M579" s="335"/>
      <c r="N579" s="335"/>
      <c r="O579" s="335"/>
      <c r="P579" s="335"/>
    </row>
    <row r="580" spans="3:16" ht="14.25" hidden="1" x14ac:dyDescent="0.2">
      <c r="C580" s="335"/>
      <c r="E580" s="78"/>
      <c r="F580" s="335"/>
      <c r="G580" s="335"/>
      <c r="H580" s="505"/>
      <c r="J580" s="335"/>
      <c r="K580" s="335"/>
      <c r="L580" s="335"/>
      <c r="M580" s="335"/>
      <c r="N580" s="335"/>
      <c r="O580" s="335"/>
      <c r="P580" s="335"/>
    </row>
    <row r="581" spans="3:16" ht="14.25" hidden="1" x14ac:dyDescent="0.2">
      <c r="C581" s="335"/>
      <c r="E581" s="78"/>
      <c r="F581" s="335"/>
      <c r="G581" s="335"/>
      <c r="H581" s="505"/>
      <c r="J581" s="335"/>
      <c r="K581" s="335"/>
      <c r="L581" s="335"/>
      <c r="M581" s="335"/>
      <c r="N581" s="335"/>
      <c r="O581" s="335"/>
      <c r="P581" s="335"/>
    </row>
    <row r="582" spans="3:16" ht="14.25" hidden="1" x14ac:dyDescent="0.2">
      <c r="C582" s="335"/>
      <c r="E582" s="78"/>
      <c r="F582" s="335"/>
      <c r="G582" s="335"/>
      <c r="H582" s="505"/>
      <c r="J582" s="335"/>
      <c r="K582" s="335"/>
      <c r="L582" s="335"/>
      <c r="M582" s="335"/>
      <c r="N582" s="335"/>
      <c r="O582" s="335"/>
      <c r="P582" s="335"/>
    </row>
    <row r="583" spans="3:16" ht="14.25" hidden="1" x14ac:dyDescent="0.2">
      <c r="C583" s="335"/>
      <c r="E583" s="78"/>
      <c r="F583" s="335"/>
      <c r="G583" s="335"/>
      <c r="H583" s="505"/>
      <c r="J583" s="335"/>
      <c r="K583" s="335"/>
      <c r="L583" s="335"/>
      <c r="M583" s="335"/>
      <c r="N583" s="335"/>
      <c r="O583" s="335"/>
      <c r="P583" s="335"/>
    </row>
    <row r="584" spans="3:16" ht="14.25" hidden="1" x14ac:dyDescent="0.2">
      <c r="C584" s="335"/>
      <c r="E584" s="78"/>
      <c r="F584" s="335"/>
      <c r="G584" s="335"/>
      <c r="H584" s="505"/>
      <c r="J584" s="335"/>
      <c r="K584" s="335"/>
      <c r="L584" s="335"/>
      <c r="M584" s="335"/>
      <c r="N584" s="335"/>
      <c r="O584" s="335"/>
      <c r="P584" s="335"/>
    </row>
    <row r="585" spans="3:16" ht="14.25" hidden="1" x14ac:dyDescent="0.2">
      <c r="C585" s="335"/>
      <c r="E585" s="78"/>
      <c r="F585" s="335"/>
      <c r="G585" s="335"/>
      <c r="H585" s="505"/>
      <c r="J585" s="335"/>
      <c r="K585" s="335"/>
      <c r="L585" s="335"/>
      <c r="M585" s="335"/>
      <c r="N585" s="335"/>
      <c r="O585" s="335"/>
      <c r="P585" s="335"/>
    </row>
    <row r="586" spans="3:16" ht="14.25" hidden="1" x14ac:dyDescent="0.2">
      <c r="C586" s="335"/>
      <c r="E586" s="78"/>
      <c r="F586" s="335"/>
      <c r="G586" s="335"/>
      <c r="H586" s="505"/>
      <c r="J586" s="335"/>
      <c r="K586" s="335"/>
      <c r="L586" s="335"/>
      <c r="M586" s="335"/>
      <c r="N586" s="335"/>
      <c r="O586" s="335"/>
      <c r="P586" s="335"/>
    </row>
    <row r="587" spans="3:16" ht="14.25" hidden="1" x14ac:dyDescent="0.2">
      <c r="C587" s="335"/>
      <c r="E587" s="78"/>
      <c r="F587" s="335"/>
      <c r="G587" s="335"/>
      <c r="H587" s="505"/>
      <c r="J587" s="335"/>
      <c r="K587" s="335"/>
      <c r="L587" s="335"/>
      <c r="M587" s="335"/>
      <c r="N587" s="335"/>
      <c r="O587" s="335"/>
      <c r="P587" s="335"/>
    </row>
    <row r="588" spans="3:16" ht="14.25" hidden="1" x14ac:dyDescent="0.2">
      <c r="C588" s="335"/>
      <c r="E588" s="78"/>
      <c r="F588" s="335"/>
      <c r="G588" s="335"/>
      <c r="H588" s="505"/>
      <c r="J588" s="335"/>
      <c r="K588" s="335"/>
      <c r="L588" s="335"/>
      <c r="M588" s="335"/>
      <c r="N588" s="335"/>
      <c r="O588" s="335"/>
      <c r="P588" s="335"/>
    </row>
    <row r="589" spans="3:16" ht="14.25" hidden="1" x14ac:dyDescent="0.2">
      <c r="C589" s="335"/>
      <c r="E589" s="78"/>
      <c r="F589" s="335"/>
      <c r="G589" s="335"/>
      <c r="H589" s="505"/>
      <c r="J589" s="335"/>
      <c r="K589" s="335"/>
      <c r="L589" s="335"/>
      <c r="M589" s="335"/>
      <c r="N589" s="335"/>
      <c r="O589" s="335"/>
      <c r="P589" s="335"/>
    </row>
    <row r="590" spans="3:16" ht="14.25" hidden="1" x14ac:dyDescent="0.2">
      <c r="C590" s="335"/>
      <c r="E590" s="78"/>
      <c r="F590" s="335"/>
      <c r="G590" s="335"/>
      <c r="H590" s="505"/>
      <c r="J590" s="335"/>
      <c r="K590" s="335"/>
      <c r="L590" s="335"/>
      <c r="M590" s="335"/>
      <c r="N590" s="335"/>
      <c r="O590" s="335"/>
      <c r="P590" s="335"/>
    </row>
    <row r="591" spans="3:16" ht="14.25" hidden="1" x14ac:dyDescent="0.2">
      <c r="C591" s="335"/>
      <c r="E591" s="78"/>
      <c r="F591" s="335"/>
      <c r="G591" s="335"/>
      <c r="H591" s="505"/>
      <c r="J591" s="335"/>
      <c r="K591" s="335"/>
      <c r="L591" s="335"/>
      <c r="M591" s="335"/>
      <c r="N591" s="335"/>
      <c r="O591" s="335"/>
      <c r="P591" s="335"/>
    </row>
    <row r="592" spans="3:16" ht="14.25" hidden="1" x14ac:dyDescent="0.2">
      <c r="C592" s="335"/>
      <c r="E592" s="78"/>
      <c r="F592" s="335"/>
      <c r="G592" s="335"/>
      <c r="H592" s="505"/>
      <c r="J592" s="335"/>
      <c r="K592" s="335"/>
      <c r="L592" s="335"/>
      <c r="M592" s="335"/>
      <c r="N592" s="335"/>
      <c r="O592" s="335"/>
      <c r="P592" s="335"/>
    </row>
    <row r="593" spans="3:16" ht="14.25" hidden="1" x14ac:dyDescent="0.2">
      <c r="C593" s="335"/>
      <c r="E593" s="78"/>
      <c r="F593" s="335"/>
      <c r="G593" s="335"/>
      <c r="H593" s="505"/>
      <c r="J593" s="335"/>
      <c r="K593" s="335"/>
      <c r="L593" s="335"/>
      <c r="M593" s="335"/>
      <c r="N593" s="335"/>
      <c r="O593" s="335"/>
      <c r="P593" s="335"/>
    </row>
    <row r="594" spans="3:16" ht="14.25" hidden="1" x14ac:dyDescent="0.2">
      <c r="C594" s="335"/>
      <c r="E594" s="78"/>
      <c r="F594" s="335"/>
      <c r="G594" s="335"/>
      <c r="H594" s="505"/>
      <c r="J594" s="335"/>
      <c r="K594" s="335"/>
      <c r="L594" s="335"/>
      <c r="M594" s="335"/>
      <c r="N594" s="335"/>
      <c r="O594" s="335"/>
      <c r="P594" s="335"/>
    </row>
    <row r="595" spans="3:16" ht="14.25" hidden="1" x14ac:dyDescent="0.2">
      <c r="C595" s="335"/>
      <c r="E595" s="78"/>
      <c r="F595" s="335"/>
      <c r="G595" s="335"/>
      <c r="H595" s="505"/>
      <c r="J595" s="335"/>
      <c r="K595" s="335"/>
      <c r="L595" s="335"/>
      <c r="M595" s="335"/>
      <c r="N595" s="335"/>
      <c r="O595" s="335"/>
      <c r="P595" s="335"/>
    </row>
    <row r="596" spans="3:16" ht="14.25" hidden="1" x14ac:dyDescent="0.2">
      <c r="C596" s="335"/>
      <c r="E596" s="78"/>
      <c r="F596" s="335"/>
      <c r="G596" s="335"/>
      <c r="H596" s="505"/>
      <c r="J596" s="335"/>
      <c r="K596" s="335"/>
      <c r="L596" s="335"/>
      <c r="M596" s="335"/>
      <c r="N596" s="335"/>
      <c r="O596" s="335"/>
      <c r="P596" s="335"/>
    </row>
    <row r="597" spans="3:16" ht="14.25" hidden="1" x14ac:dyDescent="0.2">
      <c r="C597" s="335"/>
      <c r="E597" s="78"/>
      <c r="F597" s="335"/>
      <c r="G597" s="335"/>
      <c r="H597" s="505"/>
      <c r="J597" s="335"/>
      <c r="K597" s="335"/>
      <c r="L597" s="335"/>
      <c r="M597" s="335"/>
      <c r="N597" s="335"/>
      <c r="O597" s="335"/>
      <c r="P597" s="335"/>
    </row>
    <row r="598" spans="3:16" ht="14.25" hidden="1" x14ac:dyDescent="0.2">
      <c r="C598" s="335"/>
      <c r="E598" s="78"/>
      <c r="F598" s="335"/>
      <c r="G598" s="335"/>
      <c r="H598" s="505"/>
      <c r="J598" s="335"/>
      <c r="K598" s="335"/>
      <c r="L598" s="335"/>
      <c r="M598" s="335"/>
      <c r="N598" s="335"/>
      <c r="O598" s="335"/>
      <c r="P598" s="335"/>
    </row>
    <row r="599" spans="3:16" ht="14.25" hidden="1" x14ac:dyDescent="0.2">
      <c r="C599" s="335"/>
      <c r="E599" s="78"/>
      <c r="F599" s="335"/>
      <c r="G599" s="335"/>
      <c r="H599" s="505"/>
      <c r="J599" s="335"/>
      <c r="K599" s="335"/>
      <c r="L599" s="335"/>
      <c r="M599" s="335"/>
      <c r="N599" s="335"/>
      <c r="O599" s="335"/>
      <c r="P599" s="335"/>
    </row>
    <row r="600" spans="3:16" ht="14.25" hidden="1" x14ac:dyDescent="0.2">
      <c r="C600" s="335"/>
      <c r="E600" s="78"/>
      <c r="F600" s="335"/>
      <c r="G600" s="335"/>
      <c r="H600" s="505"/>
      <c r="J600" s="335"/>
      <c r="K600" s="335"/>
      <c r="L600" s="335"/>
      <c r="M600" s="335"/>
      <c r="N600" s="335"/>
      <c r="O600" s="335"/>
      <c r="P600" s="335"/>
    </row>
    <row r="601" spans="3:16" ht="14.25" hidden="1" x14ac:dyDescent="0.2">
      <c r="C601" s="335"/>
      <c r="E601" s="78"/>
      <c r="F601" s="335"/>
      <c r="G601" s="335"/>
      <c r="H601" s="505"/>
      <c r="J601" s="335"/>
      <c r="K601" s="335"/>
      <c r="L601" s="335"/>
      <c r="M601" s="335"/>
      <c r="N601" s="335"/>
      <c r="O601" s="335"/>
      <c r="P601" s="335"/>
    </row>
    <row r="602" spans="3:16" ht="14.25" hidden="1" x14ac:dyDescent="0.2">
      <c r="C602" s="335"/>
      <c r="E602" s="78"/>
      <c r="F602" s="335"/>
      <c r="G602" s="335"/>
      <c r="H602" s="505"/>
      <c r="J602" s="335"/>
      <c r="K602" s="335"/>
      <c r="L602" s="335"/>
      <c r="M602" s="335"/>
      <c r="N602" s="335"/>
      <c r="O602" s="335"/>
      <c r="P602" s="335"/>
    </row>
    <row r="603" spans="3:16" ht="14.25" hidden="1" x14ac:dyDescent="0.2">
      <c r="C603" s="335"/>
      <c r="E603" s="78"/>
      <c r="F603" s="335"/>
      <c r="G603" s="335"/>
      <c r="H603" s="505"/>
      <c r="J603" s="335"/>
      <c r="K603" s="335"/>
      <c r="L603" s="335"/>
      <c r="M603" s="335"/>
      <c r="N603" s="335"/>
      <c r="O603" s="335"/>
      <c r="P603" s="335"/>
    </row>
    <row r="604" spans="3:16" ht="14.25" hidden="1" x14ac:dyDescent="0.2">
      <c r="C604" s="335"/>
      <c r="E604" s="78"/>
      <c r="F604" s="335"/>
      <c r="G604" s="335"/>
      <c r="H604" s="505"/>
      <c r="J604" s="335"/>
      <c r="K604" s="335"/>
      <c r="L604" s="335"/>
      <c r="M604" s="335"/>
      <c r="N604" s="335"/>
      <c r="O604" s="335"/>
      <c r="P604" s="335"/>
    </row>
    <row r="605" spans="3:16" ht="14.25" hidden="1" x14ac:dyDescent="0.2">
      <c r="C605" s="335"/>
      <c r="E605" s="78"/>
      <c r="F605" s="335"/>
      <c r="G605" s="335"/>
      <c r="H605" s="505"/>
      <c r="J605" s="335"/>
      <c r="K605" s="335"/>
      <c r="L605" s="335"/>
      <c r="M605" s="335"/>
      <c r="N605" s="335"/>
      <c r="O605" s="335"/>
      <c r="P605" s="335"/>
    </row>
    <row r="606" spans="3:16" ht="14.25" hidden="1" x14ac:dyDescent="0.2">
      <c r="C606" s="335"/>
      <c r="E606" s="78"/>
      <c r="F606" s="335"/>
      <c r="G606" s="335"/>
      <c r="H606" s="505"/>
      <c r="J606" s="335"/>
      <c r="K606" s="335"/>
      <c r="L606" s="335"/>
      <c r="M606" s="335"/>
      <c r="N606" s="335"/>
      <c r="O606" s="335"/>
      <c r="P606" s="335"/>
    </row>
    <row r="607" spans="3:16" ht="14.25" hidden="1" x14ac:dyDescent="0.2">
      <c r="C607" s="335"/>
      <c r="E607" s="78"/>
      <c r="F607" s="335"/>
      <c r="G607" s="335"/>
      <c r="H607" s="505"/>
      <c r="J607" s="335"/>
      <c r="K607" s="335"/>
      <c r="L607" s="335"/>
      <c r="M607" s="335"/>
      <c r="N607" s="335"/>
      <c r="O607" s="335"/>
      <c r="P607" s="335"/>
    </row>
    <row r="608" spans="3:16" ht="14.25" hidden="1" x14ac:dyDescent="0.2">
      <c r="C608" s="335"/>
      <c r="E608" s="78"/>
      <c r="F608" s="335"/>
      <c r="G608" s="335"/>
      <c r="H608" s="505"/>
      <c r="J608" s="335"/>
      <c r="K608" s="335"/>
      <c r="L608" s="335"/>
      <c r="M608" s="335"/>
      <c r="N608" s="335"/>
      <c r="O608" s="335"/>
      <c r="P608" s="335"/>
    </row>
    <row r="609" spans="3:16" ht="14.25" hidden="1" x14ac:dyDescent="0.2">
      <c r="C609" s="335"/>
      <c r="E609" s="78"/>
      <c r="F609" s="335"/>
      <c r="G609" s="335"/>
      <c r="H609" s="505"/>
      <c r="J609" s="335"/>
      <c r="K609" s="335"/>
      <c r="L609" s="335"/>
      <c r="M609" s="335"/>
      <c r="N609" s="335"/>
      <c r="O609" s="335"/>
      <c r="P609" s="335"/>
    </row>
    <row r="610" spans="3:16" ht="14.25" hidden="1" x14ac:dyDescent="0.2">
      <c r="C610" s="335"/>
      <c r="E610" s="78"/>
      <c r="F610" s="335"/>
      <c r="G610" s="335"/>
      <c r="H610" s="505"/>
      <c r="J610" s="335"/>
      <c r="K610" s="335"/>
      <c r="L610" s="335"/>
      <c r="M610" s="335"/>
      <c r="N610" s="335"/>
      <c r="O610" s="335"/>
      <c r="P610" s="335"/>
    </row>
    <row r="611" spans="3:16" ht="14.25" hidden="1" x14ac:dyDescent="0.2">
      <c r="C611" s="335"/>
      <c r="E611" s="78"/>
      <c r="F611" s="335"/>
      <c r="G611" s="335"/>
      <c r="H611" s="505"/>
      <c r="J611" s="335"/>
      <c r="K611" s="335"/>
      <c r="L611" s="335"/>
      <c r="M611" s="335"/>
      <c r="N611" s="335"/>
      <c r="O611" s="335"/>
      <c r="P611" s="335"/>
    </row>
    <row r="612" spans="3:16" ht="14.25" hidden="1" x14ac:dyDescent="0.2">
      <c r="C612" s="335"/>
      <c r="E612" s="78"/>
      <c r="F612" s="335"/>
      <c r="G612" s="335"/>
      <c r="H612" s="505"/>
      <c r="J612" s="335"/>
      <c r="K612" s="335"/>
      <c r="L612" s="335"/>
      <c r="M612" s="335"/>
      <c r="N612" s="335"/>
      <c r="O612" s="335"/>
      <c r="P612" s="335"/>
    </row>
    <row r="613" spans="3:16" ht="14.25" hidden="1" x14ac:dyDescent="0.2">
      <c r="C613" s="335"/>
      <c r="E613" s="78"/>
      <c r="F613" s="335"/>
      <c r="G613" s="335"/>
      <c r="H613" s="505"/>
      <c r="J613" s="335"/>
      <c r="K613" s="335"/>
      <c r="L613" s="335"/>
      <c r="M613" s="335"/>
      <c r="N613" s="335"/>
      <c r="O613" s="335"/>
      <c r="P613" s="335"/>
    </row>
    <row r="614" spans="3:16" ht="14.25" hidden="1" x14ac:dyDescent="0.2">
      <c r="C614" s="335"/>
      <c r="E614" s="78"/>
      <c r="F614" s="335"/>
      <c r="G614" s="335"/>
      <c r="H614" s="505"/>
      <c r="J614" s="335"/>
      <c r="K614" s="335"/>
      <c r="L614" s="335"/>
      <c r="M614" s="335"/>
      <c r="N614" s="335"/>
      <c r="O614" s="335"/>
      <c r="P614" s="335"/>
    </row>
    <row r="615" spans="3:16" ht="14.25" hidden="1" x14ac:dyDescent="0.2">
      <c r="C615" s="335"/>
      <c r="E615" s="78"/>
      <c r="F615" s="335"/>
      <c r="G615" s="335"/>
      <c r="H615" s="505"/>
      <c r="J615" s="335"/>
      <c r="K615" s="335"/>
      <c r="L615" s="335"/>
      <c r="M615" s="335"/>
      <c r="N615" s="335"/>
      <c r="O615" s="335"/>
      <c r="P615" s="335"/>
    </row>
    <row r="616" spans="3:16" ht="14.25" hidden="1" x14ac:dyDescent="0.2">
      <c r="C616" s="335"/>
      <c r="E616" s="78"/>
      <c r="F616" s="335"/>
      <c r="G616" s="335"/>
      <c r="H616" s="505"/>
      <c r="J616" s="335"/>
      <c r="K616" s="335"/>
      <c r="L616" s="335"/>
      <c r="M616" s="335"/>
      <c r="N616" s="335"/>
      <c r="O616" s="335"/>
      <c r="P616" s="335"/>
    </row>
    <row r="617" spans="3:16" ht="14.25" hidden="1" x14ac:dyDescent="0.2">
      <c r="C617" s="335"/>
      <c r="E617" s="78"/>
      <c r="F617" s="335"/>
      <c r="G617" s="335"/>
      <c r="H617" s="505"/>
      <c r="J617" s="335"/>
      <c r="K617" s="335"/>
      <c r="L617" s="335"/>
      <c r="M617" s="335"/>
      <c r="N617" s="335"/>
      <c r="O617" s="335"/>
      <c r="P617" s="335"/>
    </row>
    <row r="618" spans="3:16" ht="14.25" hidden="1" x14ac:dyDescent="0.2">
      <c r="C618" s="335"/>
      <c r="E618" s="78"/>
      <c r="F618" s="335"/>
      <c r="G618" s="335"/>
      <c r="H618" s="505"/>
      <c r="J618" s="335"/>
      <c r="K618" s="335"/>
      <c r="L618" s="335"/>
      <c r="M618" s="335"/>
      <c r="N618" s="335"/>
      <c r="O618" s="335"/>
      <c r="P618" s="335"/>
    </row>
    <row r="619" spans="3:16" ht="14.25" hidden="1" x14ac:dyDescent="0.2">
      <c r="C619" s="335"/>
      <c r="E619" s="78"/>
      <c r="F619" s="335"/>
      <c r="G619" s="335"/>
      <c r="H619" s="505"/>
      <c r="J619" s="335"/>
      <c r="K619" s="335"/>
      <c r="L619" s="335"/>
      <c r="M619" s="335"/>
      <c r="N619" s="335"/>
      <c r="O619" s="335"/>
      <c r="P619" s="335"/>
    </row>
    <row r="620" spans="3:16" ht="14.25" hidden="1" x14ac:dyDescent="0.2">
      <c r="C620" s="335"/>
      <c r="E620" s="78"/>
      <c r="F620" s="335"/>
      <c r="G620" s="335"/>
      <c r="H620" s="505"/>
      <c r="J620" s="335"/>
      <c r="K620" s="335"/>
      <c r="L620" s="335"/>
      <c r="M620" s="335"/>
      <c r="N620" s="335"/>
      <c r="O620" s="335"/>
      <c r="P620" s="335"/>
    </row>
    <row r="621" spans="3:16" ht="14.25" hidden="1" x14ac:dyDescent="0.2">
      <c r="C621" s="335"/>
      <c r="E621" s="78"/>
      <c r="F621" s="335"/>
      <c r="G621" s="335"/>
      <c r="H621" s="505"/>
      <c r="J621" s="335"/>
      <c r="K621" s="335"/>
      <c r="L621" s="335"/>
      <c r="M621" s="335"/>
      <c r="N621" s="335"/>
      <c r="O621" s="335"/>
      <c r="P621" s="335"/>
    </row>
    <row r="622" spans="3:16" ht="14.25" hidden="1" x14ac:dyDescent="0.2">
      <c r="C622" s="335"/>
      <c r="E622" s="78"/>
      <c r="F622" s="335"/>
      <c r="G622" s="335"/>
      <c r="H622" s="505"/>
      <c r="J622" s="335"/>
      <c r="K622" s="335"/>
      <c r="L622" s="335"/>
      <c r="M622" s="335"/>
      <c r="N622" s="335"/>
      <c r="O622" s="335"/>
      <c r="P622" s="335"/>
    </row>
    <row r="623" spans="3:16" ht="14.25" hidden="1" x14ac:dyDescent="0.2">
      <c r="C623" s="335"/>
      <c r="E623" s="78"/>
      <c r="F623" s="335"/>
      <c r="G623" s="335"/>
      <c r="H623" s="505"/>
      <c r="J623" s="335"/>
      <c r="K623" s="335"/>
      <c r="L623" s="335"/>
      <c r="M623" s="335"/>
      <c r="N623" s="335"/>
      <c r="O623" s="335"/>
      <c r="P623" s="335"/>
    </row>
    <row r="624" spans="3:16" ht="14.25" hidden="1" x14ac:dyDescent="0.2">
      <c r="C624" s="335"/>
      <c r="E624" s="78"/>
      <c r="F624" s="335"/>
      <c r="G624" s="335"/>
      <c r="H624" s="505"/>
      <c r="J624" s="335"/>
      <c r="K624" s="335"/>
      <c r="L624" s="335"/>
      <c r="M624" s="335"/>
      <c r="N624" s="335"/>
      <c r="O624" s="335"/>
      <c r="P624" s="335"/>
    </row>
    <row r="625" spans="3:16" ht="14.25" hidden="1" x14ac:dyDescent="0.2">
      <c r="C625" s="335"/>
      <c r="E625" s="78"/>
      <c r="F625" s="335"/>
      <c r="G625" s="335"/>
      <c r="H625" s="505"/>
      <c r="J625" s="335"/>
      <c r="K625" s="335"/>
      <c r="L625" s="335"/>
      <c r="M625" s="335"/>
      <c r="N625" s="335"/>
      <c r="O625" s="335"/>
      <c r="P625" s="335"/>
    </row>
    <row r="626" spans="3:16" ht="14.25" hidden="1" x14ac:dyDescent="0.2">
      <c r="C626" s="335"/>
      <c r="E626" s="78"/>
      <c r="F626" s="335"/>
      <c r="G626" s="335"/>
      <c r="H626" s="505"/>
      <c r="J626" s="335"/>
      <c r="K626" s="335"/>
      <c r="L626" s="335"/>
      <c r="M626" s="335"/>
      <c r="N626" s="335"/>
      <c r="O626" s="335"/>
      <c r="P626" s="335"/>
    </row>
    <row r="627" spans="3:16" ht="14.25" hidden="1" x14ac:dyDescent="0.2">
      <c r="C627" s="335"/>
      <c r="E627" s="78"/>
      <c r="F627" s="335"/>
      <c r="G627" s="335"/>
      <c r="H627" s="505"/>
      <c r="J627" s="335"/>
      <c r="K627" s="335"/>
      <c r="L627" s="335"/>
      <c r="M627" s="335"/>
      <c r="N627" s="335"/>
      <c r="O627" s="335"/>
      <c r="P627" s="335"/>
    </row>
    <row r="628" spans="3:16" ht="14.25" hidden="1" x14ac:dyDescent="0.2">
      <c r="C628" s="335"/>
      <c r="E628" s="78"/>
      <c r="F628" s="335"/>
      <c r="G628" s="335"/>
      <c r="H628" s="505"/>
      <c r="J628" s="335"/>
      <c r="K628" s="335"/>
      <c r="L628" s="335"/>
      <c r="M628" s="335"/>
      <c r="N628" s="335"/>
      <c r="O628" s="335"/>
      <c r="P628" s="335"/>
    </row>
    <row r="629" spans="3:16" ht="14.25" hidden="1" x14ac:dyDescent="0.2">
      <c r="C629" s="335"/>
      <c r="E629" s="78"/>
      <c r="F629" s="335"/>
      <c r="G629" s="335"/>
      <c r="H629" s="505"/>
      <c r="J629" s="335"/>
      <c r="K629" s="335"/>
      <c r="L629" s="335"/>
      <c r="M629" s="335"/>
      <c r="N629" s="335"/>
      <c r="O629" s="335"/>
      <c r="P629" s="335"/>
    </row>
    <row r="630" spans="3:16" ht="14.25" hidden="1" x14ac:dyDescent="0.2">
      <c r="C630" s="335"/>
      <c r="E630" s="78"/>
      <c r="F630" s="335"/>
      <c r="G630" s="335"/>
      <c r="H630" s="505"/>
      <c r="J630" s="335"/>
      <c r="K630" s="335"/>
      <c r="L630" s="335"/>
      <c r="M630" s="335"/>
      <c r="N630" s="335"/>
      <c r="O630" s="335"/>
      <c r="P630" s="335"/>
    </row>
    <row r="631" spans="3:16" ht="14.25" hidden="1" x14ac:dyDescent="0.2">
      <c r="C631" s="335"/>
      <c r="E631" s="78"/>
      <c r="F631" s="335"/>
      <c r="G631" s="335"/>
      <c r="H631" s="505"/>
      <c r="J631" s="335"/>
      <c r="K631" s="335"/>
      <c r="L631" s="335"/>
      <c r="M631" s="335"/>
      <c r="N631" s="335"/>
      <c r="O631" s="335"/>
      <c r="P631" s="335"/>
    </row>
    <row r="632" spans="3:16" ht="14.25" hidden="1" x14ac:dyDescent="0.2">
      <c r="C632" s="335"/>
      <c r="E632" s="78"/>
      <c r="F632" s="335"/>
      <c r="G632" s="335"/>
      <c r="H632" s="505"/>
      <c r="J632" s="335"/>
      <c r="K632" s="335"/>
      <c r="L632" s="335"/>
      <c r="M632" s="335"/>
      <c r="N632" s="335"/>
      <c r="O632" s="335"/>
      <c r="P632" s="335"/>
    </row>
    <row r="633" spans="3:16" ht="14.25" hidden="1" x14ac:dyDescent="0.2">
      <c r="C633" s="335"/>
      <c r="E633" s="78"/>
      <c r="F633" s="335"/>
      <c r="G633" s="335"/>
      <c r="H633" s="505"/>
      <c r="J633" s="335"/>
      <c r="K633" s="335"/>
      <c r="L633" s="335"/>
      <c r="M633" s="335"/>
      <c r="N633" s="335"/>
      <c r="O633" s="335"/>
      <c r="P633" s="335"/>
    </row>
    <row r="634" spans="3:16" ht="14.25" hidden="1" x14ac:dyDescent="0.2">
      <c r="C634" s="335"/>
      <c r="E634" s="78"/>
      <c r="F634" s="335"/>
      <c r="G634" s="335"/>
      <c r="H634" s="505"/>
      <c r="J634" s="335"/>
      <c r="K634" s="335"/>
      <c r="L634" s="335"/>
      <c r="M634" s="335"/>
      <c r="N634" s="335"/>
      <c r="O634" s="335"/>
      <c r="P634" s="335"/>
    </row>
    <row r="635" spans="3:16" ht="14.25" hidden="1" x14ac:dyDescent="0.2">
      <c r="C635" s="335"/>
      <c r="E635" s="78"/>
      <c r="F635" s="335"/>
      <c r="G635" s="335"/>
      <c r="H635" s="505"/>
      <c r="J635" s="335"/>
      <c r="K635" s="335"/>
      <c r="L635" s="335"/>
      <c r="M635" s="335"/>
      <c r="N635" s="335"/>
      <c r="O635" s="335"/>
      <c r="P635" s="335"/>
    </row>
    <row r="636" spans="3:16" ht="14.25" hidden="1" x14ac:dyDescent="0.2">
      <c r="C636" s="335"/>
      <c r="E636" s="78"/>
      <c r="F636" s="335"/>
      <c r="G636" s="335"/>
      <c r="H636" s="505"/>
      <c r="J636" s="335"/>
      <c r="K636" s="335"/>
      <c r="L636" s="335"/>
      <c r="M636" s="335"/>
      <c r="N636" s="335"/>
      <c r="O636" s="335"/>
      <c r="P636" s="335"/>
    </row>
    <row r="637" spans="3:16" ht="14.25" hidden="1" x14ac:dyDescent="0.2">
      <c r="C637" s="335"/>
      <c r="E637" s="78"/>
      <c r="F637" s="335"/>
      <c r="G637" s="335"/>
      <c r="H637" s="505"/>
      <c r="J637" s="335"/>
      <c r="K637" s="335"/>
      <c r="L637" s="335"/>
      <c r="M637" s="335"/>
      <c r="N637" s="335"/>
      <c r="O637" s="335"/>
      <c r="P637" s="335"/>
    </row>
    <row r="638" spans="3:16" ht="14.25" hidden="1" x14ac:dyDescent="0.2">
      <c r="C638" s="335"/>
      <c r="E638" s="78"/>
      <c r="F638" s="335"/>
      <c r="G638" s="335"/>
      <c r="H638" s="505"/>
      <c r="J638" s="335"/>
      <c r="K638" s="335"/>
      <c r="L638" s="335"/>
      <c r="M638" s="335"/>
      <c r="N638" s="335"/>
      <c r="O638" s="335"/>
      <c r="P638" s="335"/>
    </row>
    <row r="639" spans="3:16" ht="14.25" hidden="1" x14ac:dyDescent="0.2">
      <c r="C639" s="335"/>
      <c r="E639" s="78"/>
      <c r="F639" s="335"/>
      <c r="G639" s="335"/>
      <c r="H639" s="505"/>
      <c r="J639" s="335"/>
      <c r="K639" s="335"/>
      <c r="L639" s="335"/>
      <c r="M639" s="335"/>
      <c r="N639" s="335"/>
      <c r="O639" s="335"/>
      <c r="P639" s="335"/>
    </row>
    <row r="640" spans="3:16" ht="14.25" hidden="1" x14ac:dyDescent="0.2">
      <c r="C640" s="335"/>
      <c r="E640" s="78"/>
      <c r="F640" s="335"/>
      <c r="G640" s="335"/>
      <c r="H640" s="505"/>
      <c r="J640" s="335"/>
      <c r="K640" s="335"/>
      <c r="L640" s="335"/>
      <c r="M640" s="335"/>
      <c r="N640" s="335"/>
      <c r="O640" s="335"/>
      <c r="P640" s="335"/>
    </row>
    <row r="641" spans="3:16" ht="14.25" hidden="1" x14ac:dyDescent="0.2">
      <c r="C641" s="335"/>
      <c r="E641" s="78"/>
      <c r="F641" s="335"/>
      <c r="G641" s="335"/>
      <c r="H641" s="505"/>
      <c r="J641" s="335"/>
      <c r="K641" s="335"/>
      <c r="L641" s="335"/>
      <c r="M641" s="335"/>
      <c r="N641" s="335"/>
      <c r="O641" s="335"/>
      <c r="P641" s="335"/>
    </row>
    <row r="642" spans="3:16" ht="14.25" hidden="1" x14ac:dyDescent="0.2">
      <c r="C642" s="335"/>
      <c r="E642" s="78"/>
      <c r="F642" s="335"/>
      <c r="G642" s="335"/>
      <c r="H642" s="505"/>
      <c r="J642" s="335"/>
      <c r="K642" s="335"/>
      <c r="L642" s="335"/>
      <c r="M642" s="335"/>
      <c r="N642" s="335"/>
      <c r="O642" s="335"/>
      <c r="P642" s="335"/>
    </row>
    <row r="643" spans="3:16" ht="14.25" hidden="1" x14ac:dyDescent="0.2">
      <c r="C643" s="335"/>
      <c r="E643" s="78"/>
      <c r="F643" s="335"/>
      <c r="G643" s="335"/>
      <c r="H643" s="505"/>
      <c r="J643" s="335"/>
      <c r="K643" s="335"/>
      <c r="L643" s="335"/>
      <c r="M643" s="335"/>
      <c r="N643" s="335"/>
      <c r="O643" s="335"/>
      <c r="P643" s="335"/>
    </row>
    <row r="644" spans="3:16" ht="14.25" hidden="1" x14ac:dyDescent="0.2">
      <c r="C644" s="335"/>
      <c r="E644" s="78"/>
      <c r="F644" s="335"/>
      <c r="G644" s="335"/>
      <c r="H644" s="505"/>
      <c r="J644" s="335"/>
      <c r="K644" s="335"/>
      <c r="L644" s="335"/>
      <c r="M644" s="335"/>
      <c r="N644" s="335"/>
      <c r="O644" s="335"/>
      <c r="P644" s="335"/>
    </row>
    <row r="645" spans="3:16" ht="14.25" hidden="1" x14ac:dyDescent="0.2">
      <c r="C645" s="335"/>
      <c r="E645" s="78"/>
      <c r="F645" s="335"/>
      <c r="G645" s="335"/>
      <c r="H645" s="505"/>
      <c r="J645" s="335"/>
      <c r="K645" s="335"/>
      <c r="L645" s="335"/>
      <c r="M645" s="335"/>
      <c r="N645" s="335"/>
      <c r="O645" s="335"/>
      <c r="P645" s="335"/>
    </row>
    <row r="646" spans="3:16" ht="14.25" hidden="1" x14ac:dyDescent="0.2">
      <c r="C646" s="335"/>
      <c r="E646" s="78"/>
      <c r="F646" s="335"/>
      <c r="G646" s="335"/>
      <c r="H646" s="505"/>
      <c r="J646" s="335"/>
      <c r="K646" s="335"/>
      <c r="L646" s="335"/>
      <c r="M646" s="335"/>
      <c r="N646" s="335"/>
      <c r="O646" s="335"/>
      <c r="P646" s="335"/>
    </row>
    <row r="647" spans="3:16" ht="14.25" hidden="1" x14ac:dyDescent="0.2">
      <c r="C647" s="335"/>
      <c r="E647" s="78"/>
      <c r="F647" s="335"/>
      <c r="G647" s="335"/>
      <c r="H647" s="505"/>
      <c r="J647" s="335"/>
      <c r="K647" s="335"/>
      <c r="L647" s="335"/>
      <c r="M647" s="335"/>
      <c r="N647" s="335"/>
      <c r="O647" s="335"/>
      <c r="P647" s="335"/>
    </row>
    <row r="648" spans="3:16" ht="14.25" hidden="1" x14ac:dyDescent="0.2">
      <c r="C648" s="335"/>
      <c r="E648" s="78"/>
      <c r="F648" s="335"/>
      <c r="G648" s="335"/>
      <c r="H648" s="505"/>
      <c r="J648" s="335"/>
      <c r="K648" s="335"/>
      <c r="L648" s="335"/>
      <c r="M648" s="335"/>
      <c r="N648" s="335"/>
      <c r="O648" s="335"/>
      <c r="P648" s="335"/>
    </row>
    <row r="649" spans="3:16" ht="14.25" hidden="1" x14ac:dyDescent="0.2">
      <c r="C649" s="335"/>
      <c r="E649" s="78"/>
      <c r="F649" s="335"/>
      <c r="G649" s="335"/>
      <c r="H649" s="505"/>
      <c r="J649" s="335"/>
      <c r="K649" s="335"/>
      <c r="L649" s="335"/>
      <c r="M649" s="335"/>
      <c r="N649" s="335"/>
      <c r="O649" s="335"/>
      <c r="P649" s="335"/>
    </row>
    <row r="650" spans="3:16" ht="14.25" hidden="1" x14ac:dyDescent="0.2">
      <c r="C650" s="335"/>
      <c r="E650" s="78"/>
      <c r="F650" s="335"/>
      <c r="G650" s="335"/>
      <c r="H650" s="505"/>
      <c r="J650" s="335"/>
      <c r="K650" s="335"/>
      <c r="L650" s="335"/>
      <c r="M650" s="335"/>
      <c r="N650" s="335"/>
      <c r="O650" s="335"/>
      <c r="P650" s="335"/>
    </row>
    <row r="651" spans="3:16" ht="14.25" hidden="1" x14ac:dyDescent="0.2">
      <c r="C651" s="335"/>
      <c r="E651" s="78"/>
      <c r="F651" s="335"/>
      <c r="G651" s="335"/>
      <c r="H651" s="505"/>
      <c r="J651" s="335"/>
      <c r="K651" s="335"/>
      <c r="L651" s="335"/>
      <c r="M651" s="335"/>
      <c r="N651" s="335"/>
      <c r="O651" s="335"/>
      <c r="P651" s="335"/>
    </row>
    <row r="652" spans="3:16" ht="14.25" hidden="1" x14ac:dyDescent="0.2">
      <c r="C652" s="335"/>
      <c r="E652" s="78"/>
      <c r="F652" s="335"/>
      <c r="G652" s="335"/>
      <c r="H652" s="505"/>
      <c r="J652" s="335"/>
      <c r="K652" s="335"/>
      <c r="L652" s="335"/>
      <c r="M652" s="335"/>
      <c r="N652" s="335"/>
      <c r="O652" s="335"/>
      <c r="P652" s="335"/>
    </row>
    <row r="653" spans="3:16" ht="14.25" hidden="1" x14ac:dyDescent="0.2">
      <c r="C653" s="335"/>
      <c r="E653" s="78"/>
      <c r="F653" s="335"/>
      <c r="G653" s="335"/>
      <c r="H653" s="505"/>
      <c r="J653" s="335"/>
      <c r="K653" s="335"/>
      <c r="L653" s="335"/>
      <c r="M653" s="335"/>
      <c r="N653" s="335"/>
      <c r="O653" s="335"/>
      <c r="P653" s="335"/>
    </row>
    <row r="654" spans="3:16" ht="14.25" hidden="1" x14ac:dyDescent="0.2">
      <c r="C654" s="335"/>
      <c r="E654" s="78"/>
      <c r="F654" s="335"/>
      <c r="G654" s="335"/>
      <c r="H654" s="505"/>
      <c r="J654" s="335"/>
      <c r="K654" s="335"/>
      <c r="L654" s="335"/>
      <c r="M654" s="335"/>
      <c r="N654" s="335"/>
      <c r="O654" s="335"/>
      <c r="P654" s="335"/>
    </row>
    <row r="655" spans="3:16" ht="14.25" hidden="1" x14ac:dyDescent="0.2">
      <c r="C655" s="335"/>
      <c r="E655" s="78"/>
      <c r="F655" s="335"/>
      <c r="G655" s="335"/>
      <c r="H655" s="505"/>
      <c r="J655" s="335"/>
      <c r="K655" s="335"/>
      <c r="L655" s="335"/>
      <c r="M655" s="335"/>
      <c r="N655" s="335"/>
      <c r="O655" s="335"/>
      <c r="P655" s="335"/>
    </row>
    <row r="656" spans="3:16" ht="14.25" hidden="1" x14ac:dyDescent="0.2">
      <c r="C656" s="335"/>
      <c r="E656" s="78"/>
      <c r="F656" s="335"/>
      <c r="G656" s="335"/>
      <c r="H656" s="505"/>
      <c r="J656" s="335"/>
      <c r="K656" s="335"/>
      <c r="L656" s="335"/>
      <c r="M656" s="335"/>
      <c r="N656" s="335"/>
      <c r="O656" s="335"/>
      <c r="P656" s="335"/>
    </row>
    <row r="657" spans="3:16" ht="14.25" hidden="1" x14ac:dyDescent="0.2">
      <c r="C657" s="335"/>
      <c r="E657" s="78"/>
      <c r="F657" s="335"/>
      <c r="G657" s="335"/>
      <c r="H657" s="505"/>
      <c r="J657" s="335"/>
      <c r="K657" s="335"/>
      <c r="L657" s="335"/>
      <c r="M657" s="335"/>
      <c r="N657" s="335"/>
      <c r="O657" s="335"/>
      <c r="P657" s="335"/>
    </row>
    <row r="658" spans="3:16" ht="14.25" hidden="1" x14ac:dyDescent="0.2">
      <c r="C658" s="335"/>
      <c r="E658" s="78"/>
      <c r="F658" s="335"/>
      <c r="G658" s="335"/>
      <c r="H658" s="505"/>
      <c r="J658" s="335"/>
      <c r="K658" s="335"/>
      <c r="L658" s="335"/>
      <c r="M658" s="335"/>
      <c r="N658" s="335"/>
      <c r="O658" s="335"/>
      <c r="P658" s="335"/>
    </row>
    <row r="659" spans="3:16" ht="14.25" hidden="1" x14ac:dyDescent="0.2">
      <c r="C659" s="335"/>
      <c r="E659" s="78"/>
      <c r="F659" s="335"/>
      <c r="G659" s="335"/>
      <c r="H659" s="505"/>
      <c r="J659" s="335"/>
      <c r="K659" s="335"/>
      <c r="L659" s="335"/>
      <c r="M659" s="335"/>
      <c r="N659" s="335"/>
      <c r="O659" s="335"/>
      <c r="P659" s="335"/>
    </row>
    <row r="660" spans="3:16" ht="14.25" hidden="1" x14ac:dyDescent="0.2">
      <c r="C660" s="335"/>
      <c r="E660" s="78"/>
      <c r="F660" s="335"/>
      <c r="G660" s="335"/>
      <c r="H660" s="505"/>
      <c r="J660" s="335"/>
      <c r="K660" s="335"/>
      <c r="L660" s="335"/>
      <c r="M660" s="335"/>
      <c r="N660" s="335"/>
      <c r="O660" s="335"/>
      <c r="P660" s="335"/>
    </row>
    <row r="661" spans="3:16" ht="14.25" hidden="1" x14ac:dyDescent="0.2">
      <c r="C661" s="335"/>
      <c r="E661" s="78"/>
      <c r="F661" s="335"/>
      <c r="G661" s="335"/>
      <c r="H661" s="505"/>
      <c r="J661" s="335"/>
      <c r="K661" s="335"/>
      <c r="L661" s="335"/>
      <c r="M661" s="335"/>
      <c r="N661" s="335"/>
      <c r="O661" s="335"/>
      <c r="P661" s="335"/>
    </row>
    <row r="662" spans="3:16" ht="14.25" hidden="1" x14ac:dyDescent="0.2">
      <c r="C662" s="335"/>
      <c r="E662" s="78"/>
      <c r="F662" s="335"/>
      <c r="G662" s="335"/>
      <c r="H662" s="505"/>
      <c r="J662" s="335"/>
      <c r="K662" s="335"/>
      <c r="L662" s="335"/>
      <c r="M662" s="335"/>
      <c r="N662" s="335"/>
      <c r="O662" s="335"/>
      <c r="P662" s="335"/>
    </row>
    <row r="663" spans="3:16" ht="14.25" hidden="1" x14ac:dyDescent="0.2">
      <c r="C663" s="335"/>
      <c r="E663" s="78"/>
      <c r="F663" s="335"/>
      <c r="G663" s="335"/>
      <c r="H663" s="505"/>
      <c r="J663" s="335"/>
      <c r="K663" s="335"/>
      <c r="L663" s="335"/>
      <c r="M663" s="335"/>
      <c r="N663" s="335"/>
      <c r="O663" s="335"/>
      <c r="P663" s="335"/>
    </row>
    <row r="664" spans="3:16" ht="14.25" hidden="1" x14ac:dyDescent="0.2">
      <c r="C664" s="335"/>
      <c r="E664" s="78"/>
      <c r="F664" s="335"/>
      <c r="G664" s="335"/>
      <c r="H664" s="505"/>
      <c r="J664" s="335"/>
      <c r="K664" s="335"/>
      <c r="L664" s="335"/>
      <c r="M664" s="335"/>
      <c r="N664" s="335"/>
      <c r="O664" s="335"/>
      <c r="P664" s="335"/>
    </row>
    <row r="665" spans="3:16" ht="14.25" hidden="1" x14ac:dyDescent="0.2">
      <c r="C665" s="335"/>
      <c r="E665" s="78"/>
      <c r="F665" s="335"/>
      <c r="G665" s="335"/>
      <c r="H665" s="505"/>
      <c r="J665" s="335"/>
      <c r="K665" s="335"/>
      <c r="L665" s="335"/>
      <c r="M665" s="335"/>
      <c r="N665" s="335"/>
      <c r="O665" s="335"/>
      <c r="P665" s="335"/>
    </row>
    <row r="666" spans="3:16" ht="14.25" hidden="1" x14ac:dyDescent="0.2">
      <c r="C666" s="335"/>
      <c r="E666" s="78"/>
      <c r="F666" s="335"/>
      <c r="G666" s="335"/>
      <c r="H666" s="505"/>
      <c r="J666" s="335"/>
      <c r="K666" s="335"/>
      <c r="L666" s="335"/>
      <c r="M666" s="335"/>
      <c r="N666" s="335"/>
      <c r="O666" s="335"/>
      <c r="P666" s="335"/>
    </row>
    <row r="667" spans="3:16" ht="14.25" hidden="1" x14ac:dyDescent="0.2">
      <c r="C667" s="335"/>
      <c r="E667" s="78"/>
      <c r="F667" s="335"/>
      <c r="G667" s="335"/>
      <c r="H667" s="505"/>
      <c r="J667" s="335"/>
      <c r="K667" s="335"/>
      <c r="L667" s="335"/>
      <c r="M667" s="335"/>
      <c r="N667" s="335"/>
      <c r="O667" s="335"/>
      <c r="P667" s="335"/>
    </row>
    <row r="668" spans="3:16" ht="14.25" hidden="1" x14ac:dyDescent="0.2">
      <c r="C668" s="335"/>
      <c r="E668" s="78"/>
      <c r="F668" s="335"/>
      <c r="G668" s="335"/>
      <c r="H668" s="505"/>
      <c r="J668" s="335"/>
      <c r="K668" s="335"/>
      <c r="L668" s="335"/>
      <c r="M668" s="335"/>
      <c r="N668" s="335"/>
      <c r="O668" s="335"/>
      <c r="P668" s="335"/>
    </row>
    <row r="669" spans="3:16" ht="14.25" hidden="1" x14ac:dyDescent="0.2">
      <c r="C669" s="335"/>
      <c r="E669" s="78"/>
      <c r="F669" s="335"/>
      <c r="G669" s="335"/>
      <c r="H669" s="505"/>
      <c r="J669" s="335"/>
      <c r="K669" s="335"/>
      <c r="L669" s="335"/>
      <c r="M669" s="335"/>
      <c r="N669" s="335"/>
      <c r="O669" s="335"/>
      <c r="P669" s="335"/>
    </row>
    <row r="670" spans="3:16" ht="14.25" hidden="1" x14ac:dyDescent="0.2">
      <c r="C670" s="335"/>
      <c r="E670" s="78"/>
      <c r="F670" s="335"/>
      <c r="G670" s="335"/>
      <c r="H670" s="505"/>
      <c r="J670" s="335"/>
      <c r="K670" s="335"/>
      <c r="L670" s="335"/>
      <c r="M670" s="335"/>
      <c r="N670" s="335"/>
      <c r="O670" s="335"/>
      <c r="P670" s="335"/>
    </row>
    <row r="671" spans="3:16" ht="14.25" hidden="1" x14ac:dyDescent="0.2">
      <c r="C671" s="335"/>
      <c r="E671" s="78"/>
      <c r="F671" s="335"/>
      <c r="G671" s="335"/>
      <c r="H671" s="505"/>
      <c r="J671" s="335"/>
      <c r="K671" s="335"/>
      <c r="L671" s="335"/>
      <c r="M671" s="335"/>
      <c r="N671" s="335"/>
      <c r="O671" s="335"/>
      <c r="P671" s="335"/>
    </row>
    <row r="672" spans="3:16" ht="14.25" hidden="1" x14ac:dyDescent="0.2">
      <c r="C672" s="335"/>
      <c r="E672" s="78"/>
      <c r="F672" s="335"/>
      <c r="G672" s="335"/>
      <c r="H672" s="505"/>
      <c r="J672" s="335"/>
      <c r="K672" s="335"/>
      <c r="L672" s="335"/>
      <c r="M672" s="335"/>
      <c r="N672" s="335"/>
      <c r="O672" s="335"/>
      <c r="P672" s="335"/>
    </row>
    <row r="673" spans="3:16" ht="14.25" hidden="1" x14ac:dyDescent="0.2">
      <c r="C673" s="335"/>
      <c r="E673" s="78"/>
      <c r="F673" s="335"/>
      <c r="G673" s="335"/>
      <c r="H673" s="505"/>
      <c r="J673" s="335"/>
      <c r="K673" s="335"/>
      <c r="L673" s="335"/>
      <c r="M673" s="335"/>
      <c r="N673" s="335"/>
      <c r="O673" s="335"/>
      <c r="P673" s="335"/>
    </row>
    <row r="674" spans="3:16" ht="14.25" hidden="1" x14ac:dyDescent="0.2">
      <c r="C674" s="335"/>
      <c r="E674" s="78"/>
      <c r="F674" s="335"/>
      <c r="G674" s="335"/>
      <c r="H674" s="505"/>
      <c r="J674" s="335"/>
      <c r="K674" s="335"/>
      <c r="L674" s="335"/>
      <c r="M674" s="335"/>
      <c r="N674" s="335"/>
      <c r="O674" s="335"/>
      <c r="P674" s="335"/>
    </row>
    <row r="675" spans="3:16" ht="14.25" hidden="1" x14ac:dyDescent="0.2">
      <c r="C675" s="335"/>
      <c r="E675" s="78"/>
      <c r="F675" s="335"/>
      <c r="G675" s="335"/>
      <c r="H675" s="505"/>
      <c r="J675" s="335"/>
      <c r="K675" s="335"/>
      <c r="L675" s="335"/>
      <c r="M675" s="335"/>
      <c r="N675" s="335"/>
      <c r="O675" s="335"/>
      <c r="P675" s="335"/>
    </row>
    <row r="676" spans="3:16" ht="14.25" hidden="1" x14ac:dyDescent="0.2">
      <c r="C676" s="335"/>
      <c r="E676" s="78"/>
      <c r="F676" s="335"/>
      <c r="G676" s="335"/>
      <c r="H676" s="505"/>
      <c r="J676" s="335"/>
      <c r="K676" s="335"/>
      <c r="L676" s="335"/>
      <c r="M676" s="335"/>
      <c r="N676" s="335"/>
      <c r="O676" s="335"/>
      <c r="P676" s="335"/>
    </row>
    <row r="677" spans="3:16" ht="14.25" hidden="1" x14ac:dyDescent="0.2">
      <c r="C677" s="335"/>
      <c r="E677" s="78"/>
      <c r="F677" s="335"/>
      <c r="G677" s="335"/>
      <c r="H677" s="505"/>
      <c r="J677" s="335"/>
      <c r="K677" s="335"/>
      <c r="L677" s="335"/>
      <c r="M677" s="335"/>
      <c r="N677" s="335"/>
      <c r="O677" s="335"/>
      <c r="P677" s="335"/>
    </row>
    <row r="678" spans="3:16" ht="14.25" hidden="1" x14ac:dyDescent="0.2">
      <c r="C678" s="335"/>
      <c r="E678" s="78"/>
      <c r="F678" s="335"/>
      <c r="G678" s="335"/>
      <c r="H678" s="505"/>
      <c r="J678" s="335"/>
      <c r="K678" s="335"/>
      <c r="L678" s="335"/>
      <c r="M678" s="335"/>
      <c r="N678" s="335"/>
      <c r="O678" s="335"/>
      <c r="P678" s="335"/>
    </row>
    <row r="679" spans="3:16" ht="14.25" hidden="1" x14ac:dyDescent="0.2">
      <c r="C679" s="335"/>
      <c r="E679" s="78"/>
      <c r="F679" s="335"/>
      <c r="G679" s="335"/>
      <c r="H679" s="505"/>
      <c r="J679" s="335"/>
      <c r="K679" s="335"/>
      <c r="L679" s="335"/>
      <c r="M679" s="335"/>
      <c r="N679" s="335"/>
      <c r="O679" s="335"/>
      <c r="P679" s="335"/>
    </row>
    <row r="680" spans="3:16" ht="14.25" hidden="1" x14ac:dyDescent="0.2">
      <c r="C680" s="335"/>
      <c r="E680" s="78"/>
      <c r="F680" s="335"/>
      <c r="G680" s="335"/>
      <c r="H680" s="505"/>
      <c r="J680" s="335"/>
      <c r="K680" s="335"/>
      <c r="L680" s="335"/>
      <c r="M680" s="335"/>
      <c r="N680" s="335"/>
      <c r="O680" s="335"/>
      <c r="P680" s="335"/>
    </row>
    <row r="681" spans="3:16" ht="14.25" hidden="1" x14ac:dyDescent="0.2">
      <c r="C681" s="335"/>
      <c r="E681" s="78"/>
      <c r="F681" s="335"/>
      <c r="G681" s="335"/>
      <c r="H681" s="505"/>
      <c r="J681" s="335"/>
      <c r="K681" s="335"/>
      <c r="L681" s="335"/>
      <c r="M681" s="335"/>
      <c r="N681" s="335"/>
      <c r="O681" s="335"/>
      <c r="P681" s="335"/>
    </row>
    <row r="682" spans="3:16" ht="14.25" hidden="1" x14ac:dyDescent="0.2">
      <c r="C682" s="335"/>
      <c r="E682" s="78"/>
      <c r="F682" s="335"/>
      <c r="G682" s="335"/>
      <c r="H682" s="505"/>
      <c r="J682" s="335"/>
      <c r="K682" s="335"/>
      <c r="L682" s="335"/>
      <c r="M682" s="335"/>
      <c r="N682" s="335"/>
      <c r="O682" s="335"/>
      <c r="P682" s="335"/>
    </row>
    <row r="683" spans="3:16" ht="14.25" hidden="1" x14ac:dyDescent="0.2">
      <c r="C683" s="335"/>
      <c r="E683" s="78"/>
      <c r="F683" s="335"/>
      <c r="G683" s="335"/>
      <c r="H683" s="505"/>
      <c r="J683" s="335"/>
      <c r="K683" s="335"/>
      <c r="L683" s="335"/>
      <c r="M683" s="335"/>
      <c r="N683" s="335"/>
      <c r="O683" s="335"/>
      <c r="P683" s="335"/>
    </row>
    <row r="684" spans="3:16" ht="14.25" hidden="1" x14ac:dyDescent="0.2">
      <c r="C684" s="335"/>
      <c r="E684" s="78"/>
      <c r="F684" s="335"/>
      <c r="G684" s="335"/>
      <c r="H684" s="505"/>
      <c r="J684" s="335"/>
      <c r="K684" s="335"/>
      <c r="L684" s="335"/>
      <c r="M684" s="335"/>
      <c r="N684" s="335"/>
      <c r="O684" s="335"/>
      <c r="P684" s="335"/>
    </row>
    <row r="685" spans="3:16" ht="14.25" hidden="1" x14ac:dyDescent="0.2">
      <c r="C685" s="335"/>
      <c r="E685" s="78"/>
      <c r="F685" s="335"/>
      <c r="G685" s="335"/>
      <c r="H685" s="505"/>
      <c r="J685" s="335"/>
      <c r="K685" s="335"/>
      <c r="L685" s="335"/>
      <c r="M685" s="335"/>
      <c r="N685" s="335"/>
      <c r="O685" s="335"/>
      <c r="P685" s="335"/>
    </row>
    <row r="686" spans="3:16" ht="14.25" hidden="1" x14ac:dyDescent="0.2">
      <c r="C686" s="335"/>
      <c r="E686" s="78"/>
      <c r="F686" s="335"/>
      <c r="G686" s="335"/>
      <c r="H686" s="505"/>
      <c r="J686" s="335"/>
      <c r="K686" s="335"/>
      <c r="L686" s="335"/>
      <c r="M686" s="335"/>
      <c r="N686" s="335"/>
      <c r="O686" s="335"/>
      <c r="P686" s="335"/>
    </row>
    <row r="687" spans="3:16" ht="14.25" hidden="1" x14ac:dyDescent="0.2">
      <c r="C687" s="335"/>
      <c r="E687" s="78"/>
      <c r="F687" s="335"/>
      <c r="G687" s="335"/>
      <c r="H687" s="505"/>
      <c r="J687" s="335"/>
      <c r="K687" s="335"/>
      <c r="L687" s="335"/>
      <c r="M687" s="335"/>
      <c r="N687" s="335"/>
      <c r="O687" s="335"/>
      <c r="P687" s="335"/>
    </row>
    <row r="688" spans="3:16" ht="14.25" hidden="1" x14ac:dyDescent="0.2">
      <c r="C688" s="335"/>
      <c r="E688" s="78"/>
      <c r="F688" s="335"/>
      <c r="G688" s="335"/>
      <c r="H688" s="505"/>
      <c r="J688" s="335"/>
      <c r="K688" s="335"/>
      <c r="L688" s="335"/>
      <c r="M688" s="335"/>
      <c r="N688" s="335"/>
      <c r="O688" s="335"/>
      <c r="P688" s="335"/>
    </row>
    <row r="689" spans="3:16" ht="14.25" hidden="1" x14ac:dyDescent="0.2">
      <c r="C689" s="335"/>
      <c r="E689" s="78"/>
      <c r="F689" s="335"/>
      <c r="G689" s="335"/>
      <c r="H689" s="505"/>
      <c r="J689" s="335"/>
      <c r="K689" s="335"/>
      <c r="L689" s="335"/>
      <c r="M689" s="335"/>
      <c r="N689" s="335"/>
      <c r="O689" s="335"/>
      <c r="P689" s="335"/>
    </row>
    <row r="690" spans="3:16" ht="14.25" hidden="1" x14ac:dyDescent="0.2">
      <c r="C690" s="335"/>
      <c r="E690" s="78"/>
      <c r="F690" s="335"/>
      <c r="G690" s="335"/>
      <c r="H690" s="505"/>
      <c r="J690" s="335"/>
      <c r="K690" s="335"/>
      <c r="L690" s="335"/>
      <c r="M690" s="335"/>
      <c r="N690" s="335"/>
      <c r="O690" s="335"/>
      <c r="P690" s="335"/>
    </row>
    <row r="691" spans="3:16" ht="14.25" hidden="1" x14ac:dyDescent="0.2">
      <c r="C691" s="335"/>
      <c r="E691" s="78"/>
      <c r="F691" s="335"/>
      <c r="G691" s="335"/>
      <c r="H691" s="505"/>
      <c r="J691" s="335"/>
      <c r="K691" s="335"/>
      <c r="L691" s="335"/>
      <c r="M691" s="335"/>
      <c r="N691" s="335"/>
      <c r="O691" s="335"/>
      <c r="P691" s="335"/>
    </row>
    <row r="692" spans="3:16" ht="14.25" hidden="1" x14ac:dyDescent="0.2">
      <c r="C692" s="335"/>
      <c r="E692" s="78"/>
      <c r="F692" s="335"/>
      <c r="G692" s="335"/>
      <c r="H692" s="505"/>
      <c r="J692" s="335"/>
      <c r="K692" s="335"/>
      <c r="L692" s="335"/>
      <c r="M692" s="335"/>
      <c r="N692" s="335"/>
      <c r="O692" s="335"/>
      <c r="P692" s="335"/>
    </row>
    <row r="693" spans="3:16" ht="14.25" hidden="1" x14ac:dyDescent="0.2">
      <c r="C693" s="335"/>
      <c r="E693" s="78"/>
      <c r="F693" s="335"/>
      <c r="G693" s="335"/>
      <c r="H693" s="505"/>
      <c r="J693" s="335"/>
      <c r="K693" s="335"/>
      <c r="L693" s="335"/>
      <c r="M693" s="335"/>
      <c r="N693" s="335"/>
      <c r="O693" s="335"/>
      <c r="P693" s="335"/>
    </row>
    <row r="694" spans="3:16" ht="14.25" hidden="1" x14ac:dyDescent="0.2">
      <c r="C694" s="335"/>
      <c r="E694" s="78"/>
      <c r="F694" s="335"/>
      <c r="G694" s="335"/>
      <c r="H694" s="505"/>
      <c r="J694" s="335"/>
      <c r="K694" s="335"/>
      <c r="L694" s="335"/>
      <c r="M694" s="335"/>
      <c r="N694" s="335"/>
      <c r="O694" s="335"/>
      <c r="P694" s="335"/>
    </row>
    <row r="695" spans="3:16" ht="14.25" hidden="1" x14ac:dyDescent="0.2">
      <c r="C695" s="335"/>
      <c r="E695" s="78"/>
      <c r="F695" s="335"/>
      <c r="G695" s="335"/>
      <c r="H695" s="505"/>
      <c r="J695" s="335"/>
      <c r="K695" s="335"/>
      <c r="L695" s="335"/>
      <c r="M695" s="335"/>
      <c r="N695" s="335"/>
      <c r="O695" s="335"/>
      <c r="P695" s="335"/>
    </row>
    <row r="696" spans="3:16" ht="14.25" hidden="1" x14ac:dyDescent="0.2">
      <c r="C696" s="335"/>
      <c r="E696" s="78"/>
      <c r="F696" s="335"/>
      <c r="G696" s="335"/>
      <c r="H696" s="505"/>
      <c r="J696" s="335"/>
      <c r="K696" s="335"/>
      <c r="L696" s="335"/>
      <c r="M696" s="335"/>
      <c r="N696" s="335"/>
      <c r="O696" s="335"/>
      <c r="P696" s="335"/>
    </row>
    <row r="697" spans="3:16" ht="14.25" hidden="1" x14ac:dyDescent="0.2">
      <c r="C697" s="335"/>
      <c r="E697" s="78"/>
      <c r="F697" s="335"/>
      <c r="G697" s="335"/>
      <c r="H697" s="505"/>
      <c r="J697" s="335"/>
      <c r="K697" s="335"/>
      <c r="L697" s="335"/>
      <c r="M697" s="335"/>
      <c r="N697" s="335"/>
      <c r="O697" s="335"/>
      <c r="P697" s="335"/>
    </row>
    <row r="698" spans="3:16" ht="14.25" hidden="1" x14ac:dyDescent="0.2">
      <c r="C698" s="335"/>
      <c r="E698" s="78"/>
      <c r="F698" s="335"/>
      <c r="G698" s="335"/>
      <c r="H698" s="505"/>
      <c r="J698" s="335"/>
      <c r="K698" s="335"/>
      <c r="L698" s="335"/>
      <c r="M698" s="335"/>
      <c r="N698" s="335"/>
      <c r="O698" s="335"/>
      <c r="P698" s="335"/>
    </row>
    <row r="699" spans="3:16" ht="14.25" hidden="1" x14ac:dyDescent="0.2">
      <c r="C699" s="335"/>
      <c r="E699" s="78"/>
      <c r="F699" s="335"/>
      <c r="G699" s="335"/>
      <c r="H699" s="505"/>
      <c r="J699" s="335"/>
      <c r="K699" s="335"/>
      <c r="L699" s="335"/>
      <c r="M699" s="335"/>
      <c r="N699" s="335"/>
      <c r="O699" s="335"/>
      <c r="P699" s="335"/>
    </row>
    <row r="700" spans="3:16" ht="14.25" hidden="1" x14ac:dyDescent="0.2">
      <c r="C700" s="335"/>
      <c r="E700" s="78"/>
      <c r="F700" s="335"/>
      <c r="G700" s="335"/>
      <c r="H700" s="505"/>
      <c r="J700" s="335"/>
      <c r="K700" s="335"/>
      <c r="L700" s="335"/>
      <c r="M700" s="335"/>
      <c r="N700" s="335"/>
      <c r="O700" s="335"/>
      <c r="P700" s="335"/>
    </row>
    <row r="701" spans="3:16" ht="14.25" hidden="1" x14ac:dyDescent="0.2">
      <c r="C701" s="335"/>
      <c r="E701" s="78"/>
      <c r="F701" s="335"/>
      <c r="G701" s="335"/>
      <c r="H701" s="505"/>
      <c r="J701" s="335"/>
      <c r="K701" s="335"/>
      <c r="L701" s="335"/>
      <c r="M701" s="335"/>
      <c r="N701" s="335"/>
      <c r="O701" s="335"/>
      <c r="P701" s="335"/>
    </row>
    <row r="702" spans="3:16" ht="14.25" hidden="1" x14ac:dyDescent="0.2">
      <c r="C702" s="335"/>
      <c r="E702" s="78"/>
      <c r="F702" s="335"/>
      <c r="G702" s="335"/>
      <c r="H702" s="505"/>
      <c r="J702" s="335"/>
      <c r="K702" s="335"/>
      <c r="L702" s="335"/>
      <c r="M702" s="335"/>
      <c r="N702" s="335"/>
      <c r="O702" s="335"/>
      <c r="P702" s="335"/>
    </row>
    <row r="703" spans="3:16" ht="14.25" hidden="1" x14ac:dyDescent="0.2">
      <c r="C703" s="335"/>
      <c r="E703" s="78"/>
      <c r="F703" s="335"/>
      <c r="G703" s="335"/>
      <c r="H703" s="505"/>
      <c r="J703" s="335"/>
      <c r="K703" s="335"/>
      <c r="L703" s="335"/>
      <c r="M703" s="335"/>
      <c r="N703" s="335"/>
      <c r="O703" s="335"/>
      <c r="P703" s="335"/>
    </row>
    <row r="704" spans="3:16" ht="14.25" hidden="1" x14ac:dyDescent="0.2">
      <c r="C704" s="335"/>
      <c r="E704" s="78"/>
      <c r="F704" s="335"/>
      <c r="G704" s="335"/>
      <c r="H704" s="505"/>
      <c r="J704" s="335"/>
      <c r="K704" s="335"/>
      <c r="L704" s="335"/>
      <c r="M704" s="335"/>
      <c r="N704" s="335"/>
      <c r="O704" s="335"/>
      <c r="P704" s="335"/>
    </row>
    <row r="705" spans="3:16" ht="14.25" hidden="1" x14ac:dyDescent="0.2">
      <c r="C705" s="335"/>
      <c r="E705" s="78"/>
      <c r="F705" s="335"/>
      <c r="G705" s="335"/>
      <c r="H705" s="505"/>
      <c r="J705" s="335"/>
      <c r="K705" s="335"/>
      <c r="L705" s="335"/>
      <c r="M705" s="335"/>
      <c r="N705" s="335"/>
      <c r="O705" s="335"/>
      <c r="P705" s="335"/>
    </row>
    <row r="706" spans="3:16" ht="14.25" hidden="1" x14ac:dyDescent="0.2">
      <c r="C706" s="335"/>
      <c r="E706" s="78"/>
      <c r="F706" s="335"/>
      <c r="G706" s="335"/>
      <c r="H706" s="505"/>
      <c r="J706" s="335"/>
      <c r="K706" s="335"/>
      <c r="L706" s="335"/>
      <c r="M706" s="335"/>
      <c r="N706" s="335"/>
      <c r="O706" s="335"/>
      <c r="P706" s="335"/>
    </row>
    <row r="707" spans="3:16" ht="14.25" hidden="1" x14ac:dyDescent="0.2">
      <c r="C707" s="335"/>
      <c r="E707" s="78"/>
      <c r="F707" s="335"/>
      <c r="G707" s="335"/>
      <c r="H707" s="505"/>
      <c r="J707" s="335"/>
      <c r="K707" s="335"/>
      <c r="L707" s="335"/>
      <c r="M707" s="335"/>
      <c r="N707" s="335"/>
      <c r="O707" s="335"/>
      <c r="P707" s="335"/>
    </row>
    <row r="708" spans="3:16" ht="14.25" hidden="1" x14ac:dyDescent="0.2">
      <c r="C708" s="335"/>
      <c r="E708" s="78"/>
      <c r="F708" s="335"/>
      <c r="G708" s="335"/>
      <c r="H708" s="505"/>
      <c r="J708" s="335"/>
      <c r="K708" s="335"/>
      <c r="L708" s="335"/>
      <c r="M708" s="335"/>
      <c r="N708" s="335"/>
      <c r="O708" s="335"/>
      <c r="P708" s="335"/>
    </row>
    <row r="709" spans="3:16" ht="14.25" hidden="1" x14ac:dyDescent="0.2">
      <c r="C709" s="335"/>
      <c r="E709" s="78"/>
      <c r="F709" s="335"/>
      <c r="G709" s="335"/>
      <c r="H709" s="505"/>
      <c r="J709" s="335"/>
      <c r="K709" s="335"/>
      <c r="L709" s="335"/>
      <c r="M709" s="335"/>
      <c r="N709" s="335"/>
      <c r="O709" s="335"/>
      <c r="P709" s="335"/>
    </row>
    <row r="710" spans="3:16" ht="14.25" hidden="1" x14ac:dyDescent="0.2">
      <c r="C710" s="335"/>
      <c r="E710" s="78"/>
      <c r="F710" s="335"/>
      <c r="G710" s="335"/>
      <c r="H710" s="505"/>
      <c r="J710" s="335"/>
      <c r="K710" s="335"/>
      <c r="L710" s="335"/>
      <c r="M710" s="335"/>
      <c r="N710" s="335"/>
      <c r="O710" s="335"/>
      <c r="P710" s="335"/>
    </row>
    <row r="711" spans="3:16" ht="14.25" hidden="1" x14ac:dyDescent="0.2">
      <c r="C711" s="335"/>
      <c r="E711" s="78"/>
      <c r="F711" s="335"/>
      <c r="G711" s="335"/>
      <c r="H711" s="505"/>
      <c r="J711" s="335"/>
      <c r="K711" s="335"/>
      <c r="L711" s="335"/>
      <c r="M711" s="335"/>
      <c r="N711" s="335"/>
      <c r="O711" s="335"/>
      <c r="P711" s="335"/>
    </row>
    <row r="712" spans="3:16" ht="14.25" hidden="1" x14ac:dyDescent="0.2">
      <c r="C712" s="335"/>
      <c r="E712" s="78"/>
      <c r="F712" s="335"/>
      <c r="G712" s="335"/>
      <c r="H712" s="505"/>
      <c r="J712" s="335"/>
      <c r="K712" s="335"/>
      <c r="L712" s="335"/>
      <c r="M712" s="335"/>
      <c r="N712" s="335"/>
      <c r="O712" s="335"/>
      <c r="P712" s="335"/>
    </row>
    <row r="713" spans="3:16" ht="14.25" hidden="1" x14ac:dyDescent="0.2">
      <c r="C713" s="335"/>
      <c r="E713" s="78"/>
      <c r="F713" s="335"/>
      <c r="G713" s="335"/>
      <c r="H713" s="505"/>
      <c r="J713" s="335"/>
      <c r="K713" s="335"/>
      <c r="L713" s="335"/>
      <c r="M713" s="335"/>
      <c r="N713" s="335"/>
      <c r="O713" s="335"/>
      <c r="P713" s="335"/>
    </row>
    <row r="714" spans="3:16" ht="14.25" hidden="1" x14ac:dyDescent="0.2">
      <c r="C714" s="335"/>
      <c r="E714" s="78"/>
      <c r="F714" s="335"/>
      <c r="G714" s="335"/>
      <c r="H714" s="505"/>
      <c r="J714" s="335"/>
      <c r="K714" s="335"/>
      <c r="L714" s="335"/>
      <c r="M714" s="335"/>
      <c r="N714" s="335"/>
      <c r="O714" s="335"/>
      <c r="P714" s="335"/>
    </row>
    <row r="715" spans="3:16" ht="14.25" hidden="1" x14ac:dyDescent="0.2">
      <c r="C715" s="335"/>
      <c r="E715" s="78"/>
      <c r="F715" s="335"/>
      <c r="G715" s="335"/>
      <c r="H715" s="505"/>
      <c r="J715" s="335"/>
      <c r="K715" s="335"/>
      <c r="L715" s="335"/>
      <c r="M715" s="335"/>
      <c r="N715" s="335"/>
      <c r="O715" s="335"/>
      <c r="P715" s="335"/>
    </row>
    <row r="716" spans="3:16" ht="14.25" hidden="1" x14ac:dyDescent="0.2">
      <c r="C716" s="335"/>
      <c r="E716" s="78"/>
      <c r="F716" s="335"/>
      <c r="G716" s="335"/>
      <c r="H716" s="505"/>
      <c r="J716" s="335"/>
      <c r="K716" s="335"/>
      <c r="L716" s="335"/>
      <c r="M716" s="335"/>
      <c r="N716" s="335"/>
      <c r="O716" s="335"/>
      <c r="P716" s="335"/>
    </row>
    <row r="717" spans="3:16" ht="14.25" hidden="1" x14ac:dyDescent="0.2">
      <c r="C717" s="335"/>
      <c r="E717" s="78"/>
      <c r="F717" s="335"/>
      <c r="G717" s="335"/>
      <c r="H717" s="505"/>
      <c r="J717" s="335"/>
      <c r="K717" s="335"/>
      <c r="L717" s="335"/>
      <c r="M717" s="335"/>
      <c r="N717" s="335"/>
      <c r="O717" s="335"/>
      <c r="P717" s="335"/>
    </row>
    <row r="718" spans="3:16" ht="14.25" hidden="1" x14ac:dyDescent="0.2">
      <c r="C718" s="335"/>
      <c r="E718" s="78"/>
      <c r="F718" s="335"/>
      <c r="G718" s="335"/>
      <c r="H718" s="505"/>
      <c r="J718" s="335"/>
      <c r="K718" s="335"/>
      <c r="L718" s="335"/>
      <c r="M718" s="335"/>
      <c r="N718" s="335"/>
      <c r="O718" s="335"/>
      <c r="P718" s="335"/>
    </row>
    <row r="719" spans="3:16" ht="14.25" hidden="1" x14ac:dyDescent="0.2">
      <c r="C719" s="335"/>
      <c r="E719" s="78"/>
      <c r="F719" s="335"/>
      <c r="G719" s="335"/>
      <c r="H719" s="505"/>
      <c r="J719" s="335"/>
      <c r="K719" s="335"/>
      <c r="L719" s="335"/>
      <c r="M719" s="335"/>
      <c r="N719" s="335"/>
      <c r="O719" s="335"/>
      <c r="P719" s="335"/>
    </row>
    <row r="720" spans="3:16" ht="14.25" hidden="1" x14ac:dyDescent="0.2">
      <c r="C720" s="335"/>
      <c r="E720" s="78"/>
      <c r="F720" s="335"/>
      <c r="G720" s="335"/>
      <c r="H720" s="505"/>
      <c r="J720" s="335"/>
      <c r="K720" s="335"/>
      <c r="L720" s="335"/>
      <c r="M720" s="335"/>
      <c r="N720" s="335"/>
      <c r="O720" s="335"/>
      <c r="P720" s="335"/>
    </row>
    <row r="721" spans="3:16" ht="14.25" hidden="1" x14ac:dyDescent="0.2">
      <c r="C721" s="335"/>
      <c r="E721" s="78"/>
      <c r="F721" s="335"/>
      <c r="G721" s="335"/>
      <c r="H721" s="505"/>
      <c r="J721" s="335"/>
      <c r="K721" s="335"/>
      <c r="L721" s="335"/>
      <c r="M721" s="335"/>
      <c r="N721" s="335"/>
      <c r="O721" s="335"/>
      <c r="P721" s="335"/>
    </row>
    <row r="722" spans="3:16" ht="14.25" hidden="1" x14ac:dyDescent="0.2">
      <c r="C722" s="335"/>
      <c r="E722" s="78"/>
      <c r="F722" s="335"/>
      <c r="G722" s="335"/>
      <c r="H722" s="505"/>
      <c r="J722" s="335"/>
      <c r="K722" s="335"/>
      <c r="L722" s="335"/>
      <c r="M722" s="335"/>
      <c r="N722" s="335"/>
      <c r="O722" s="335"/>
      <c r="P722" s="335"/>
    </row>
    <row r="723" spans="3:16" ht="14.25" hidden="1" x14ac:dyDescent="0.2">
      <c r="C723" s="335"/>
      <c r="E723" s="78"/>
      <c r="F723" s="335"/>
      <c r="G723" s="335"/>
      <c r="H723" s="505"/>
      <c r="J723" s="335"/>
      <c r="K723" s="335"/>
      <c r="L723" s="335"/>
      <c r="M723" s="335"/>
      <c r="N723" s="335"/>
      <c r="O723" s="335"/>
      <c r="P723" s="335"/>
    </row>
    <row r="724" spans="3:16" ht="14.25" hidden="1" x14ac:dyDescent="0.2">
      <c r="C724" s="335"/>
      <c r="E724" s="78"/>
      <c r="F724" s="335"/>
      <c r="G724" s="335"/>
      <c r="H724" s="505"/>
      <c r="J724" s="335"/>
      <c r="K724" s="335"/>
      <c r="L724" s="335"/>
      <c r="M724" s="335"/>
      <c r="N724" s="335"/>
      <c r="O724" s="335"/>
      <c r="P724" s="335"/>
    </row>
    <row r="725" spans="3:16" ht="14.25" hidden="1" x14ac:dyDescent="0.2">
      <c r="C725" s="335"/>
      <c r="E725" s="78"/>
      <c r="F725" s="335"/>
      <c r="G725" s="335"/>
      <c r="H725" s="505"/>
      <c r="J725" s="335"/>
      <c r="K725" s="335"/>
      <c r="L725" s="335"/>
      <c r="M725" s="335"/>
      <c r="N725" s="335"/>
      <c r="O725" s="335"/>
      <c r="P725" s="335"/>
    </row>
    <row r="726" spans="3:16" ht="14.25" hidden="1" x14ac:dyDescent="0.2">
      <c r="C726" s="335"/>
      <c r="E726" s="78"/>
      <c r="F726" s="335"/>
      <c r="G726" s="335"/>
      <c r="H726" s="505"/>
      <c r="J726" s="335"/>
      <c r="K726" s="335"/>
      <c r="L726" s="335"/>
      <c r="M726" s="335"/>
      <c r="N726" s="335"/>
      <c r="O726" s="335"/>
      <c r="P726" s="335"/>
    </row>
    <row r="727" spans="3:16" ht="14.25" hidden="1" x14ac:dyDescent="0.2">
      <c r="C727" s="335"/>
      <c r="E727" s="78"/>
      <c r="F727" s="335"/>
      <c r="G727" s="335"/>
      <c r="H727" s="505"/>
      <c r="J727" s="335"/>
      <c r="K727" s="335"/>
      <c r="L727" s="335"/>
      <c r="M727" s="335"/>
      <c r="N727" s="335"/>
      <c r="O727" s="335"/>
      <c r="P727" s="335"/>
    </row>
    <row r="728" spans="3:16" ht="14.25" hidden="1" x14ac:dyDescent="0.2">
      <c r="C728" s="335"/>
      <c r="E728" s="78"/>
      <c r="F728" s="335"/>
      <c r="G728" s="335"/>
      <c r="H728" s="505"/>
      <c r="J728" s="335"/>
      <c r="K728" s="335"/>
      <c r="L728" s="335"/>
      <c r="M728" s="335"/>
      <c r="N728" s="335"/>
      <c r="O728" s="335"/>
      <c r="P728" s="335"/>
    </row>
    <row r="729" spans="3:16" ht="14.25" hidden="1" x14ac:dyDescent="0.2">
      <c r="C729" s="335"/>
      <c r="E729" s="78"/>
      <c r="F729" s="335"/>
      <c r="G729" s="335"/>
      <c r="H729" s="505"/>
      <c r="J729" s="335"/>
      <c r="K729" s="335"/>
      <c r="L729" s="335"/>
      <c r="M729" s="335"/>
      <c r="N729" s="335"/>
      <c r="O729" s="335"/>
      <c r="P729" s="335"/>
    </row>
    <row r="730" spans="3:16" ht="14.25" hidden="1" x14ac:dyDescent="0.2">
      <c r="C730" s="335"/>
      <c r="E730" s="78"/>
      <c r="F730" s="335"/>
      <c r="G730" s="335"/>
      <c r="H730" s="505"/>
      <c r="J730" s="335"/>
      <c r="K730" s="335"/>
      <c r="L730" s="335"/>
      <c r="M730" s="335"/>
      <c r="N730" s="335"/>
      <c r="O730" s="335"/>
      <c r="P730" s="335"/>
    </row>
    <row r="731" spans="3:16" ht="14.25" hidden="1" x14ac:dyDescent="0.2">
      <c r="C731" s="335"/>
      <c r="E731" s="78"/>
      <c r="F731" s="335"/>
      <c r="G731" s="335"/>
      <c r="H731" s="505"/>
      <c r="J731" s="335"/>
      <c r="K731" s="335"/>
      <c r="L731" s="335"/>
      <c r="M731" s="335"/>
      <c r="N731" s="335"/>
      <c r="O731" s="335"/>
      <c r="P731" s="335"/>
    </row>
    <row r="732" spans="3:16" ht="14.25" hidden="1" x14ac:dyDescent="0.2">
      <c r="C732" s="335"/>
      <c r="E732" s="78"/>
      <c r="F732" s="335"/>
      <c r="G732" s="335"/>
      <c r="H732" s="505"/>
      <c r="J732" s="335"/>
      <c r="K732" s="335"/>
      <c r="L732" s="335"/>
      <c r="M732" s="335"/>
      <c r="N732" s="335"/>
      <c r="O732" s="335"/>
      <c r="P732" s="335"/>
    </row>
    <row r="733" spans="3:16" ht="14.25" hidden="1" x14ac:dyDescent="0.2">
      <c r="C733" s="335"/>
      <c r="E733" s="78"/>
      <c r="F733" s="335"/>
      <c r="G733" s="335"/>
      <c r="H733" s="505"/>
      <c r="J733" s="335"/>
      <c r="K733" s="335"/>
      <c r="L733" s="335"/>
      <c r="M733" s="335"/>
      <c r="N733" s="335"/>
      <c r="O733" s="335"/>
      <c r="P733" s="335"/>
    </row>
    <row r="734" spans="3:16" ht="14.25" hidden="1" x14ac:dyDescent="0.2">
      <c r="C734" s="335"/>
      <c r="E734" s="78"/>
      <c r="F734" s="335"/>
      <c r="G734" s="335"/>
      <c r="H734" s="505"/>
      <c r="J734" s="335"/>
      <c r="K734" s="335"/>
      <c r="L734" s="335"/>
      <c r="M734" s="335"/>
      <c r="N734" s="335"/>
      <c r="O734" s="335"/>
      <c r="P734" s="335"/>
    </row>
    <row r="735" spans="3:16" ht="14.25" hidden="1" x14ac:dyDescent="0.2">
      <c r="C735" s="335"/>
      <c r="E735" s="78"/>
      <c r="F735" s="335"/>
      <c r="G735" s="335"/>
      <c r="H735" s="505"/>
      <c r="J735" s="335"/>
      <c r="K735" s="335"/>
      <c r="L735" s="335"/>
      <c r="M735" s="335"/>
      <c r="N735" s="335"/>
      <c r="O735" s="335"/>
      <c r="P735" s="335"/>
    </row>
    <row r="736" spans="3:16" ht="14.25" hidden="1" x14ac:dyDescent="0.2">
      <c r="C736" s="335"/>
      <c r="E736" s="78"/>
      <c r="F736" s="335"/>
      <c r="G736" s="335"/>
      <c r="H736" s="505"/>
      <c r="J736" s="335"/>
      <c r="K736" s="335"/>
      <c r="L736" s="335"/>
      <c r="M736" s="335"/>
      <c r="N736" s="335"/>
      <c r="O736" s="335"/>
      <c r="P736" s="335"/>
    </row>
    <row r="737" spans="3:16" ht="14.25" hidden="1" x14ac:dyDescent="0.2">
      <c r="C737" s="335"/>
      <c r="E737" s="78"/>
      <c r="F737" s="335"/>
      <c r="G737" s="335"/>
      <c r="H737" s="505"/>
      <c r="J737" s="335"/>
      <c r="K737" s="335"/>
      <c r="L737" s="335"/>
      <c r="M737" s="335"/>
      <c r="N737" s="335"/>
      <c r="O737" s="335"/>
      <c r="P737" s="335"/>
    </row>
    <row r="738" spans="3:16" ht="14.25" hidden="1" x14ac:dyDescent="0.2">
      <c r="C738" s="335"/>
      <c r="E738" s="78"/>
      <c r="F738" s="335"/>
      <c r="G738" s="335"/>
      <c r="H738" s="505"/>
      <c r="J738" s="335"/>
      <c r="K738" s="335"/>
      <c r="L738" s="335"/>
      <c r="M738" s="335"/>
      <c r="N738" s="335"/>
      <c r="O738" s="335"/>
      <c r="P738" s="335"/>
    </row>
    <row r="739" spans="3:16" ht="14.25" hidden="1" x14ac:dyDescent="0.2">
      <c r="C739" s="335"/>
      <c r="E739" s="78"/>
      <c r="F739" s="335"/>
      <c r="G739" s="335"/>
      <c r="H739" s="505"/>
      <c r="J739" s="335"/>
      <c r="K739" s="335"/>
      <c r="L739" s="335"/>
      <c r="M739" s="335"/>
      <c r="N739" s="335"/>
      <c r="O739" s="335"/>
      <c r="P739" s="335"/>
    </row>
    <row r="740" spans="3:16" ht="14.25" hidden="1" x14ac:dyDescent="0.2">
      <c r="C740" s="335"/>
      <c r="E740" s="78"/>
      <c r="F740" s="335"/>
      <c r="G740" s="335"/>
      <c r="H740" s="505"/>
      <c r="J740" s="335"/>
      <c r="K740" s="335"/>
      <c r="L740" s="335"/>
      <c r="M740" s="335"/>
      <c r="N740" s="335"/>
      <c r="O740" s="335"/>
      <c r="P740" s="335"/>
    </row>
    <row r="741" spans="3:16" ht="14.25" hidden="1" x14ac:dyDescent="0.2">
      <c r="C741" s="335"/>
      <c r="E741" s="78"/>
      <c r="F741" s="335"/>
      <c r="G741" s="335"/>
      <c r="H741" s="505"/>
      <c r="J741" s="335"/>
      <c r="K741" s="335"/>
      <c r="L741" s="335"/>
      <c r="M741" s="335"/>
      <c r="N741" s="335"/>
      <c r="O741" s="335"/>
      <c r="P741" s="335"/>
    </row>
    <row r="742" spans="3:16" ht="14.25" hidden="1" x14ac:dyDescent="0.2">
      <c r="C742" s="335"/>
      <c r="E742" s="78"/>
      <c r="F742" s="335"/>
      <c r="G742" s="335"/>
      <c r="H742" s="505"/>
      <c r="J742" s="335"/>
      <c r="K742" s="335"/>
      <c r="L742" s="335"/>
      <c r="M742" s="335"/>
      <c r="N742" s="335"/>
      <c r="O742" s="335"/>
      <c r="P742" s="335"/>
    </row>
    <row r="743" spans="3:16" ht="14.25" hidden="1" x14ac:dyDescent="0.2">
      <c r="C743" s="335"/>
      <c r="E743" s="78"/>
      <c r="F743" s="335"/>
      <c r="G743" s="335"/>
      <c r="H743" s="505"/>
      <c r="J743" s="335"/>
      <c r="K743" s="335"/>
      <c r="L743" s="335"/>
      <c r="M743" s="335"/>
      <c r="N743" s="335"/>
      <c r="O743" s="335"/>
      <c r="P743" s="335"/>
    </row>
    <row r="744" spans="3:16" ht="14.25" hidden="1" x14ac:dyDescent="0.2">
      <c r="C744" s="335"/>
      <c r="E744" s="78"/>
      <c r="F744" s="335"/>
      <c r="G744" s="335"/>
      <c r="H744" s="505"/>
      <c r="J744" s="335"/>
      <c r="K744" s="335"/>
      <c r="L744" s="335"/>
      <c r="M744" s="335"/>
      <c r="N744" s="335"/>
      <c r="O744" s="335"/>
      <c r="P744" s="335"/>
    </row>
    <row r="745" spans="3:16" ht="14.25" hidden="1" x14ac:dyDescent="0.2">
      <c r="C745" s="335"/>
      <c r="E745" s="78"/>
      <c r="F745" s="335"/>
      <c r="G745" s="335"/>
      <c r="H745" s="505"/>
      <c r="J745" s="335"/>
      <c r="K745" s="335"/>
      <c r="L745" s="335"/>
      <c r="M745" s="335"/>
      <c r="N745" s="335"/>
      <c r="O745" s="335"/>
      <c r="P745" s="335"/>
    </row>
    <row r="746" spans="3:16" ht="14.25" hidden="1" x14ac:dyDescent="0.2">
      <c r="C746" s="335"/>
      <c r="E746" s="78"/>
      <c r="F746" s="335"/>
      <c r="G746" s="335"/>
      <c r="H746" s="505"/>
      <c r="J746" s="335"/>
      <c r="K746" s="335"/>
      <c r="L746" s="335"/>
      <c r="M746" s="335"/>
      <c r="N746" s="335"/>
      <c r="O746" s="335"/>
      <c r="P746" s="335"/>
    </row>
    <row r="747" spans="3:16" ht="14.25" hidden="1" x14ac:dyDescent="0.2">
      <c r="C747" s="335"/>
      <c r="E747" s="78"/>
      <c r="F747" s="335"/>
      <c r="G747" s="335"/>
      <c r="H747" s="505"/>
      <c r="J747" s="335"/>
      <c r="K747" s="335"/>
      <c r="L747" s="335"/>
      <c r="M747" s="335"/>
      <c r="N747" s="335"/>
      <c r="O747" s="335"/>
      <c r="P747" s="335"/>
    </row>
    <row r="748" spans="3:16" ht="14.25" hidden="1" x14ac:dyDescent="0.2">
      <c r="C748" s="335"/>
      <c r="E748" s="78"/>
      <c r="F748" s="335"/>
      <c r="G748" s="335"/>
      <c r="H748" s="505"/>
      <c r="J748" s="335"/>
      <c r="K748" s="335"/>
      <c r="L748" s="335"/>
      <c r="M748" s="335"/>
      <c r="N748" s="335"/>
      <c r="O748" s="335"/>
      <c r="P748" s="335"/>
    </row>
    <row r="749" spans="3:16" ht="14.25" hidden="1" x14ac:dyDescent="0.2">
      <c r="C749" s="335"/>
      <c r="E749" s="78"/>
      <c r="F749" s="335"/>
      <c r="G749" s="335"/>
      <c r="H749" s="505"/>
      <c r="J749" s="335"/>
      <c r="K749" s="335"/>
      <c r="L749" s="335"/>
      <c r="M749" s="335"/>
      <c r="N749" s="335"/>
      <c r="O749" s="335"/>
      <c r="P749" s="335"/>
    </row>
    <row r="750" spans="3:16" ht="14.25" hidden="1" x14ac:dyDescent="0.2">
      <c r="C750" s="335"/>
      <c r="E750" s="78"/>
      <c r="F750" s="335"/>
      <c r="G750" s="335"/>
      <c r="H750" s="505"/>
      <c r="J750" s="335"/>
      <c r="K750" s="335"/>
      <c r="L750" s="335"/>
      <c r="M750" s="335"/>
      <c r="N750" s="335"/>
      <c r="O750" s="335"/>
      <c r="P750" s="335"/>
    </row>
    <row r="751" spans="3:16" ht="14.25" hidden="1" x14ac:dyDescent="0.2">
      <c r="C751" s="335"/>
      <c r="E751" s="78"/>
      <c r="F751" s="335"/>
      <c r="G751" s="335"/>
      <c r="H751" s="505"/>
      <c r="J751" s="335"/>
      <c r="K751" s="335"/>
      <c r="L751" s="335"/>
      <c r="M751" s="335"/>
      <c r="N751" s="335"/>
      <c r="O751" s="335"/>
      <c r="P751" s="335"/>
    </row>
    <row r="752" spans="3:16" ht="14.25" hidden="1" x14ac:dyDescent="0.2">
      <c r="C752" s="335"/>
      <c r="E752" s="78"/>
      <c r="F752" s="335"/>
      <c r="G752" s="335"/>
      <c r="H752" s="505"/>
      <c r="J752" s="335"/>
      <c r="K752" s="335"/>
      <c r="L752" s="335"/>
      <c r="M752" s="335"/>
      <c r="N752" s="335"/>
      <c r="O752" s="335"/>
      <c r="P752" s="335"/>
    </row>
    <row r="753" spans="3:16" ht="14.25" hidden="1" x14ac:dyDescent="0.2">
      <c r="C753" s="335"/>
      <c r="E753" s="78"/>
      <c r="F753" s="335"/>
      <c r="G753" s="335"/>
      <c r="H753" s="505"/>
      <c r="J753" s="335"/>
      <c r="K753" s="335"/>
      <c r="L753" s="335"/>
      <c r="M753" s="335"/>
      <c r="N753" s="335"/>
      <c r="O753" s="335"/>
      <c r="P753" s="335"/>
    </row>
    <row r="754" spans="3:16" ht="14.25" hidden="1" x14ac:dyDescent="0.2">
      <c r="C754" s="335"/>
      <c r="E754" s="78"/>
      <c r="F754" s="335"/>
      <c r="G754" s="335"/>
      <c r="H754" s="505"/>
      <c r="J754" s="335"/>
      <c r="K754" s="335"/>
      <c r="L754" s="335"/>
      <c r="M754" s="335"/>
      <c r="N754" s="335"/>
      <c r="O754" s="335"/>
      <c r="P754" s="335"/>
    </row>
    <row r="755" spans="3:16" ht="14.25" hidden="1" x14ac:dyDescent="0.2">
      <c r="C755" s="335"/>
      <c r="E755" s="78"/>
      <c r="F755" s="335"/>
      <c r="G755" s="335"/>
      <c r="H755" s="505"/>
      <c r="J755" s="335"/>
      <c r="K755" s="335"/>
      <c r="L755" s="335"/>
      <c r="M755" s="335"/>
      <c r="N755" s="335"/>
      <c r="O755" s="335"/>
      <c r="P755" s="335"/>
    </row>
    <row r="756" spans="3:16" ht="14.25" hidden="1" x14ac:dyDescent="0.2">
      <c r="C756" s="335"/>
      <c r="E756" s="78"/>
      <c r="F756" s="335"/>
      <c r="G756" s="335"/>
      <c r="H756" s="505"/>
      <c r="J756" s="335"/>
      <c r="K756" s="335"/>
      <c r="L756" s="335"/>
      <c r="M756" s="335"/>
      <c r="N756" s="335"/>
      <c r="O756" s="335"/>
      <c r="P756" s="335"/>
    </row>
    <row r="757" spans="3:16" ht="14.25" hidden="1" x14ac:dyDescent="0.2">
      <c r="C757" s="335"/>
      <c r="E757" s="78"/>
      <c r="F757" s="335"/>
      <c r="G757" s="335"/>
      <c r="H757" s="505"/>
      <c r="J757" s="335"/>
      <c r="K757" s="335"/>
      <c r="L757" s="335"/>
      <c r="M757" s="335"/>
      <c r="N757" s="335"/>
      <c r="O757" s="335"/>
      <c r="P757" s="335"/>
    </row>
    <row r="758" spans="3:16" ht="14.25" hidden="1" x14ac:dyDescent="0.2">
      <c r="C758" s="335"/>
      <c r="E758" s="78"/>
      <c r="F758" s="335"/>
      <c r="G758" s="335"/>
      <c r="H758" s="505"/>
      <c r="J758" s="335"/>
      <c r="K758" s="335"/>
      <c r="L758" s="335"/>
      <c r="M758" s="335"/>
      <c r="N758" s="335"/>
      <c r="O758" s="335"/>
      <c r="P758" s="335"/>
    </row>
    <row r="759" spans="3:16" ht="14.25" hidden="1" x14ac:dyDescent="0.2">
      <c r="C759" s="335"/>
      <c r="E759" s="78"/>
      <c r="F759" s="335"/>
      <c r="G759" s="335"/>
      <c r="H759" s="505"/>
      <c r="J759" s="335"/>
      <c r="K759" s="335"/>
      <c r="L759" s="335"/>
      <c r="M759" s="335"/>
      <c r="N759" s="335"/>
      <c r="O759" s="335"/>
      <c r="P759" s="335"/>
    </row>
    <row r="760" spans="3:16" ht="14.25" hidden="1" x14ac:dyDescent="0.2">
      <c r="C760" s="335"/>
      <c r="E760" s="78"/>
      <c r="F760" s="335"/>
      <c r="G760" s="335"/>
      <c r="H760" s="505"/>
      <c r="J760" s="335"/>
      <c r="K760" s="335"/>
      <c r="L760" s="335"/>
      <c r="M760" s="335"/>
      <c r="N760" s="335"/>
      <c r="O760" s="335"/>
      <c r="P760" s="335"/>
    </row>
    <row r="761" spans="3:16" ht="14.25" hidden="1" x14ac:dyDescent="0.2">
      <c r="C761" s="335"/>
      <c r="E761" s="78"/>
      <c r="F761" s="335"/>
      <c r="G761" s="335"/>
      <c r="H761" s="505"/>
      <c r="J761" s="335"/>
      <c r="K761" s="335"/>
      <c r="L761" s="335"/>
      <c r="M761" s="335"/>
      <c r="N761" s="335"/>
      <c r="O761" s="335"/>
      <c r="P761" s="335"/>
    </row>
    <row r="762" spans="3:16" ht="14.25" hidden="1" x14ac:dyDescent="0.2">
      <c r="C762" s="335"/>
      <c r="E762" s="78"/>
      <c r="F762" s="335"/>
      <c r="G762" s="335"/>
      <c r="H762" s="505"/>
      <c r="J762" s="335"/>
      <c r="K762" s="335"/>
      <c r="L762" s="335"/>
      <c r="M762" s="335"/>
      <c r="N762" s="335"/>
      <c r="O762" s="335"/>
      <c r="P762" s="335"/>
    </row>
    <row r="763" spans="3:16" ht="14.25" hidden="1" x14ac:dyDescent="0.2">
      <c r="C763" s="335"/>
      <c r="E763" s="78"/>
      <c r="F763" s="335"/>
      <c r="G763" s="335"/>
      <c r="H763" s="505"/>
      <c r="J763" s="335"/>
      <c r="K763" s="335"/>
      <c r="L763" s="335"/>
      <c r="M763" s="335"/>
      <c r="N763" s="335"/>
      <c r="O763" s="335"/>
      <c r="P763" s="335"/>
    </row>
    <row r="764" spans="3:16" ht="14.25" hidden="1" x14ac:dyDescent="0.2">
      <c r="C764" s="335"/>
      <c r="E764" s="78"/>
      <c r="F764" s="335"/>
      <c r="G764" s="335"/>
      <c r="H764" s="505"/>
      <c r="J764" s="335"/>
      <c r="K764" s="335"/>
      <c r="L764" s="335"/>
      <c r="M764" s="335"/>
      <c r="N764" s="335"/>
      <c r="O764" s="335"/>
      <c r="P764" s="335"/>
    </row>
    <row r="765" spans="3:16" ht="14.25" hidden="1" x14ac:dyDescent="0.2">
      <c r="C765" s="335"/>
      <c r="E765" s="78"/>
      <c r="F765" s="335"/>
      <c r="G765" s="335"/>
      <c r="H765" s="505"/>
      <c r="J765" s="335"/>
      <c r="K765" s="335"/>
      <c r="L765" s="335"/>
      <c r="M765" s="335"/>
      <c r="N765" s="335"/>
      <c r="O765" s="335"/>
      <c r="P765" s="335"/>
    </row>
    <row r="766" spans="3:16" ht="14.25" hidden="1" x14ac:dyDescent="0.2">
      <c r="C766" s="335"/>
      <c r="E766" s="78"/>
      <c r="F766" s="335"/>
      <c r="G766" s="335"/>
      <c r="H766" s="505"/>
      <c r="J766" s="335"/>
      <c r="K766" s="335"/>
      <c r="L766" s="335"/>
      <c r="M766" s="335"/>
      <c r="N766" s="335"/>
      <c r="O766" s="335"/>
      <c r="P766" s="335"/>
    </row>
    <row r="767" spans="3:16" ht="14.25" hidden="1" x14ac:dyDescent="0.2">
      <c r="C767" s="335"/>
      <c r="E767" s="78"/>
      <c r="F767" s="335"/>
      <c r="G767" s="335"/>
      <c r="H767" s="505"/>
      <c r="J767" s="335"/>
      <c r="K767" s="335"/>
      <c r="L767" s="335"/>
      <c r="M767" s="335"/>
      <c r="N767" s="335"/>
      <c r="O767" s="335"/>
      <c r="P767" s="335"/>
    </row>
    <row r="768" spans="3:16" ht="14.25" hidden="1" x14ac:dyDescent="0.2">
      <c r="C768" s="335"/>
      <c r="E768" s="78"/>
      <c r="F768" s="335"/>
      <c r="G768" s="335"/>
      <c r="H768" s="505"/>
      <c r="J768" s="335"/>
      <c r="K768" s="335"/>
      <c r="L768" s="335"/>
      <c r="M768" s="335"/>
      <c r="N768" s="335"/>
      <c r="O768" s="335"/>
      <c r="P768" s="335"/>
    </row>
    <row r="769" spans="3:16" ht="14.25" hidden="1" x14ac:dyDescent="0.2">
      <c r="C769" s="335"/>
      <c r="E769" s="78"/>
      <c r="F769" s="335"/>
      <c r="G769" s="335"/>
      <c r="H769" s="505"/>
      <c r="J769" s="335"/>
      <c r="K769" s="335"/>
      <c r="L769" s="335"/>
      <c r="M769" s="335"/>
      <c r="N769" s="335"/>
      <c r="O769" s="335"/>
      <c r="P769" s="335"/>
    </row>
    <row r="770" spans="3:16" ht="14.25" hidden="1" x14ac:dyDescent="0.2">
      <c r="C770" s="335"/>
      <c r="E770" s="78"/>
      <c r="F770" s="335"/>
      <c r="G770" s="335"/>
      <c r="H770" s="505"/>
      <c r="J770" s="335"/>
      <c r="K770" s="335"/>
      <c r="L770" s="335"/>
      <c r="M770" s="335"/>
      <c r="N770" s="335"/>
      <c r="O770" s="335"/>
      <c r="P770" s="335"/>
    </row>
    <row r="771" spans="3:16" ht="14.25" hidden="1" x14ac:dyDescent="0.2">
      <c r="C771" s="335"/>
      <c r="E771" s="78"/>
      <c r="F771" s="335"/>
      <c r="G771" s="335"/>
      <c r="H771" s="505"/>
      <c r="J771" s="335"/>
      <c r="K771" s="335"/>
      <c r="L771" s="335"/>
      <c r="M771" s="335"/>
      <c r="N771" s="335"/>
      <c r="O771" s="335"/>
      <c r="P771" s="335"/>
    </row>
    <row r="772" spans="3:16" ht="14.25" hidden="1" x14ac:dyDescent="0.2">
      <c r="C772" s="335"/>
      <c r="E772" s="78"/>
      <c r="F772" s="335"/>
      <c r="G772" s="335"/>
      <c r="H772" s="505"/>
      <c r="J772" s="335"/>
      <c r="K772" s="335"/>
      <c r="L772" s="335"/>
      <c r="M772" s="335"/>
      <c r="N772" s="335"/>
      <c r="O772" s="335"/>
      <c r="P772" s="335"/>
    </row>
    <row r="773" spans="3:16" ht="14.25" hidden="1" x14ac:dyDescent="0.2">
      <c r="C773" s="335"/>
      <c r="E773" s="78"/>
      <c r="F773" s="335"/>
      <c r="G773" s="335"/>
      <c r="H773" s="505"/>
      <c r="J773" s="335"/>
      <c r="K773" s="335"/>
      <c r="L773" s="335"/>
      <c r="M773" s="335"/>
      <c r="N773" s="335"/>
      <c r="O773" s="335"/>
      <c r="P773" s="335"/>
    </row>
    <row r="774" spans="3:16" ht="14.25" hidden="1" x14ac:dyDescent="0.2">
      <c r="C774" s="335"/>
      <c r="E774" s="78"/>
      <c r="F774" s="335"/>
      <c r="G774" s="335"/>
      <c r="H774" s="505"/>
      <c r="J774" s="335"/>
      <c r="K774" s="335"/>
      <c r="L774" s="335"/>
      <c r="M774" s="335"/>
      <c r="N774" s="335"/>
      <c r="O774" s="335"/>
      <c r="P774" s="335"/>
    </row>
    <row r="775" spans="3:16" ht="14.25" hidden="1" x14ac:dyDescent="0.2">
      <c r="C775" s="335"/>
      <c r="E775" s="78"/>
      <c r="F775" s="335"/>
      <c r="G775" s="335"/>
      <c r="H775" s="505"/>
      <c r="J775" s="335"/>
      <c r="K775" s="335"/>
      <c r="L775" s="335"/>
      <c r="M775" s="335"/>
      <c r="N775" s="335"/>
      <c r="O775" s="335"/>
      <c r="P775" s="335"/>
    </row>
    <row r="776" spans="3:16" ht="14.25" hidden="1" x14ac:dyDescent="0.2">
      <c r="C776" s="335"/>
      <c r="E776" s="78"/>
      <c r="F776" s="335"/>
      <c r="G776" s="335"/>
      <c r="H776" s="505"/>
      <c r="J776" s="335"/>
      <c r="K776" s="335"/>
      <c r="L776" s="335"/>
      <c r="M776" s="335"/>
      <c r="N776" s="335"/>
      <c r="O776" s="335"/>
      <c r="P776" s="335"/>
    </row>
    <row r="777" spans="3:16" ht="14.25" hidden="1" x14ac:dyDescent="0.2">
      <c r="C777" s="335"/>
      <c r="E777" s="78"/>
      <c r="F777" s="335"/>
      <c r="G777" s="335"/>
      <c r="H777" s="505"/>
      <c r="J777" s="335"/>
      <c r="K777" s="335"/>
      <c r="L777" s="335"/>
      <c r="M777" s="335"/>
      <c r="N777" s="335"/>
      <c r="O777" s="335"/>
      <c r="P777" s="335"/>
    </row>
    <row r="778" spans="3:16" ht="14.25" hidden="1" x14ac:dyDescent="0.2">
      <c r="C778" s="335"/>
      <c r="E778" s="78"/>
      <c r="F778" s="335"/>
      <c r="G778" s="335"/>
      <c r="H778" s="505"/>
      <c r="J778" s="335"/>
      <c r="K778" s="335"/>
      <c r="L778" s="335"/>
      <c r="M778" s="335"/>
      <c r="N778" s="335"/>
      <c r="O778" s="335"/>
      <c r="P778" s="335"/>
    </row>
    <row r="779" spans="3:16" ht="14.25" hidden="1" x14ac:dyDescent="0.2">
      <c r="C779" s="335"/>
      <c r="E779" s="78"/>
      <c r="F779" s="335"/>
      <c r="G779" s="335"/>
      <c r="H779" s="505"/>
      <c r="J779" s="335"/>
      <c r="K779" s="335"/>
      <c r="L779" s="335"/>
      <c r="M779" s="335"/>
      <c r="N779" s="335"/>
      <c r="O779" s="335"/>
      <c r="P779" s="335"/>
    </row>
    <row r="780" spans="3:16" ht="14.25" hidden="1" x14ac:dyDescent="0.2">
      <c r="C780" s="335"/>
      <c r="E780" s="78"/>
      <c r="F780" s="335"/>
      <c r="G780" s="335"/>
      <c r="H780" s="505"/>
      <c r="J780" s="335"/>
      <c r="K780" s="335"/>
      <c r="L780" s="335"/>
      <c r="M780" s="335"/>
      <c r="N780" s="335"/>
      <c r="O780" s="335"/>
      <c r="P780" s="335"/>
    </row>
    <row r="781" spans="3:16" ht="14.25" hidden="1" x14ac:dyDescent="0.2">
      <c r="C781" s="335"/>
      <c r="E781" s="78"/>
      <c r="F781" s="335"/>
      <c r="G781" s="335"/>
      <c r="H781" s="505"/>
      <c r="J781" s="335"/>
      <c r="K781" s="335"/>
      <c r="L781" s="335"/>
      <c r="M781" s="335"/>
      <c r="N781" s="335"/>
      <c r="O781" s="335"/>
      <c r="P781" s="335"/>
    </row>
    <row r="782" spans="3:16" ht="14.25" hidden="1" x14ac:dyDescent="0.2">
      <c r="C782" s="335"/>
      <c r="E782" s="78"/>
      <c r="F782" s="335"/>
      <c r="G782" s="335"/>
      <c r="H782" s="505"/>
      <c r="J782" s="335"/>
      <c r="K782" s="335"/>
      <c r="L782" s="335"/>
      <c r="M782" s="335"/>
      <c r="N782" s="335"/>
      <c r="O782" s="335"/>
      <c r="P782" s="335"/>
    </row>
    <row r="783" spans="3:16" ht="14.25" hidden="1" x14ac:dyDescent="0.2">
      <c r="C783" s="335"/>
      <c r="E783" s="78"/>
      <c r="F783" s="335"/>
      <c r="G783" s="335"/>
      <c r="H783" s="505"/>
      <c r="J783" s="335"/>
      <c r="K783" s="335"/>
      <c r="L783" s="335"/>
      <c r="M783" s="335"/>
      <c r="N783" s="335"/>
      <c r="O783" s="335"/>
      <c r="P783" s="335"/>
    </row>
    <row r="784" spans="3:16" ht="14.25" hidden="1" x14ac:dyDescent="0.2">
      <c r="C784" s="335"/>
      <c r="E784" s="78"/>
      <c r="F784" s="335"/>
      <c r="G784" s="335"/>
      <c r="H784" s="505"/>
      <c r="J784" s="335"/>
      <c r="K784" s="335"/>
      <c r="L784" s="335"/>
      <c r="M784" s="335"/>
      <c r="N784" s="335"/>
      <c r="O784" s="335"/>
      <c r="P784" s="335"/>
    </row>
    <row r="785" spans="3:16" ht="14.25" hidden="1" x14ac:dyDescent="0.2">
      <c r="C785" s="335"/>
      <c r="E785" s="78"/>
      <c r="F785" s="335"/>
      <c r="G785" s="335"/>
      <c r="H785" s="505"/>
      <c r="J785" s="335"/>
      <c r="K785" s="335"/>
      <c r="L785" s="335"/>
      <c r="M785" s="335"/>
      <c r="N785" s="335"/>
      <c r="O785" s="335"/>
      <c r="P785" s="335"/>
    </row>
    <row r="786" spans="3:16" ht="14.25" hidden="1" x14ac:dyDescent="0.2">
      <c r="C786" s="335"/>
      <c r="E786" s="78"/>
      <c r="F786" s="335"/>
      <c r="G786" s="335"/>
      <c r="H786" s="505"/>
      <c r="J786" s="335"/>
      <c r="K786" s="335"/>
      <c r="L786" s="335"/>
      <c r="M786" s="335"/>
      <c r="N786" s="335"/>
      <c r="O786" s="335"/>
      <c r="P786" s="335"/>
    </row>
    <row r="787" spans="3:16" ht="14.25" hidden="1" x14ac:dyDescent="0.2">
      <c r="C787" s="335"/>
      <c r="E787" s="78"/>
      <c r="F787" s="335"/>
      <c r="G787" s="335"/>
      <c r="H787" s="505"/>
      <c r="J787" s="335"/>
      <c r="K787" s="335"/>
      <c r="L787" s="335"/>
      <c r="M787" s="335"/>
      <c r="N787" s="335"/>
      <c r="O787" s="335"/>
      <c r="P787" s="335"/>
    </row>
    <row r="788" spans="3:16" ht="14.25" hidden="1" x14ac:dyDescent="0.2">
      <c r="C788" s="335"/>
      <c r="E788" s="78"/>
      <c r="F788" s="335"/>
      <c r="G788" s="335"/>
      <c r="H788" s="505"/>
      <c r="J788" s="335"/>
      <c r="K788" s="335"/>
      <c r="L788" s="335"/>
      <c r="M788" s="335"/>
      <c r="N788" s="335"/>
      <c r="O788" s="335"/>
      <c r="P788" s="335"/>
    </row>
    <row r="789" spans="3:16" ht="14.25" hidden="1" x14ac:dyDescent="0.2">
      <c r="C789" s="335"/>
      <c r="E789" s="78"/>
      <c r="F789" s="335"/>
      <c r="G789" s="335"/>
      <c r="H789" s="505"/>
      <c r="J789" s="335"/>
      <c r="K789" s="335"/>
      <c r="L789" s="335"/>
      <c r="M789" s="335"/>
      <c r="N789" s="335"/>
      <c r="O789" s="335"/>
      <c r="P789" s="335"/>
    </row>
    <row r="790" spans="3:16" ht="14.25" hidden="1" x14ac:dyDescent="0.2">
      <c r="C790" s="335"/>
      <c r="E790" s="78"/>
      <c r="F790" s="335"/>
      <c r="G790" s="335"/>
      <c r="H790" s="505"/>
      <c r="J790" s="335"/>
      <c r="K790" s="335"/>
      <c r="L790" s="335"/>
      <c r="M790" s="335"/>
      <c r="N790" s="335"/>
      <c r="O790" s="335"/>
      <c r="P790" s="335"/>
    </row>
    <row r="791" spans="3:16" ht="14.25" hidden="1" x14ac:dyDescent="0.2">
      <c r="C791" s="335"/>
      <c r="E791" s="78"/>
      <c r="F791" s="335"/>
      <c r="G791" s="335"/>
      <c r="H791" s="505"/>
      <c r="J791" s="335"/>
      <c r="K791" s="335"/>
      <c r="L791" s="335"/>
      <c r="M791" s="335"/>
      <c r="N791" s="335"/>
      <c r="O791" s="335"/>
      <c r="P791" s="335"/>
    </row>
    <row r="792" spans="3:16" ht="14.25" hidden="1" x14ac:dyDescent="0.2">
      <c r="C792" s="335"/>
      <c r="E792" s="78"/>
      <c r="F792" s="335"/>
      <c r="G792" s="335"/>
      <c r="H792" s="505"/>
      <c r="J792" s="335"/>
      <c r="K792" s="335"/>
      <c r="L792" s="335"/>
      <c r="M792" s="335"/>
      <c r="N792" s="335"/>
      <c r="O792" s="335"/>
      <c r="P792" s="335"/>
    </row>
    <row r="793" spans="3:16" ht="14.25" hidden="1" x14ac:dyDescent="0.2">
      <c r="C793" s="335"/>
      <c r="E793" s="78"/>
      <c r="F793" s="335"/>
      <c r="G793" s="335"/>
      <c r="H793" s="505"/>
      <c r="J793" s="335"/>
      <c r="K793" s="335"/>
      <c r="L793" s="335"/>
      <c r="M793" s="335"/>
      <c r="N793" s="335"/>
      <c r="O793" s="335"/>
      <c r="P793" s="335"/>
    </row>
    <row r="794" spans="3:16" ht="14.25" hidden="1" x14ac:dyDescent="0.2">
      <c r="C794" s="335"/>
      <c r="E794" s="78"/>
      <c r="F794" s="335"/>
      <c r="G794" s="335"/>
      <c r="H794" s="505"/>
      <c r="J794" s="335"/>
      <c r="K794" s="335"/>
      <c r="L794" s="335"/>
      <c r="M794" s="335"/>
      <c r="N794" s="335"/>
      <c r="O794" s="335"/>
      <c r="P794" s="335"/>
    </row>
    <row r="795" spans="3:16" ht="14.25" hidden="1" x14ac:dyDescent="0.2">
      <c r="C795" s="335"/>
      <c r="E795" s="78"/>
      <c r="F795" s="335"/>
      <c r="G795" s="335"/>
      <c r="H795" s="505"/>
      <c r="J795" s="335"/>
      <c r="K795" s="335"/>
      <c r="L795" s="335"/>
      <c r="M795" s="335"/>
      <c r="N795" s="335"/>
      <c r="O795" s="335"/>
      <c r="P795" s="335"/>
    </row>
    <row r="796" spans="3:16" ht="14.25" hidden="1" x14ac:dyDescent="0.2">
      <c r="C796" s="335"/>
      <c r="E796" s="78"/>
      <c r="F796" s="335"/>
      <c r="G796" s="335"/>
      <c r="H796" s="505"/>
      <c r="J796" s="335"/>
      <c r="K796" s="335"/>
      <c r="L796" s="335"/>
      <c r="M796" s="335"/>
      <c r="N796" s="335"/>
      <c r="O796" s="335"/>
      <c r="P796" s="335"/>
    </row>
    <row r="797" spans="3:16" ht="14.25" hidden="1" x14ac:dyDescent="0.2">
      <c r="C797" s="335"/>
      <c r="E797" s="78"/>
      <c r="F797" s="335"/>
      <c r="G797" s="335"/>
      <c r="H797" s="505"/>
      <c r="J797" s="335"/>
      <c r="K797" s="335"/>
      <c r="L797" s="335"/>
      <c r="M797" s="335"/>
      <c r="N797" s="335"/>
      <c r="O797" s="335"/>
      <c r="P797" s="335"/>
    </row>
    <row r="798" spans="3:16" ht="14.25" hidden="1" x14ac:dyDescent="0.2">
      <c r="C798" s="335"/>
      <c r="E798" s="78"/>
      <c r="F798" s="335"/>
      <c r="G798" s="335"/>
      <c r="H798" s="505"/>
      <c r="J798" s="335"/>
      <c r="K798" s="335"/>
      <c r="L798" s="335"/>
      <c r="M798" s="335"/>
      <c r="N798" s="335"/>
      <c r="O798" s="335"/>
      <c r="P798" s="335"/>
    </row>
    <row r="799" spans="3:16" ht="14.25" hidden="1" x14ac:dyDescent="0.2">
      <c r="C799" s="335"/>
      <c r="E799" s="78"/>
      <c r="F799" s="335"/>
      <c r="G799" s="335"/>
      <c r="H799" s="505"/>
      <c r="J799" s="335"/>
      <c r="K799" s="335"/>
      <c r="L799" s="335"/>
      <c r="M799" s="335"/>
      <c r="N799" s="335"/>
      <c r="O799" s="335"/>
      <c r="P799" s="335"/>
    </row>
    <row r="800" spans="3:16" ht="14.25" hidden="1" x14ac:dyDescent="0.2">
      <c r="C800" s="335"/>
      <c r="E800" s="78"/>
      <c r="F800" s="335"/>
      <c r="G800" s="335"/>
      <c r="H800" s="505"/>
      <c r="J800" s="335"/>
      <c r="K800" s="335"/>
      <c r="L800" s="335"/>
      <c r="M800" s="335"/>
      <c r="N800" s="335"/>
      <c r="O800" s="335"/>
      <c r="P800" s="335"/>
    </row>
    <row r="801" spans="3:16" ht="14.25" hidden="1" x14ac:dyDescent="0.2">
      <c r="C801" s="335"/>
      <c r="E801" s="78"/>
      <c r="F801" s="335"/>
      <c r="G801" s="335"/>
      <c r="H801" s="505"/>
      <c r="J801" s="335"/>
      <c r="K801" s="335"/>
      <c r="L801" s="335"/>
      <c r="M801" s="335"/>
      <c r="N801" s="335"/>
      <c r="O801" s="335"/>
      <c r="P801" s="335"/>
    </row>
    <row r="802" spans="3:16" ht="14.25" hidden="1" x14ac:dyDescent="0.2">
      <c r="C802" s="335"/>
      <c r="E802" s="78"/>
      <c r="F802" s="335"/>
      <c r="G802" s="335"/>
      <c r="H802" s="505"/>
      <c r="J802" s="335"/>
      <c r="K802" s="335"/>
      <c r="L802" s="335"/>
      <c r="M802" s="335"/>
      <c r="N802" s="335"/>
      <c r="O802" s="335"/>
      <c r="P802" s="335"/>
    </row>
    <row r="803" spans="3:16" ht="14.25" hidden="1" x14ac:dyDescent="0.2">
      <c r="C803" s="335"/>
      <c r="E803" s="78"/>
      <c r="F803" s="335"/>
      <c r="G803" s="335"/>
      <c r="H803" s="505"/>
      <c r="J803" s="335"/>
      <c r="K803" s="335"/>
      <c r="L803" s="335"/>
      <c r="M803" s="335"/>
      <c r="N803" s="335"/>
      <c r="O803" s="335"/>
      <c r="P803" s="335"/>
    </row>
    <row r="804" spans="3:16" ht="14.25" hidden="1" x14ac:dyDescent="0.2">
      <c r="C804" s="335"/>
      <c r="E804" s="78"/>
      <c r="F804" s="335"/>
      <c r="G804" s="335"/>
      <c r="H804" s="505"/>
      <c r="J804" s="335"/>
      <c r="K804" s="335"/>
      <c r="L804" s="335"/>
      <c r="M804" s="335"/>
      <c r="N804" s="335"/>
      <c r="O804" s="335"/>
      <c r="P804" s="335"/>
    </row>
    <row r="805" spans="3:16" ht="14.25" hidden="1" x14ac:dyDescent="0.2">
      <c r="C805" s="335"/>
      <c r="E805" s="78"/>
      <c r="F805" s="335"/>
      <c r="G805" s="335"/>
      <c r="H805" s="505"/>
      <c r="J805" s="335"/>
      <c r="K805" s="335"/>
      <c r="L805" s="335"/>
      <c r="M805" s="335"/>
      <c r="N805" s="335"/>
      <c r="O805" s="335"/>
      <c r="P805" s="335"/>
    </row>
    <row r="806" spans="3:16" ht="14.25" hidden="1" x14ac:dyDescent="0.2">
      <c r="C806" s="335"/>
      <c r="E806" s="78"/>
      <c r="F806" s="335"/>
      <c r="G806" s="335"/>
      <c r="H806" s="505"/>
      <c r="J806" s="335"/>
      <c r="K806" s="335"/>
      <c r="L806" s="335"/>
      <c r="M806" s="335"/>
      <c r="N806" s="335"/>
      <c r="O806" s="335"/>
      <c r="P806" s="335"/>
    </row>
    <row r="807" spans="3:16" ht="14.25" hidden="1" x14ac:dyDescent="0.2">
      <c r="C807" s="335"/>
      <c r="E807" s="78"/>
      <c r="F807" s="335"/>
      <c r="G807" s="335"/>
      <c r="H807" s="505"/>
      <c r="J807" s="335"/>
      <c r="K807" s="335"/>
      <c r="L807" s="335"/>
      <c r="M807" s="335"/>
      <c r="N807" s="335"/>
      <c r="O807" s="335"/>
      <c r="P807" s="335"/>
    </row>
    <row r="808" spans="3:16" ht="14.25" hidden="1" x14ac:dyDescent="0.2">
      <c r="C808" s="335"/>
      <c r="E808" s="78"/>
      <c r="F808" s="335"/>
      <c r="G808" s="335"/>
      <c r="H808" s="505"/>
      <c r="J808" s="335"/>
      <c r="K808" s="335"/>
      <c r="L808" s="335"/>
      <c r="M808" s="335"/>
      <c r="N808" s="335"/>
      <c r="O808" s="335"/>
      <c r="P808" s="335"/>
    </row>
    <row r="809" spans="3:16" ht="14.25" hidden="1" x14ac:dyDescent="0.2">
      <c r="C809" s="335"/>
      <c r="E809" s="78"/>
      <c r="F809" s="335"/>
      <c r="G809" s="335"/>
      <c r="H809" s="505"/>
      <c r="J809" s="335"/>
      <c r="K809" s="335"/>
      <c r="L809" s="335"/>
      <c r="M809" s="335"/>
      <c r="N809" s="335"/>
      <c r="O809" s="335"/>
      <c r="P809" s="335"/>
    </row>
    <row r="810" spans="3:16" ht="14.25" hidden="1" x14ac:dyDescent="0.2">
      <c r="C810" s="335"/>
      <c r="E810" s="78"/>
      <c r="F810" s="335"/>
      <c r="G810" s="335"/>
      <c r="H810" s="505"/>
      <c r="J810" s="335"/>
      <c r="K810" s="335"/>
      <c r="L810" s="335"/>
      <c r="M810" s="335"/>
      <c r="N810" s="335"/>
      <c r="O810" s="335"/>
      <c r="P810" s="335"/>
    </row>
    <row r="811" spans="3:16" ht="14.25" hidden="1" x14ac:dyDescent="0.2">
      <c r="C811" s="335"/>
      <c r="E811" s="78"/>
      <c r="F811" s="335"/>
      <c r="G811" s="335"/>
      <c r="H811" s="505"/>
      <c r="J811" s="335"/>
      <c r="K811" s="335"/>
      <c r="L811" s="335"/>
      <c r="M811" s="335"/>
      <c r="N811" s="335"/>
      <c r="O811" s="335"/>
      <c r="P811" s="335"/>
    </row>
    <row r="812" spans="3:16" ht="14.25" hidden="1" x14ac:dyDescent="0.2">
      <c r="C812" s="335"/>
      <c r="E812" s="78"/>
      <c r="F812" s="335"/>
      <c r="G812" s="335"/>
      <c r="H812" s="505"/>
      <c r="J812" s="335"/>
      <c r="K812" s="335"/>
      <c r="L812" s="335"/>
      <c r="M812" s="335"/>
      <c r="N812" s="335"/>
      <c r="O812" s="335"/>
      <c r="P812" s="335"/>
    </row>
    <row r="813" spans="3:16" ht="14.25" hidden="1" x14ac:dyDescent="0.2">
      <c r="C813" s="335"/>
      <c r="E813" s="78"/>
      <c r="F813" s="335"/>
      <c r="G813" s="335"/>
      <c r="H813" s="505"/>
      <c r="J813" s="335"/>
      <c r="K813" s="335"/>
      <c r="L813" s="335"/>
      <c r="M813" s="335"/>
      <c r="N813" s="335"/>
      <c r="O813" s="335"/>
      <c r="P813" s="335"/>
    </row>
    <row r="814" spans="3:16" ht="14.25" hidden="1" x14ac:dyDescent="0.2">
      <c r="C814" s="335"/>
      <c r="E814" s="78"/>
      <c r="F814" s="335"/>
      <c r="G814" s="335"/>
      <c r="H814" s="505"/>
      <c r="J814" s="335"/>
      <c r="K814" s="335"/>
      <c r="L814" s="335"/>
      <c r="M814" s="335"/>
      <c r="N814" s="335"/>
      <c r="O814" s="335"/>
      <c r="P814" s="335"/>
    </row>
    <row r="815" spans="3:16" ht="14.25" hidden="1" x14ac:dyDescent="0.2">
      <c r="C815" s="335"/>
      <c r="E815" s="78"/>
      <c r="F815" s="335"/>
      <c r="G815" s="335"/>
      <c r="H815" s="505"/>
      <c r="J815" s="335"/>
      <c r="K815" s="335"/>
      <c r="L815" s="335"/>
      <c r="M815" s="335"/>
      <c r="N815" s="335"/>
      <c r="O815" s="335"/>
      <c r="P815" s="335"/>
    </row>
    <row r="816" spans="3:16" ht="14.25" hidden="1" x14ac:dyDescent="0.2">
      <c r="C816" s="335"/>
      <c r="E816" s="78"/>
      <c r="F816" s="335"/>
      <c r="G816" s="335"/>
      <c r="H816" s="505"/>
      <c r="J816" s="335"/>
      <c r="K816" s="335"/>
      <c r="L816" s="335"/>
      <c r="M816" s="335"/>
      <c r="N816" s="335"/>
      <c r="O816" s="335"/>
      <c r="P816" s="335"/>
    </row>
    <row r="817" spans="3:16" ht="14.25" hidden="1" x14ac:dyDescent="0.2">
      <c r="C817" s="335"/>
      <c r="E817" s="78"/>
      <c r="F817" s="335"/>
      <c r="G817" s="335"/>
      <c r="H817" s="505"/>
      <c r="J817" s="335"/>
      <c r="K817" s="335"/>
      <c r="L817" s="335"/>
      <c r="M817" s="335"/>
      <c r="N817" s="335"/>
      <c r="O817" s="335"/>
      <c r="P817" s="335"/>
    </row>
    <row r="818" spans="3:16" ht="14.25" hidden="1" x14ac:dyDescent="0.2">
      <c r="C818" s="335"/>
      <c r="E818" s="78"/>
      <c r="F818" s="335"/>
      <c r="G818" s="335"/>
      <c r="H818" s="505"/>
      <c r="J818" s="335"/>
      <c r="K818" s="335"/>
      <c r="L818" s="335"/>
      <c r="M818" s="335"/>
      <c r="N818" s="335"/>
      <c r="O818" s="335"/>
      <c r="P818" s="335"/>
    </row>
    <row r="819" spans="3:16" ht="14.25" hidden="1" x14ac:dyDescent="0.2">
      <c r="C819" s="335"/>
      <c r="E819" s="78"/>
      <c r="F819" s="335"/>
      <c r="G819" s="335"/>
      <c r="H819" s="505"/>
      <c r="J819" s="335"/>
      <c r="K819" s="335"/>
      <c r="L819" s="335"/>
      <c r="M819" s="335"/>
      <c r="N819" s="335"/>
      <c r="O819" s="335"/>
      <c r="P819" s="335"/>
    </row>
    <row r="820" spans="3:16" ht="14.25" hidden="1" x14ac:dyDescent="0.2">
      <c r="C820" s="335"/>
      <c r="E820" s="78"/>
      <c r="F820" s="335"/>
      <c r="G820" s="335"/>
      <c r="H820" s="505"/>
      <c r="J820" s="335"/>
      <c r="K820" s="335"/>
      <c r="L820" s="335"/>
      <c r="M820" s="335"/>
      <c r="N820" s="335"/>
      <c r="O820" s="335"/>
      <c r="P820" s="335"/>
    </row>
    <row r="821" spans="3:16" ht="14.25" hidden="1" x14ac:dyDescent="0.2">
      <c r="C821" s="335"/>
      <c r="E821" s="78"/>
      <c r="F821" s="335"/>
      <c r="G821" s="335"/>
      <c r="H821" s="505"/>
      <c r="J821" s="335"/>
      <c r="K821" s="335"/>
      <c r="L821" s="335"/>
      <c r="M821" s="335"/>
      <c r="N821" s="335"/>
      <c r="O821" s="335"/>
      <c r="P821" s="335"/>
    </row>
    <row r="822" spans="3:16" ht="14.25" hidden="1" x14ac:dyDescent="0.2">
      <c r="C822" s="335"/>
      <c r="E822" s="78"/>
      <c r="F822" s="335"/>
      <c r="G822" s="335"/>
      <c r="H822" s="505"/>
      <c r="J822" s="335"/>
      <c r="K822" s="335"/>
      <c r="L822" s="335"/>
      <c r="M822" s="335"/>
      <c r="N822" s="335"/>
      <c r="O822" s="335"/>
      <c r="P822" s="335"/>
    </row>
    <row r="823" spans="3:16" ht="14.25" hidden="1" x14ac:dyDescent="0.2">
      <c r="C823" s="335"/>
      <c r="E823" s="78"/>
      <c r="F823" s="335"/>
      <c r="G823" s="335"/>
      <c r="H823" s="505"/>
      <c r="J823" s="335"/>
      <c r="K823" s="335"/>
      <c r="L823" s="335"/>
      <c r="M823" s="335"/>
      <c r="N823" s="335"/>
      <c r="O823" s="335"/>
      <c r="P823" s="335"/>
    </row>
    <row r="824" spans="3:16" ht="14.25" hidden="1" x14ac:dyDescent="0.2">
      <c r="C824" s="335"/>
      <c r="E824" s="78"/>
      <c r="F824" s="335"/>
      <c r="G824" s="335"/>
      <c r="H824" s="505"/>
      <c r="J824" s="335"/>
      <c r="K824" s="335"/>
      <c r="L824" s="335"/>
      <c r="M824" s="335"/>
      <c r="N824" s="335"/>
      <c r="O824" s="335"/>
      <c r="P824" s="335"/>
    </row>
    <row r="825" spans="3:16" ht="14.25" hidden="1" x14ac:dyDescent="0.2">
      <c r="C825" s="335"/>
      <c r="E825" s="78"/>
      <c r="F825" s="335"/>
      <c r="G825" s="335"/>
      <c r="H825" s="505"/>
      <c r="J825" s="335"/>
      <c r="K825" s="335"/>
      <c r="L825" s="335"/>
      <c r="M825" s="335"/>
      <c r="N825" s="335"/>
      <c r="O825" s="335"/>
      <c r="P825" s="335"/>
    </row>
    <row r="826" spans="3:16" ht="14.25" hidden="1" x14ac:dyDescent="0.2">
      <c r="C826" s="335"/>
      <c r="E826" s="78"/>
      <c r="F826" s="335"/>
      <c r="G826" s="335"/>
      <c r="H826" s="505"/>
      <c r="J826" s="335"/>
      <c r="K826" s="335"/>
      <c r="L826" s="335"/>
      <c r="M826" s="335"/>
      <c r="N826" s="335"/>
      <c r="O826" s="335"/>
      <c r="P826" s="335"/>
    </row>
    <row r="827" spans="3:16" ht="14.25" hidden="1" x14ac:dyDescent="0.2">
      <c r="C827" s="335"/>
      <c r="E827" s="78"/>
      <c r="F827" s="335"/>
      <c r="G827" s="335"/>
      <c r="H827" s="505"/>
      <c r="J827" s="335"/>
      <c r="K827" s="335"/>
      <c r="L827" s="335"/>
      <c r="M827" s="335"/>
      <c r="N827" s="335"/>
      <c r="O827" s="335"/>
      <c r="P827" s="335"/>
    </row>
    <row r="828" spans="3:16" ht="14.25" hidden="1" x14ac:dyDescent="0.2">
      <c r="C828" s="335"/>
      <c r="E828" s="78"/>
      <c r="F828" s="335"/>
      <c r="G828" s="335"/>
      <c r="H828" s="505"/>
      <c r="J828" s="335"/>
      <c r="K828" s="335"/>
      <c r="L828" s="335"/>
      <c r="M828" s="335"/>
      <c r="N828" s="335"/>
      <c r="O828" s="335"/>
      <c r="P828" s="335"/>
    </row>
    <row r="829" spans="3:16" ht="14.25" hidden="1" x14ac:dyDescent="0.2">
      <c r="C829" s="335"/>
      <c r="E829" s="78"/>
      <c r="F829" s="335"/>
      <c r="G829" s="335"/>
      <c r="H829" s="505"/>
      <c r="J829" s="335"/>
      <c r="K829" s="335"/>
      <c r="L829" s="335"/>
      <c r="M829" s="335"/>
      <c r="N829" s="335"/>
      <c r="O829" s="335"/>
      <c r="P829" s="335"/>
    </row>
    <row r="830" spans="3:16" ht="14.25" hidden="1" x14ac:dyDescent="0.2">
      <c r="C830" s="335"/>
      <c r="E830" s="78"/>
      <c r="F830" s="335"/>
      <c r="G830" s="335"/>
      <c r="H830" s="505"/>
      <c r="J830" s="335"/>
      <c r="K830" s="335"/>
      <c r="L830" s="335"/>
      <c r="M830" s="335"/>
      <c r="N830" s="335"/>
      <c r="O830" s="335"/>
      <c r="P830" s="335"/>
    </row>
    <row r="831" spans="3:16" ht="14.25" hidden="1" x14ac:dyDescent="0.2">
      <c r="C831" s="335"/>
      <c r="E831" s="78"/>
      <c r="F831" s="335"/>
      <c r="G831" s="335"/>
      <c r="H831" s="505"/>
      <c r="J831" s="335"/>
      <c r="K831" s="335"/>
      <c r="L831" s="335"/>
      <c r="M831" s="335"/>
      <c r="N831" s="335"/>
      <c r="O831" s="335"/>
      <c r="P831" s="335"/>
    </row>
    <row r="832" spans="3:16" ht="14.25" hidden="1" x14ac:dyDescent="0.2">
      <c r="C832" s="335"/>
      <c r="E832" s="78"/>
      <c r="F832" s="335"/>
      <c r="G832" s="335"/>
      <c r="H832" s="505"/>
      <c r="J832" s="335"/>
      <c r="K832" s="335"/>
      <c r="L832" s="335"/>
      <c r="M832" s="335"/>
      <c r="N832" s="335"/>
      <c r="O832" s="335"/>
      <c r="P832" s="335"/>
    </row>
    <row r="833" spans="3:16" ht="14.25" hidden="1" x14ac:dyDescent="0.2">
      <c r="C833" s="335"/>
      <c r="E833" s="78"/>
      <c r="F833" s="335"/>
      <c r="G833" s="335"/>
      <c r="H833" s="505"/>
      <c r="J833" s="335"/>
      <c r="K833" s="335"/>
      <c r="L833" s="335"/>
      <c r="M833" s="335"/>
      <c r="N833" s="335"/>
      <c r="O833" s="335"/>
      <c r="P833" s="335"/>
    </row>
    <row r="834" spans="3:16" ht="14.25" hidden="1" x14ac:dyDescent="0.2">
      <c r="C834" s="335"/>
      <c r="E834" s="78"/>
      <c r="F834" s="335"/>
      <c r="G834" s="335"/>
      <c r="H834" s="505"/>
      <c r="J834" s="335"/>
      <c r="K834" s="335"/>
      <c r="L834" s="335"/>
      <c r="M834" s="335"/>
      <c r="N834" s="335"/>
      <c r="O834" s="335"/>
      <c r="P834" s="335"/>
    </row>
    <row r="835" spans="3:16" ht="14.25" hidden="1" x14ac:dyDescent="0.2">
      <c r="C835" s="335"/>
      <c r="E835" s="78"/>
      <c r="F835" s="335"/>
      <c r="G835" s="335"/>
      <c r="H835" s="505"/>
      <c r="J835" s="335"/>
      <c r="K835" s="335"/>
      <c r="L835" s="335"/>
      <c r="M835" s="335"/>
      <c r="N835" s="335"/>
      <c r="O835" s="335"/>
      <c r="P835" s="335"/>
    </row>
    <row r="836" spans="3:16" ht="14.25" hidden="1" x14ac:dyDescent="0.2">
      <c r="C836" s="335"/>
      <c r="E836" s="78"/>
      <c r="F836" s="335"/>
      <c r="G836" s="335"/>
      <c r="H836" s="505"/>
      <c r="J836" s="335"/>
      <c r="K836" s="335"/>
      <c r="L836" s="335"/>
      <c r="M836" s="335"/>
      <c r="N836" s="335"/>
      <c r="O836" s="335"/>
      <c r="P836" s="335"/>
    </row>
    <row r="837" spans="3:16" ht="14.25" hidden="1" x14ac:dyDescent="0.2">
      <c r="C837" s="335"/>
      <c r="E837" s="78"/>
      <c r="F837" s="335"/>
      <c r="G837" s="335"/>
      <c r="H837" s="505"/>
      <c r="J837" s="335"/>
      <c r="K837" s="335"/>
      <c r="L837" s="335"/>
      <c r="M837" s="335"/>
      <c r="N837" s="335"/>
      <c r="O837" s="335"/>
      <c r="P837" s="335"/>
    </row>
    <row r="838" spans="3:16" ht="14.25" hidden="1" x14ac:dyDescent="0.2">
      <c r="C838" s="335"/>
      <c r="E838" s="78"/>
      <c r="F838" s="335"/>
      <c r="G838" s="335"/>
      <c r="H838" s="505"/>
      <c r="J838" s="335"/>
      <c r="K838" s="335"/>
      <c r="L838" s="335"/>
      <c r="M838" s="335"/>
      <c r="N838" s="335"/>
      <c r="O838" s="335"/>
      <c r="P838" s="335"/>
    </row>
    <row r="839" spans="3:16" ht="14.25" hidden="1" x14ac:dyDescent="0.2">
      <c r="C839" s="335"/>
      <c r="E839" s="78"/>
      <c r="F839" s="335"/>
      <c r="G839" s="335"/>
      <c r="H839" s="505"/>
      <c r="J839" s="335"/>
      <c r="K839" s="335"/>
      <c r="L839" s="335"/>
      <c r="M839" s="335"/>
      <c r="N839" s="335"/>
      <c r="O839" s="335"/>
      <c r="P839" s="335"/>
    </row>
    <row r="840" spans="3:16" ht="14.25" hidden="1" x14ac:dyDescent="0.2">
      <c r="C840" s="335"/>
      <c r="E840" s="78"/>
      <c r="F840" s="335"/>
      <c r="G840" s="335"/>
      <c r="H840" s="505"/>
      <c r="J840" s="335"/>
      <c r="K840" s="335"/>
      <c r="L840" s="335"/>
      <c r="M840" s="335"/>
      <c r="N840" s="335"/>
      <c r="O840" s="335"/>
      <c r="P840" s="335"/>
    </row>
    <row r="841" spans="3:16" ht="14.25" hidden="1" x14ac:dyDescent="0.2">
      <c r="C841" s="335"/>
      <c r="E841" s="78"/>
      <c r="F841" s="335"/>
      <c r="G841" s="335"/>
      <c r="H841" s="505"/>
      <c r="J841" s="335"/>
      <c r="K841" s="335"/>
      <c r="L841" s="335"/>
      <c r="M841" s="335"/>
      <c r="N841" s="335"/>
      <c r="O841" s="335"/>
      <c r="P841" s="335"/>
    </row>
    <row r="842" spans="3:16" ht="14.25" hidden="1" x14ac:dyDescent="0.2">
      <c r="C842" s="335"/>
    </row>
    <row r="843" spans="3:16" ht="14.25" hidden="1" x14ac:dyDescent="0.2">
      <c r="C843" s="335"/>
    </row>
    <row r="844" spans="3:16" ht="14.25" hidden="1" x14ac:dyDescent="0.2">
      <c r="C844" s="335"/>
    </row>
    <row r="845" spans="3:16" ht="14.25" hidden="1" x14ac:dyDescent="0.2">
      <c r="C845" s="335"/>
    </row>
    <row r="846" spans="3:16" ht="14.25" hidden="1" x14ac:dyDescent="0.2">
      <c r="C846" s="335"/>
    </row>
    <row r="847" spans="3:16" ht="14.25" hidden="1" x14ac:dyDescent="0.2">
      <c r="C847" s="335"/>
    </row>
    <row r="848" spans="3:16" ht="14.25" hidden="1" x14ac:dyDescent="0.2">
      <c r="C848" s="335"/>
    </row>
    <row r="849" spans="2:18" ht="14.25" hidden="1" x14ac:dyDescent="0.2">
      <c r="C849" s="335"/>
    </row>
    <row r="850" spans="2:18" ht="14.25" hidden="1" customHeight="1" x14ac:dyDescent="0.2">
      <c r="B850" s="1267" t="s">
        <v>239</v>
      </c>
      <c r="C850" s="1267"/>
      <c r="D850" s="1267"/>
      <c r="E850" s="1267"/>
      <c r="F850" s="1267"/>
      <c r="G850" s="1267"/>
      <c r="H850" s="1267"/>
      <c r="I850" s="1267"/>
      <c r="J850" s="1267"/>
      <c r="K850" s="1267"/>
      <c r="L850" s="1267"/>
      <c r="M850" s="1267"/>
      <c r="N850" s="1267"/>
      <c r="O850" s="1267"/>
      <c r="P850" s="1267"/>
      <c r="Q850" s="1267"/>
      <c r="R850" s="1267"/>
    </row>
    <row r="851" spans="2:18" ht="14.25" hidden="1" x14ac:dyDescent="0.2">
      <c r="C851" s="335"/>
    </row>
    <row r="852" spans="2:18" ht="14.25" hidden="1" x14ac:dyDescent="0.2">
      <c r="C852" s="335"/>
    </row>
    <row r="853" spans="2:18" ht="14.25" hidden="1" x14ac:dyDescent="0.2">
      <c r="C853" s="335"/>
    </row>
    <row r="854" spans="2:18" ht="14.25" hidden="1" x14ac:dyDescent="0.2">
      <c r="C854" s="335"/>
    </row>
    <row r="855" spans="2:18" ht="14.25" hidden="1" x14ac:dyDescent="0.2">
      <c r="C855" s="335"/>
    </row>
    <row r="856" spans="2:18" ht="14.25" hidden="1" x14ac:dyDescent="0.2">
      <c r="C856" s="335"/>
    </row>
    <row r="857" spans="2:18" ht="14.25" hidden="1" x14ac:dyDescent="0.2">
      <c r="C857" s="335"/>
    </row>
    <row r="858" spans="2:18" ht="14.25" hidden="1" x14ac:dyDescent="0.2">
      <c r="C858" s="335"/>
    </row>
    <row r="859" spans="2:18" ht="14.25" hidden="1" x14ac:dyDescent="0.2">
      <c r="C859" s="335"/>
    </row>
    <row r="860" spans="2:18" ht="14.25" hidden="1" x14ac:dyDescent="0.2">
      <c r="C860" s="335"/>
    </row>
    <row r="861" spans="2:18" ht="14.25" hidden="1" x14ac:dyDescent="0.2">
      <c r="C861" s="335"/>
    </row>
    <row r="862" spans="2:18" ht="14.25" hidden="1" x14ac:dyDescent="0.2">
      <c r="B862" s="398"/>
      <c r="C862" s="777"/>
      <c r="D862" s="777"/>
      <c r="E862" s="399"/>
      <c r="F862" s="397"/>
      <c r="G862" s="397"/>
      <c r="H862" s="397"/>
      <c r="I862" s="397"/>
      <c r="J862" s="397"/>
      <c r="K862" s="397"/>
      <c r="L862" s="397"/>
      <c r="M862" s="397"/>
      <c r="N862" s="397"/>
      <c r="O862" s="397"/>
      <c r="P862" s="397"/>
      <c r="Q862" s="397"/>
      <c r="R862" s="397"/>
    </row>
    <row r="863" spans="2:18" ht="14.25" hidden="1" x14ac:dyDescent="0.2">
      <c r="C863" s="335"/>
    </row>
    <row r="866" spans="3:4" ht="0" hidden="1" customHeight="1" x14ac:dyDescent="0.2">
      <c r="C866" s="897"/>
    </row>
    <row r="872" spans="3:4" ht="0" hidden="1" customHeight="1" x14ac:dyDescent="0.2">
      <c r="C872" s="942"/>
      <c r="D872" s="942"/>
    </row>
  </sheetData>
  <sheetProtection algorithmName="SHA-512" hashValue="ZjQoMJentYvPmfAoSUzKfXjeW7+2Q1KaYEa7rXQe5gky5jbFyJ2A34G/rTnNJwJiDRRM48b+ITCkMf7IKSJVAg==" saltValue="9xE5RfsEV2toXLktGo1iog==" spinCount="100000" sheet="1" objects="1" scenarios="1" insertRows="0" selectLockedCells="1"/>
  <mergeCells count="448">
    <mergeCell ref="N166:Q166"/>
    <mergeCell ref="B167:E167"/>
    <mergeCell ref="N167:Q167"/>
    <mergeCell ref="C73:D73"/>
    <mergeCell ref="G33:H33"/>
    <mergeCell ref="G34:H34"/>
    <mergeCell ref="J179:L179"/>
    <mergeCell ref="C97:D97"/>
    <mergeCell ref="G164:J164"/>
    <mergeCell ref="K163:M163"/>
    <mergeCell ref="K164:M164"/>
    <mergeCell ref="N163:Q163"/>
    <mergeCell ref="N164:Q164"/>
    <mergeCell ref="D177:F177"/>
    <mergeCell ref="H177:N177"/>
    <mergeCell ref="B168:E168"/>
    <mergeCell ref="B169:E169"/>
    <mergeCell ref="P177:R177"/>
    <mergeCell ref="O175:Q175"/>
    <mergeCell ref="K166:M166"/>
    <mergeCell ref="K167:M167"/>
    <mergeCell ref="K168:M168"/>
    <mergeCell ref="K169:M169"/>
    <mergeCell ref="G166:J166"/>
    <mergeCell ref="G167:J167"/>
    <mergeCell ref="G168:J168"/>
    <mergeCell ref="G169:J169"/>
    <mergeCell ref="S144:T144"/>
    <mergeCell ref="C145:O146"/>
    <mergeCell ref="B69:B70"/>
    <mergeCell ref="F69:F70"/>
    <mergeCell ref="G69:G70"/>
    <mergeCell ref="I69:J70"/>
    <mergeCell ref="K69:L70"/>
    <mergeCell ref="I83:J83"/>
    <mergeCell ref="I84:J84"/>
    <mergeCell ref="I85:J85"/>
    <mergeCell ref="I103:J103"/>
    <mergeCell ref="K103:L103"/>
    <mergeCell ref="K86:L86"/>
    <mergeCell ref="F107:F108"/>
    <mergeCell ref="G107:G108"/>
    <mergeCell ref="K88:L88"/>
    <mergeCell ref="K89:L89"/>
    <mergeCell ref="K90:L90"/>
    <mergeCell ref="K91:L91"/>
    <mergeCell ref="K80:L80"/>
    <mergeCell ref="I97:J97"/>
    <mergeCell ref="K99:L99"/>
    <mergeCell ref="K95:L95"/>
    <mergeCell ref="K96:L96"/>
    <mergeCell ref="AA53:AI53"/>
    <mergeCell ref="AA54:AI54"/>
    <mergeCell ref="AA55:AI55"/>
    <mergeCell ref="AA56:AI56"/>
    <mergeCell ref="AA57:AI57"/>
    <mergeCell ref="AA58:AI58"/>
    <mergeCell ref="AA59:AI59"/>
    <mergeCell ref="AA60:AI60"/>
    <mergeCell ref="AA61:AI61"/>
    <mergeCell ref="AA62:AI62"/>
    <mergeCell ref="K72:L72"/>
    <mergeCell ref="K73:L73"/>
    <mergeCell ref="K84:L84"/>
    <mergeCell ref="K85:L85"/>
    <mergeCell ref="M67:M106"/>
    <mergeCell ref="K97:L97"/>
    <mergeCell ref="K98:L98"/>
    <mergeCell ref="K100:L100"/>
    <mergeCell ref="K101:L101"/>
    <mergeCell ref="K102:L102"/>
    <mergeCell ref="K94:L94"/>
    <mergeCell ref="AA50:AI51"/>
    <mergeCell ref="B51:Y51"/>
    <mergeCell ref="C52:Q52"/>
    <mergeCell ref="AA52:AI52"/>
    <mergeCell ref="R52:Y52"/>
    <mergeCell ref="W49:X49"/>
    <mergeCell ref="AA48:AI49"/>
    <mergeCell ref="E44:F44"/>
    <mergeCell ref="S44:T44"/>
    <mergeCell ref="U44:V44"/>
    <mergeCell ref="W44:X44"/>
    <mergeCell ref="AA44:AI44"/>
    <mergeCell ref="AA47:AI47"/>
    <mergeCell ref="B48:F48"/>
    <mergeCell ref="G48:I48"/>
    <mergeCell ref="J48:N48"/>
    <mergeCell ref="O48:P48"/>
    <mergeCell ref="Q48:V48"/>
    <mergeCell ref="W48:X48"/>
    <mergeCell ref="AA45:AI45"/>
    <mergeCell ref="AA46:AI46"/>
    <mergeCell ref="O49:P49"/>
    <mergeCell ref="B50:E50"/>
    <mergeCell ref="J50:K50"/>
    <mergeCell ref="AA41:AI41"/>
    <mergeCell ref="B42:F43"/>
    <mergeCell ref="C28:D28"/>
    <mergeCell ref="M42:Q42"/>
    <mergeCell ref="C38:D38"/>
    <mergeCell ref="C37:D37"/>
    <mergeCell ref="G32:H32"/>
    <mergeCell ref="C39:D39"/>
    <mergeCell ref="O31:P31"/>
    <mergeCell ref="O32:P32"/>
    <mergeCell ref="P39:Q39"/>
    <mergeCell ref="AA42:AI42"/>
    <mergeCell ref="S43:T43"/>
    <mergeCell ref="U43:V43"/>
    <mergeCell ref="W43:X43"/>
    <mergeCell ref="AA43:AI43"/>
    <mergeCell ref="AA37:AI37"/>
    <mergeCell ref="AA38:AI38"/>
    <mergeCell ref="T39:X39"/>
    <mergeCell ref="AA39:AI39"/>
    <mergeCell ref="O35:V36"/>
    <mergeCell ref="O28:P28"/>
    <mergeCell ref="O29:P29"/>
    <mergeCell ref="O30:P30"/>
    <mergeCell ref="N40:O40"/>
    <mergeCell ref="P40:R40"/>
    <mergeCell ref="AA40:AI40"/>
    <mergeCell ref="AA25:AI25"/>
    <mergeCell ref="AA26:AI26"/>
    <mergeCell ref="AA27:AI27"/>
    <mergeCell ref="AA28:AI28"/>
    <mergeCell ref="AA29:AI29"/>
    <mergeCell ref="AA30:AI30"/>
    <mergeCell ref="Z35:AI35"/>
    <mergeCell ref="Z36:AI36"/>
    <mergeCell ref="AA23:AI23"/>
    <mergeCell ref="AA24:AI24"/>
    <mergeCell ref="AA31:AI31"/>
    <mergeCell ref="AA32:AI32"/>
    <mergeCell ref="AA33:AI33"/>
    <mergeCell ref="AA34:AI34"/>
    <mergeCell ref="T24:U24"/>
    <mergeCell ref="O22:P22"/>
    <mergeCell ref="O23:P23"/>
    <mergeCell ref="O24:P24"/>
    <mergeCell ref="O25:P25"/>
    <mergeCell ref="O26:P26"/>
    <mergeCell ref="O27:P27"/>
    <mergeCell ref="T33:U33"/>
    <mergeCell ref="J20:K20"/>
    <mergeCell ref="J21:K21"/>
    <mergeCell ref="J22:K22"/>
    <mergeCell ref="AA19:AI19"/>
    <mergeCell ref="AA20:AI20"/>
    <mergeCell ref="AA21:AI21"/>
    <mergeCell ref="AA22:AI22"/>
    <mergeCell ref="G13:H13"/>
    <mergeCell ref="G14:H14"/>
    <mergeCell ref="G15:H15"/>
    <mergeCell ref="G16:H16"/>
    <mergeCell ref="J17:M17"/>
    <mergeCell ref="N17:O17"/>
    <mergeCell ref="W17:X17"/>
    <mergeCell ref="AA17:AI17"/>
    <mergeCell ref="AA18:AI18"/>
    <mergeCell ref="G19:H19"/>
    <mergeCell ref="O19:P19"/>
    <mergeCell ref="O20:P20"/>
    <mergeCell ref="O21:P21"/>
    <mergeCell ref="G21:H21"/>
    <mergeCell ref="G22:H22"/>
    <mergeCell ref="J19:K19"/>
    <mergeCell ref="T20:U20"/>
    <mergeCell ref="AA12:AI12"/>
    <mergeCell ref="AA13:AI13"/>
    <mergeCell ref="AA14:AI14"/>
    <mergeCell ref="AA15:AI15"/>
    <mergeCell ref="AA16:AI16"/>
    <mergeCell ref="AA2:AB2"/>
    <mergeCell ref="AC2:AD2"/>
    <mergeCell ref="AA6:AI6"/>
    <mergeCell ref="AA7:AI7"/>
    <mergeCell ref="AA8:AI8"/>
    <mergeCell ref="AA9:AI9"/>
    <mergeCell ref="AA10:AI10"/>
    <mergeCell ref="B3:C3"/>
    <mergeCell ref="F3:G3"/>
    <mergeCell ref="U3:X3"/>
    <mergeCell ref="Y3:Y4"/>
    <mergeCell ref="AA3:AI3"/>
    <mergeCell ref="AA4:AI4"/>
    <mergeCell ref="J3:T3"/>
    <mergeCell ref="U2:V2"/>
    <mergeCell ref="AA5:AI5"/>
    <mergeCell ref="J2:L2"/>
    <mergeCell ref="N2:O2"/>
    <mergeCell ref="P2:R2"/>
    <mergeCell ref="S2:T2"/>
    <mergeCell ref="X2:Y2"/>
    <mergeCell ref="C10:D10"/>
    <mergeCell ref="G10:H10"/>
    <mergeCell ref="AA11:AI11"/>
    <mergeCell ref="C11:D11"/>
    <mergeCell ref="G11:H11"/>
    <mergeCell ref="G20:H20"/>
    <mergeCell ref="G42:H43"/>
    <mergeCell ref="G44:H44"/>
    <mergeCell ref="G39:H39"/>
    <mergeCell ref="C29:D29"/>
    <mergeCell ref="C30:D30"/>
    <mergeCell ref="C31:D31"/>
    <mergeCell ref="C32:D32"/>
    <mergeCell ref="C33:D33"/>
    <mergeCell ref="C34:D34"/>
    <mergeCell ref="C35:D35"/>
    <mergeCell ref="C36:D36"/>
    <mergeCell ref="C19:D19"/>
    <mergeCell ref="C20:D20"/>
    <mergeCell ref="C21:D21"/>
    <mergeCell ref="C24:D24"/>
    <mergeCell ref="C23:D23"/>
    <mergeCell ref="C25:D25"/>
    <mergeCell ref="G12:H12"/>
    <mergeCell ref="J23:K23"/>
    <mergeCell ref="J24:K24"/>
    <mergeCell ref="J25:K25"/>
    <mergeCell ref="J26:K26"/>
    <mergeCell ref="J27:K27"/>
    <mergeCell ref="V1:W1"/>
    <mergeCell ref="W38:X38"/>
    <mergeCell ref="J31:K31"/>
    <mergeCell ref="J32:K32"/>
    <mergeCell ref="J33:K33"/>
    <mergeCell ref="O1:Q1"/>
    <mergeCell ref="T34:U34"/>
    <mergeCell ref="T37:U37"/>
    <mergeCell ref="T19:U19"/>
    <mergeCell ref="T25:U25"/>
    <mergeCell ref="T26:U26"/>
    <mergeCell ref="T27:U27"/>
    <mergeCell ref="T28:U28"/>
    <mergeCell ref="X1:Y1"/>
    <mergeCell ref="J18:X18"/>
    <mergeCell ref="T29:U29"/>
    <mergeCell ref="T30:U30"/>
    <mergeCell ref="T31:U31"/>
    <mergeCell ref="T32:U32"/>
    <mergeCell ref="T21:U21"/>
    <mergeCell ref="T22:U22"/>
    <mergeCell ref="T23:U23"/>
    <mergeCell ref="I89:J89"/>
    <mergeCell ref="I90:J90"/>
    <mergeCell ref="K87:L87"/>
    <mergeCell ref="B1:G1"/>
    <mergeCell ref="K1:L1"/>
    <mergeCell ref="M1:N1"/>
    <mergeCell ref="S1:T1"/>
    <mergeCell ref="G23:H23"/>
    <mergeCell ref="G24:H24"/>
    <mergeCell ref="G25:H25"/>
    <mergeCell ref="G26:H26"/>
    <mergeCell ref="G27:H27"/>
    <mergeCell ref="G28:H28"/>
    <mergeCell ref="B18:C18"/>
    <mergeCell ref="F18:G18"/>
    <mergeCell ref="C12:D12"/>
    <mergeCell ref="C13:D13"/>
    <mergeCell ref="C14:D14"/>
    <mergeCell ref="C15:D15"/>
    <mergeCell ref="C16:D16"/>
    <mergeCell ref="C27:D27"/>
    <mergeCell ref="C26:D26"/>
    <mergeCell ref="A65:H66"/>
    <mergeCell ref="C22:D22"/>
    <mergeCell ref="A67:H68"/>
    <mergeCell ref="C71:D71"/>
    <mergeCell ref="C72:D72"/>
    <mergeCell ref="M38:N38"/>
    <mergeCell ref="S46:T46"/>
    <mergeCell ref="M45:P45"/>
    <mergeCell ref="M46:O46"/>
    <mergeCell ref="R49:V49"/>
    <mergeCell ref="J39:M39"/>
    <mergeCell ref="U46:X46"/>
    <mergeCell ref="G47:I47"/>
    <mergeCell ref="W47:X47"/>
    <mergeCell ref="J40:M40"/>
    <mergeCell ref="V40:X40"/>
    <mergeCell ref="S45:T45"/>
    <mergeCell ref="U45:V45"/>
    <mergeCell ref="W45:X45"/>
    <mergeCell ref="G46:I46"/>
    <mergeCell ref="B41:G41"/>
    <mergeCell ref="S41:Y42"/>
    <mergeCell ref="J28:K28"/>
    <mergeCell ref="K82:L82"/>
    <mergeCell ref="K92:L92"/>
    <mergeCell ref="K93:L93"/>
    <mergeCell ref="I80:J80"/>
    <mergeCell ref="J38:L38"/>
    <mergeCell ref="B49:F49"/>
    <mergeCell ref="J37:K37"/>
    <mergeCell ref="C69:D70"/>
    <mergeCell ref="C74:D74"/>
    <mergeCell ref="C75:D75"/>
    <mergeCell ref="C76:D76"/>
    <mergeCell ref="I91:J91"/>
    <mergeCell ref="C77:D77"/>
    <mergeCell ref="C78:D78"/>
    <mergeCell ref="C79:D79"/>
    <mergeCell ref="C80:D80"/>
    <mergeCell ref="C84:D84"/>
    <mergeCell ref="C85:D85"/>
    <mergeCell ref="C81:D81"/>
    <mergeCell ref="C82:D82"/>
    <mergeCell ref="C83:D83"/>
    <mergeCell ref="I82:J82"/>
    <mergeCell ref="I81:J81"/>
    <mergeCell ref="J29:K29"/>
    <mergeCell ref="J30:K30"/>
    <mergeCell ref="G49:I49"/>
    <mergeCell ref="J49:N49"/>
    <mergeCell ref="K83:L83"/>
    <mergeCell ref="G36:H36"/>
    <mergeCell ref="G29:H29"/>
    <mergeCell ref="G30:H30"/>
    <mergeCell ref="G31:H31"/>
    <mergeCell ref="I71:J71"/>
    <mergeCell ref="I72:J72"/>
    <mergeCell ref="I73:J73"/>
    <mergeCell ref="G38:H38"/>
    <mergeCell ref="G37:H37"/>
    <mergeCell ref="N39:O39"/>
    <mergeCell ref="G35:H35"/>
    <mergeCell ref="O33:P33"/>
    <mergeCell ref="O34:P34"/>
    <mergeCell ref="O37:P37"/>
    <mergeCell ref="K71:L71"/>
    <mergeCell ref="J34:K34"/>
    <mergeCell ref="J35:K35"/>
    <mergeCell ref="J36:K36"/>
    <mergeCell ref="K81:L81"/>
    <mergeCell ref="C102:D102"/>
    <mergeCell ref="I99:J99"/>
    <mergeCell ref="I100:J100"/>
    <mergeCell ref="I101:J101"/>
    <mergeCell ref="B98:D101"/>
    <mergeCell ref="I102:J102"/>
    <mergeCell ref="C86:D86"/>
    <mergeCell ref="C87:D88"/>
    <mergeCell ref="B87:B88"/>
    <mergeCell ref="C89:D89"/>
    <mergeCell ref="C90:D90"/>
    <mergeCell ref="C93:D93"/>
    <mergeCell ref="C94:D94"/>
    <mergeCell ref="C95:D95"/>
    <mergeCell ref="C96:D96"/>
    <mergeCell ref="I92:J92"/>
    <mergeCell ref="I93:J93"/>
    <mergeCell ref="I95:J95"/>
    <mergeCell ref="I96:J96"/>
    <mergeCell ref="I94:J94"/>
    <mergeCell ref="I98:J98"/>
    <mergeCell ref="I86:J86"/>
    <mergeCell ref="I87:J87"/>
    <mergeCell ref="I88:J88"/>
    <mergeCell ref="B160:E160"/>
    <mergeCell ref="G161:J161"/>
    <mergeCell ref="G162:J162"/>
    <mergeCell ref="C103:D103"/>
    <mergeCell ref="I104:J104"/>
    <mergeCell ref="B153:R155"/>
    <mergeCell ref="B156:F156"/>
    <mergeCell ref="G156:M156"/>
    <mergeCell ref="N156:R156"/>
    <mergeCell ref="F105:F106"/>
    <mergeCell ref="G105:G106"/>
    <mergeCell ref="I105:J106"/>
    <mergeCell ref="K105:L106"/>
    <mergeCell ref="K104:L104"/>
    <mergeCell ref="N172:Q172"/>
    <mergeCell ref="G173:J173"/>
    <mergeCell ref="G174:J174"/>
    <mergeCell ref="B157:E157"/>
    <mergeCell ref="F109:N109"/>
    <mergeCell ref="F144:N144"/>
    <mergeCell ref="F147:N147"/>
    <mergeCell ref="J148:M148"/>
    <mergeCell ref="O151:Q151"/>
    <mergeCell ref="N161:Q161"/>
    <mergeCell ref="N162:Q162"/>
    <mergeCell ref="K162:M162"/>
    <mergeCell ref="N159:Q159"/>
    <mergeCell ref="G159:J159"/>
    <mergeCell ref="K159:M159"/>
    <mergeCell ref="B159:E159"/>
    <mergeCell ref="B161:E161"/>
    <mergeCell ref="G157:J157"/>
    <mergeCell ref="K160:M160"/>
    <mergeCell ref="K157:M157"/>
    <mergeCell ref="N157:Q157"/>
    <mergeCell ref="K161:M161"/>
    <mergeCell ref="G160:J160"/>
    <mergeCell ref="N160:Q160"/>
    <mergeCell ref="B162:E162"/>
    <mergeCell ref="B183:V183"/>
    <mergeCell ref="C185:K185"/>
    <mergeCell ref="J180:P180"/>
    <mergeCell ref="Q180:R180"/>
    <mergeCell ref="B180:F180"/>
    <mergeCell ref="G180:I180"/>
    <mergeCell ref="J181:P181"/>
    <mergeCell ref="Q181:R181"/>
    <mergeCell ref="K173:M173"/>
    <mergeCell ref="N173:Q173"/>
    <mergeCell ref="T178:X178"/>
    <mergeCell ref="M178:Q178"/>
    <mergeCell ref="B181:F181"/>
    <mergeCell ref="G181:I181"/>
    <mergeCell ref="S181:U181"/>
    <mergeCell ref="N169:Q169"/>
    <mergeCell ref="I178:J178"/>
    <mergeCell ref="K178:L178"/>
    <mergeCell ref="B171:E171"/>
    <mergeCell ref="G171:J171"/>
    <mergeCell ref="B170:E170"/>
    <mergeCell ref="G170:J170"/>
    <mergeCell ref="K170:M170"/>
    <mergeCell ref="B165:E165"/>
    <mergeCell ref="G165:J165"/>
    <mergeCell ref="K165:M165"/>
    <mergeCell ref="N165:Q165"/>
    <mergeCell ref="B164:E164"/>
    <mergeCell ref="G163:J163"/>
    <mergeCell ref="B166:E166"/>
    <mergeCell ref="B163:E163"/>
    <mergeCell ref="B850:R850"/>
    <mergeCell ref="B182:R182"/>
    <mergeCell ref="N168:Q168"/>
    <mergeCell ref="G175:L175"/>
    <mergeCell ref="B173:E173"/>
    <mergeCell ref="B175:E175"/>
    <mergeCell ref="M175:N175"/>
    <mergeCell ref="K174:M174"/>
    <mergeCell ref="N170:Q170"/>
    <mergeCell ref="B174:E174"/>
    <mergeCell ref="K171:M171"/>
    <mergeCell ref="N171:Q171"/>
    <mergeCell ref="N174:Q174"/>
    <mergeCell ref="B172:E172"/>
    <mergeCell ref="G172:J172"/>
    <mergeCell ref="K172:M172"/>
  </mergeCells>
  <conditionalFormatting sqref="P2:R2 G46:H46 Q180:R180 W48 Y48:Y49 G42:G44">
    <cfRule type="cellIs" dxfId="263" priority="46" operator="lessThan">
      <formula>0</formula>
    </cfRule>
  </conditionalFormatting>
  <conditionalFormatting sqref="O48:P48">
    <cfRule type="cellIs" dxfId="262" priority="45" operator="lessThan">
      <formula>0</formula>
    </cfRule>
  </conditionalFormatting>
  <conditionalFormatting sqref="S5:S16 X5:X16">
    <cfRule type="cellIs" dxfId="261" priority="44" operator="lessThan">
      <formula>0</formula>
    </cfRule>
  </conditionalFormatting>
  <conditionalFormatting sqref="G48:I48">
    <cfRule type="cellIs" dxfId="260" priority="37" operator="lessThan">
      <formula>0</formula>
    </cfRule>
  </conditionalFormatting>
  <conditionalFormatting sqref="Q181">
    <cfRule type="cellIs" dxfId="259" priority="36" operator="lessThan">
      <formula>0</formula>
    </cfRule>
  </conditionalFormatting>
  <conditionalFormatting sqref="Q180:R180">
    <cfRule type="cellIs" dxfId="258" priority="35" operator="lessThan">
      <formula>0</formula>
    </cfRule>
  </conditionalFormatting>
  <conditionalFormatting sqref="G181:I181">
    <cfRule type="cellIs" dxfId="257" priority="34" operator="lessThan">
      <formula>0</formula>
    </cfRule>
  </conditionalFormatting>
  <conditionalFormatting sqref="Y48:Y49">
    <cfRule type="cellIs" dxfId="256" priority="33" operator="lessThan">
      <formula>1</formula>
    </cfRule>
  </conditionalFormatting>
  <conditionalFormatting sqref="Q180:R180">
    <cfRule type="cellIs" dxfId="255" priority="25" operator="lessThan">
      <formula>0</formula>
    </cfRule>
  </conditionalFormatting>
  <conditionalFormatting sqref="Y48">
    <cfRule type="cellIs" dxfId="254" priority="24" operator="lessThan">
      <formula>1</formula>
    </cfRule>
  </conditionalFormatting>
  <conditionalFormatting sqref="G47:I47 W47:X47">
    <cfRule type="cellIs" dxfId="253" priority="22" operator="equal">
      <formula>0</formula>
    </cfRule>
  </conditionalFormatting>
  <conditionalFormatting sqref="N5:N16">
    <cfRule type="cellIs" dxfId="252" priority="20" operator="lessThan">
      <formula>0</formula>
    </cfRule>
  </conditionalFormatting>
  <conditionalFormatting sqref="J5:J16">
    <cfRule type="expression" dxfId="251" priority="19">
      <formula>M5=0</formula>
    </cfRule>
  </conditionalFormatting>
  <conditionalFormatting sqref="O5:O16">
    <cfRule type="expression" dxfId="250" priority="18">
      <formula>R5=0</formula>
    </cfRule>
  </conditionalFormatting>
  <conditionalFormatting sqref="T5:T16">
    <cfRule type="expression" dxfId="249" priority="17">
      <formula>W5=0</formula>
    </cfRule>
  </conditionalFormatting>
  <conditionalFormatting sqref="B50 S2:U2 W2 B49:F49 J49:Y49 F50:J50 L50:Y50">
    <cfRule type="expression" dxfId="248" priority="6">
      <formula>$L$45="ח"</formula>
    </cfRule>
  </conditionalFormatting>
  <conditionalFormatting sqref="C10:D16">
    <cfRule type="expression" dxfId="247" priority="5">
      <formula>$C10="סכום לא קבוע"</formula>
    </cfRule>
  </conditionalFormatting>
  <conditionalFormatting sqref="G10:G16">
    <cfRule type="expression" dxfId="246" priority="4">
      <formula>$G10="סכום לא קבוע"</formula>
    </cfRule>
  </conditionalFormatting>
  <conditionalFormatting sqref="G49:I49">
    <cfRule type="expression" dxfId="245" priority="3">
      <formula>$L$45="ח"</formula>
    </cfRule>
  </conditionalFormatting>
  <conditionalFormatting sqref="G180:I180">
    <cfRule type="cellIs" dxfId="244" priority="2" operator="lessThan">
      <formula>0</formula>
    </cfRule>
  </conditionalFormatting>
  <conditionalFormatting sqref="S180">
    <cfRule type="expression" dxfId="243" priority="1">
      <formula>$Q$180&gt;-1</formula>
    </cfRule>
  </conditionalFormatting>
  <dataValidations count="1">
    <dataValidation type="list" allowBlank="1" showInputMessage="1" showErrorMessage="1" promptTitle="בחירת תאריך עברי/לועזי" prompt="מתוך התפריט הנפתחת בלחיצה על הלחצן בצד שמאל, אפשר לבחור בין חודש לועזי או עברי" sqref="O1:Q1" xr:uid="{00000000-0002-0000-0500-000000000000}">
      <formula1>" אב ,  ספטמבר [9]  "</formula1>
    </dataValidation>
  </dataValidations>
  <pageMargins left="0.7" right="0.7" top="0.75" bottom="0.75" header="0.3" footer="0.3"/>
  <pageSetup paperSize="9" orientation="portrait" r:id="rId1"/>
  <drawing r:id="rId2"/>
  <legacyDrawing r:id="rId3"/>
  <oleObjects>
    <mc:AlternateContent xmlns:mc="http://schemas.openxmlformats.org/markup-compatibility/2006">
      <mc:Choice Requires="x14">
        <oleObject shapeId="28673" r:id="rId4">
          <objectPr defaultSize="0" autoPict="0" r:id="rId5">
            <anchor moveWithCells="1" sizeWithCells="1">
              <from>
                <xdr:col>16</xdr:col>
                <xdr:colOff>171450</xdr:colOff>
                <xdr:row>50</xdr:row>
                <xdr:rowOff>38100</xdr:rowOff>
              </from>
              <to>
                <xdr:col>17</xdr:col>
                <xdr:colOff>504825</xdr:colOff>
                <xdr:row>52</xdr:row>
                <xdr:rowOff>0</xdr:rowOff>
              </to>
            </anchor>
          </objectPr>
        </oleObject>
      </mc:Choice>
      <mc:Fallback>
        <oleObject shapeId="28673" r:id="rId4"/>
      </mc:Fallback>
    </mc:AlternateContent>
  </oleObjects>
  <extLst>
    <ext xmlns:x14="http://schemas.microsoft.com/office/spreadsheetml/2009/9/main" uri="{78C0D931-6437-407d-A8EE-F0AAD7539E65}">
      <x14:conditionalFormattings>
        <x14:conditionalFormatting xmlns:xm="http://schemas.microsoft.com/office/excel/2006/main">
          <x14:cfRule type="iconSet" priority="40" id="{71188824-B1AE-4B7C-920A-BB50F4ABBD4B}">
            <x14:iconSet custom="1">
              <x14:cfvo type="percent">
                <xm:f>0</xm:f>
              </x14:cfvo>
              <x14:cfvo type="num">
                <xm:f>0</xm:f>
              </x14:cfvo>
              <x14:cfvo type="num">
                <xm:f>1</xm:f>
              </x14:cfvo>
              <x14:cfIcon iconSet="NoIcons" iconId="0"/>
              <x14:cfIcon iconSet="NoIcons" iconId="0"/>
              <x14:cfIcon iconSet="3Symbols" iconId="2"/>
            </x14:iconSet>
          </x14:cfRule>
          <xm:sqref>S5:S16 X5:X16</xm:sqref>
        </x14:conditionalFormatting>
        <x14:conditionalFormatting xmlns:xm="http://schemas.microsoft.com/office/excel/2006/main">
          <x14:cfRule type="iconSet" priority="21" id="{DD922461-8313-4EC5-AAA0-6997F082D081}">
            <x14:iconSet iconSet="3Symbols" custom="1">
              <x14:cfvo type="percent">
                <xm:f>0</xm:f>
              </x14:cfvo>
              <x14:cfvo type="num">
                <xm:f>0</xm:f>
              </x14:cfvo>
              <x14:cfvo type="num">
                <xm:f>1</xm:f>
              </x14:cfvo>
              <x14:cfIcon iconSet="NoIcons" iconId="0"/>
              <x14:cfIcon iconSet="NoIcons" iconId="0"/>
              <x14:cfIcon iconSet="3Symbols" iconId="2"/>
            </x14:iconSet>
          </x14:cfRule>
          <xm:sqref>N5:N16</xm:sqref>
        </x14:conditionalFormatting>
        <x14:conditionalFormatting xmlns:xm="http://schemas.microsoft.com/office/excel/2006/main">
          <x14:cfRule type="expression" priority="16" id="{47A48CEF-7428-46E3-A46A-101217C2FD91}">
            <xm:f>$C$5&lt;&gt;'תמוז-אוגוסט.8'!$C$5</xm:f>
            <x14:dxf>
              <font>
                <b/>
                <i/>
              </font>
            </x14:dxf>
          </x14:cfRule>
          <xm:sqref>C5</xm:sqref>
        </x14:conditionalFormatting>
        <x14:conditionalFormatting xmlns:xm="http://schemas.microsoft.com/office/excel/2006/main">
          <x14:cfRule type="expression" priority="15" id="{6CEB813C-7E9B-468A-9778-CE8D175E91EE}">
            <xm:f>$C$6&lt;&gt;'תמוז-אוגוסט.8'!$C$6</xm:f>
            <x14:dxf>
              <font>
                <b/>
                <i/>
              </font>
            </x14:dxf>
          </x14:cfRule>
          <xm:sqref>C6</xm:sqref>
        </x14:conditionalFormatting>
        <x14:conditionalFormatting xmlns:xm="http://schemas.microsoft.com/office/excel/2006/main">
          <x14:cfRule type="expression" priority="14" id="{84A48937-313C-47DA-8030-60199390E6D6}">
            <xm:f>$C$7&lt;&gt;'תמוז-אוגוסט.8'!$C$7</xm:f>
            <x14:dxf>
              <font>
                <b/>
                <i/>
              </font>
            </x14:dxf>
          </x14:cfRule>
          <xm:sqref>C7</xm:sqref>
        </x14:conditionalFormatting>
        <x14:conditionalFormatting xmlns:xm="http://schemas.microsoft.com/office/excel/2006/main">
          <x14:cfRule type="expression" priority="13" id="{C4862E17-0154-42A2-9544-A70BB2743307}">
            <xm:f>$C$8&lt;&gt;'תמוז-אוגוסט.8'!$C$8</xm:f>
            <x14:dxf>
              <font>
                <b/>
                <i/>
              </font>
            </x14:dxf>
          </x14:cfRule>
          <xm:sqref>C8</xm:sqref>
        </x14:conditionalFormatting>
        <x14:conditionalFormatting xmlns:xm="http://schemas.microsoft.com/office/excel/2006/main">
          <x14:cfRule type="expression" priority="12" id="{5F6A0DBB-552D-4174-95E1-163B422E634C}">
            <xm:f>$C$9&lt;&gt;'תמוז-אוגוסט.8'!$C$9</xm:f>
            <x14:dxf>
              <font>
                <b/>
                <i/>
              </font>
            </x14:dxf>
          </x14:cfRule>
          <xm:sqref>C9</xm:sqref>
        </x14:conditionalFormatting>
        <x14:conditionalFormatting xmlns:xm="http://schemas.microsoft.com/office/excel/2006/main">
          <x14:cfRule type="expression" priority="11" id="{866FB0EE-AE18-4262-9476-510CEAA8685C}">
            <xm:f>$G$5&lt;&gt;'תמוז-אוגוסט.8'!$G$5</xm:f>
            <x14:dxf>
              <font>
                <b/>
                <i/>
              </font>
            </x14:dxf>
          </x14:cfRule>
          <xm:sqref>G5</xm:sqref>
        </x14:conditionalFormatting>
        <x14:conditionalFormatting xmlns:xm="http://schemas.microsoft.com/office/excel/2006/main">
          <x14:cfRule type="expression" priority="10" id="{F0675056-C28B-45DB-B62A-5883C075EF06}">
            <xm:f>$G$6&lt;&gt;'תמוז-אוגוסט.8'!$G$6</xm:f>
            <x14:dxf>
              <font>
                <b/>
                <i/>
              </font>
            </x14:dxf>
          </x14:cfRule>
          <xm:sqref>G6</xm:sqref>
        </x14:conditionalFormatting>
        <x14:conditionalFormatting xmlns:xm="http://schemas.microsoft.com/office/excel/2006/main">
          <x14:cfRule type="expression" priority="9" id="{365E0887-4D35-4FFA-BDED-3C7989EDECB2}">
            <xm:f>$G$7&lt;&gt;'תמוז-אוגוסט.8'!$G$7</xm:f>
            <x14:dxf>
              <font>
                <b/>
                <i/>
              </font>
            </x14:dxf>
          </x14:cfRule>
          <xm:sqref>G7</xm:sqref>
        </x14:conditionalFormatting>
        <x14:conditionalFormatting xmlns:xm="http://schemas.microsoft.com/office/excel/2006/main">
          <x14:cfRule type="expression" priority="8" id="{0B418C3E-AC6A-4D23-88DF-E0A3D9095099}">
            <xm:f>$G$8&lt;&gt;'תמוז-אוגוסט.8'!$G$8</xm:f>
            <x14:dxf>
              <font>
                <b/>
                <i/>
              </font>
            </x14:dxf>
          </x14:cfRule>
          <xm:sqref>G8</xm:sqref>
        </x14:conditionalFormatting>
        <x14:conditionalFormatting xmlns:xm="http://schemas.microsoft.com/office/excel/2006/main">
          <x14:cfRule type="expression" priority="7" id="{2F341ADE-CACD-4D16-8115-AB43E4E25566}">
            <xm:f>$G$9&lt;&gt;'תמוז-אוגוסט.8'!$G$9</xm:f>
            <x14:dxf>
              <font>
                <b/>
                <i/>
              </font>
            </x14:dxf>
          </x14:cfRule>
          <xm:sqref>G9</xm:sqref>
        </x14:conditionalFormatting>
      </x14:conditionalFormatting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1" tint="0.34998626667073579"/>
  </sheetPr>
  <dimension ref="A1:AJ872"/>
  <sheetViews>
    <sheetView showGridLines="0" showRowColHeaders="0" rightToLeft="1" zoomScale="85" zoomScaleNormal="85" workbookViewId="0">
      <pane ySplit="2" topLeftCell="A3" activePane="bottomLeft" state="frozen"/>
      <selection activeCell="B176" sqref="B176"/>
      <selection pane="bottomLeft" activeCell="B5" sqref="B5"/>
    </sheetView>
  </sheetViews>
  <sheetFormatPr defaultColWidth="0" defaultRowHeight="0" customHeight="1" zeroHeight="1" x14ac:dyDescent="0.2"/>
  <cols>
    <col min="1" max="1" width="2.625" style="86" customWidth="1"/>
    <col min="2" max="2" width="21.375" style="87" customWidth="1"/>
    <col min="3" max="3" width="15.25" style="88" customWidth="1"/>
    <col min="4" max="4" width="2.75" style="505" customWidth="1"/>
    <col min="5" max="5" width="3.125" style="82" customWidth="1"/>
    <col min="6" max="6" width="24.75" style="12" customWidth="1"/>
    <col min="7" max="7" width="15.75" style="12" customWidth="1"/>
    <col min="8" max="8" width="2.75" style="412" customWidth="1"/>
    <col min="9" max="9" width="3.125" style="12" customWidth="1"/>
    <col min="10" max="10" width="15.375" style="12" customWidth="1"/>
    <col min="11" max="11" width="8.75" style="12" customWidth="1"/>
    <col min="12" max="12" width="4.25" style="12" customWidth="1"/>
    <col min="13" max="13" width="12.375" style="12" customWidth="1"/>
    <col min="14" max="14" width="9.875" style="12" customWidth="1"/>
    <col min="15" max="15" width="14.5" style="12" customWidth="1"/>
    <col min="16" max="16" width="8.25" style="12" customWidth="1"/>
    <col min="17" max="17" width="4.5" style="12" customWidth="1"/>
    <col min="18" max="18" width="12.75" style="12" customWidth="1"/>
    <col min="19" max="19" width="10.25" style="12" customWidth="1"/>
    <col min="20" max="20" width="14.5" style="12" customWidth="1"/>
    <col min="21" max="21" width="8.625" style="12" customWidth="1"/>
    <col min="22" max="22" width="5" style="12" customWidth="1"/>
    <col min="23" max="23" width="12.5" style="12" customWidth="1"/>
    <col min="24" max="24" width="10" style="12" customWidth="1"/>
    <col min="25" max="25" width="12.75" style="12" customWidth="1"/>
    <col min="26" max="26" width="2.75" style="12" customWidth="1"/>
    <col min="27" max="27" width="8.75" style="12" customWidth="1"/>
    <col min="28" max="28" width="10.125" style="12" customWidth="1"/>
    <col min="29" max="36" width="8.75" style="12" customWidth="1"/>
    <col min="37" max="16384" width="8.75" style="12" hidden="1"/>
  </cols>
  <sheetData>
    <row r="1" spans="1:35" ht="40.9" customHeight="1" thickTop="1" thickBot="1" x14ac:dyDescent="0.35">
      <c r="A1" s="109"/>
      <c r="B1" s="1071" t="s">
        <v>37</v>
      </c>
      <c r="C1" s="1072"/>
      <c r="D1" s="1072"/>
      <c r="E1" s="1072"/>
      <c r="F1" s="1072"/>
      <c r="G1" s="1072"/>
      <c r="H1" s="507"/>
      <c r="I1" s="110"/>
      <c r="J1" s="110"/>
      <c r="K1" s="1155"/>
      <c r="L1" s="1155"/>
      <c r="M1" s="1156" t="s">
        <v>142</v>
      </c>
      <c r="N1" s="1157"/>
      <c r="O1" s="1064" t="s">
        <v>219</v>
      </c>
      <c r="P1" s="1064"/>
      <c r="Q1" s="1064"/>
      <c r="R1" s="601"/>
      <c r="S1" s="1176" t="s">
        <v>144</v>
      </c>
      <c r="T1" s="1176"/>
      <c r="U1" s="837">
        <f ca="1">TODAY()</f>
        <v>45377</v>
      </c>
      <c r="V1" s="1169">
        <f ca="1">TODAY()</f>
        <v>45377</v>
      </c>
      <c r="W1" s="1169"/>
      <c r="X1" s="1168">
        <f ca="1">TODAY()</f>
        <v>45377</v>
      </c>
      <c r="Y1" s="1168"/>
      <c r="Z1" s="112"/>
      <c r="AA1" s="11"/>
      <c r="AB1" s="11"/>
    </row>
    <row r="2" spans="1:35" ht="32.450000000000003" customHeight="1" thickTop="1" x14ac:dyDescent="0.4">
      <c r="A2" s="113"/>
      <c r="B2" s="528" t="s">
        <v>0</v>
      </c>
      <c r="C2" s="527"/>
      <c r="D2" s="529"/>
      <c r="E2" s="643"/>
      <c r="F2" s="644" t="s">
        <v>50</v>
      </c>
      <c r="G2" s="530"/>
      <c r="H2" s="531"/>
      <c r="I2" s="532"/>
      <c r="J2" s="1172" t="s">
        <v>32</v>
      </c>
      <c r="K2" s="1172"/>
      <c r="L2" s="1172"/>
      <c r="M2" s="533"/>
      <c r="N2" s="1162" t="s">
        <v>19</v>
      </c>
      <c r="O2" s="1162"/>
      <c r="P2" s="1163">
        <f>SUM(W48)</f>
        <v>0</v>
      </c>
      <c r="Q2" s="1163"/>
      <c r="R2" s="1163"/>
      <c r="S2" s="1177" t="s">
        <v>30</v>
      </c>
      <c r="T2" s="1177"/>
      <c r="U2" s="1187">
        <f>SUM(W49)</f>
        <v>0</v>
      </c>
      <c r="V2" s="1187"/>
      <c r="W2" s="562" t="str">
        <f>IF(U2&lt;0,"זכות","")</f>
        <v/>
      </c>
      <c r="X2" s="1178"/>
      <c r="Y2" s="1179"/>
      <c r="Z2" s="121"/>
      <c r="AA2" s="1180" t="s">
        <v>225</v>
      </c>
      <c r="AB2" s="1181"/>
      <c r="AC2" s="1182"/>
      <c r="AD2" s="1182"/>
      <c r="AE2" s="228"/>
      <c r="AF2" s="228"/>
      <c r="AG2" s="228"/>
      <c r="AH2" s="228"/>
      <c r="AI2" s="228"/>
    </row>
    <row r="3" spans="1:35" ht="23.1" customHeight="1" x14ac:dyDescent="0.3">
      <c r="A3" s="122"/>
      <c r="B3" s="1342" t="s">
        <v>1</v>
      </c>
      <c r="C3" s="1343"/>
      <c r="D3" s="520"/>
      <c r="E3" s="123"/>
      <c r="F3" s="1346" t="s">
        <v>12</v>
      </c>
      <c r="G3" s="1347"/>
      <c r="H3" s="508"/>
      <c r="I3" s="124"/>
      <c r="J3" s="1164" t="s">
        <v>237</v>
      </c>
      <c r="K3" s="1165"/>
      <c r="L3" s="1165"/>
      <c r="M3" s="1165"/>
      <c r="N3" s="1165"/>
      <c r="O3" s="1165"/>
      <c r="P3" s="1165"/>
      <c r="Q3" s="1165"/>
      <c r="R3" s="1165"/>
      <c r="S3" s="1165"/>
      <c r="T3" s="1165"/>
      <c r="U3" s="1280"/>
      <c r="V3" s="1183"/>
      <c r="W3" s="1183"/>
      <c r="X3" s="1184"/>
      <c r="Y3" s="1185" t="s">
        <v>26</v>
      </c>
      <c r="Z3" s="125"/>
      <c r="AA3" s="1111"/>
      <c r="AB3" s="1112"/>
      <c r="AC3" s="1112"/>
      <c r="AD3" s="1112"/>
      <c r="AE3" s="1112"/>
      <c r="AF3" s="1112"/>
      <c r="AG3" s="1112"/>
      <c r="AH3" s="1112"/>
      <c r="AI3" s="1113"/>
    </row>
    <row r="4" spans="1:35" ht="15.75" x14ac:dyDescent="0.25">
      <c r="A4" s="122"/>
      <c r="B4" s="513" t="s">
        <v>25</v>
      </c>
      <c r="C4" s="514" t="s">
        <v>6</v>
      </c>
      <c r="D4" s="627" t="s">
        <v>209</v>
      </c>
      <c r="E4" s="127"/>
      <c r="F4" s="515" t="s">
        <v>24</v>
      </c>
      <c r="G4" s="534" t="s">
        <v>6</v>
      </c>
      <c r="H4" s="619" t="s">
        <v>209</v>
      </c>
      <c r="I4" s="517"/>
      <c r="J4" s="130" t="s">
        <v>3</v>
      </c>
      <c r="K4" s="781" t="s">
        <v>21</v>
      </c>
      <c r="L4" s="465" t="s">
        <v>5</v>
      </c>
      <c r="M4" s="132" t="s">
        <v>98</v>
      </c>
      <c r="N4" s="445" t="s">
        <v>11</v>
      </c>
      <c r="O4" s="443" t="s">
        <v>3</v>
      </c>
      <c r="P4" s="781" t="s">
        <v>21</v>
      </c>
      <c r="Q4" s="465" t="s">
        <v>5</v>
      </c>
      <c r="R4" s="444" t="s">
        <v>98</v>
      </c>
      <c r="S4" s="445" t="s">
        <v>11</v>
      </c>
      <c r="T4" s="443" t="s">
        <v>3</v>
      </c>
      <c r="U4" s="781" t="s">
        <v>21</v>
      </c>
      <c r="V4" s="465" t="s">
        <v>5</v>
      </c>
      <c r="W4" s="132" t="s">
        <v>98</v>
      </c>
      <c r="X4" s="445" t="s">
        <v>11</v>
      </c>
      <c r="Y4" s="1186"/>
      <c r="Z4" s="140"/>
      <c r="AA4" s="1111"/>
      <c r="AB4" s="1112"/>
      <c r="AC4" s="1112"/>
      <c r="AD4" s="1112"/>
      <c r="AE4" s="1112"/>
      <c r="AF4" s="1112"/>
      <c r="AG4" s="1112"/>
      <c r="AH4" s="1112"/>
      <c r="AI4" s="1113"/>
    </row>
    <row r="5" spans="1:35" ht="15.75" x14ac:dyDescent="0.25">
      <c r="A5" s="122"/>
      <c r="B5" s="933" t="str">
        <f>T('אב-ספטמבר.9'!B5)</f>
        <v/>
      </c>
      <c r="C5" s="509">
        <f>'אב-ספטמבר.9'!C5</f>
        <v>0</v>
      </c>
      <c r="D5" s="624" t="str">
        <f>IF('אב-ספטמבר.9'!C5&lt;&gt;'תמוז-אוגוסט.8'!C5,"?","")</f>
        <v/>
      </c>
      <c r="E5" s="14"/>
      <c r="F5" s="18" t="str">
        <f>T('אב-ספטמבר.9'!F5)</f>
        <v/>
      </c>
      <c r="G5" s="511">
        <f>'אב-ספטמבר.9'!G5</f>
        <v>0</v>
      </c>
      <c r="H5" s="604" t="str">
        <f>IF('אב-ספטמבר.9'!G5&lt;&gt;'תמוז-אוגוסט.8'!G5,"?","")</f>
        <v/>
      </c>
      <c r="I5" s="582"/>
      <c r="J5" s="453" t="str">
        <f>T('אב-ספטמבר.9'!J5)</f>
        <v/>
      </c>
      <c r="K5" s="466" t="str">
        <f>T('אב-ספטמבר.9'!K5)</f>
        <v/>
      </c>
      <c r="L5" s="460">
        <f>'אב-ספטמבר.9'!L5</f>
        <v>0</v>
      </c>
      <c r="M5" s="446">
        <f>IF(N5=-99,0,'אב-ספטמבר.9'!M5)</f>
        <v>0</v>
      </c>
      <c r="N5" s="798">
        <f>IF('אב-ספטמבר.9'!N5=1,-99,'אב-ספטמבר.9'!N5-1)</f>
        <v>-6</v>
      </c>
      <c r="O5" s="454" t="str">
        <f>T('אב-ספטמבר.9'!O5)</f>
        <v/>
      </c>
      <c r="P5" s="467" t="str">
        <f>T('אב-ספטמבר.9'!P5)</f>
        <v/>
      </c>
      <c r="Q5" s="461">
        <f>'אב-ספטמבר.9'!Q5</f>
        <v>0</v>
      </c>
      <c r="R5" s="455">
        <f>IF(S5=-99,0,'אב-ספטמבר.9'!R5)</f>
        <v>0</v>
      </c>
      <c r="S5" s="799">
        <f>IF('אב-ספטמבר.9'!S5=1,-99,'אב-ספטמבר.9'!S5-1)</f>
        <v>-6</v>
      </c>
      <c r="T5" s="454" t="str">
        <f>T('אב-ספטמבר.9'!T5)</f>
        <v/>
      </c>
      <c r="U5" s="468" t="str">
        <f>T('אב-ספטמבר.9'!U5)</f>
        <v/>
      </c>
      <c r="V5" s="461">
        <f>'אב-ספטמבר.9'!V5</f>
        <v>0</v>
      </c>
      <c r="W5" s="456">
        <f>IF(X5=-99,0,'אב-ספטמבר.9'!W5)</f>
        <v>0</v>
      </c>
      <c r="X5" s="800">
        <f>IF('אב-ספטמבר.9'!X5=1,-99,'אב-ספטמבר.9'!X5-1)</f>
        <v>-12</v>
      </c>
      <c r="Y5" s="31">
        <f>'אב-ספטמבר.9'!Y5</f>
        <v>0</v>
      </c>
      <c r="Z5" s="160"/>
      <c r="AA5" s="1111"/>
      <c r="AB5" s="1112"/>
      <c r="AC5" s="1112"/>
      <c r="AD5" s="1112"/>
      <c r="AE5" s="1112"/>
      <c r="AF5" s="1112"/>
      <c r="AG5" s="1112"/>
      <c r="AH5" s="1112"/>
      <c r="AI5" s="1113"/>
    </row>
    <row r="6" spans="1:35" ht="15.75" x14ac:dyDescent="0.25">
      <c r="A6" s="122"/>
      <c r="B6" s="930" t="str">
        <f>T('אב-ספטמבר.9'!B6)</f>
        <v/>
      </c>
      <c r="C6" s="509">
        <f>'אב-ספטמבר.9'!C6</f>
        <v>0</v>
      </c>
      <c r="D6" s="622" t="str">
        <f>IF('אב-ספטמבר.9'!C6&lt;&gt;'תמוז-אוגוסט.8'!C6,"?","")</f>
        <v/>
      </c>
      <c r="E6" s="14"/>
      <c r="F6" s="18" t="str">
        <f>T('אב-ספטמבר.9'!F6)</f>
        <v/>
      </c>
      <c r="G6" s="511">
        <f>'אב-ספטמבר.9'!G6</f>
        <v>0</v>
      </c>
      <c r="H6" s="616" t="str">
        <f>IF('אב-ספטמבר.9'!G6&lt;&gt;'תמוז-אוגוסט.8'!G6,"?","")</f>
        <v/>
      </c>
      <c r="I6" s="516"/>
      <c r="J6" s="453" t="str">
        <f>T('אב-ספטמבר.9'!J6)</f>
        <v/>
      </c>
      <c r="K6" s="466" t="str">
        <f>T('אב-ספטמבר.9'!K6)</f>
        <v/>
      </c>
      <c r="L6" s="462">
        <f>'אב-ספטמבר.9'!L6</f>
        <v>0</v>
      </c>
      <c r="M6" s="803">
        <f>IF(N6=-99,0,'אב-ספטמבר.9'!M6)</f>
        <v>0</v>
      </c>
      <c r="N6" s="798">
        <f>IF('אב-ספטמבר.9'!N6=1,-99,'אב-ספטמבר.9'!N6-1)</f>
        <v>-6</v>
      </c>
      <c r="O6" s="454" t="str">
        <f>T('אב-ספטמבר.9'!O6)</f>
        <v/>
      </c>
      <c r="P6" s="467" t="str">
        <f>T('אב-ספטמבר.9'!P6)</f>
        <v/>
      </c>
      <c r="Q6" s="461">
        <f>'אב-ספטמבר.9'!Q6</f>
        <v>0</v>
      </c>
      <c r="R6" s="455">
        <f>IF(S6=-99,0,'אב-ספטמבר.9'!R6)</f>
        <v>0</v>
      </c>
      <c r="S6" s="799">
        <f>IF('אב-ספטמבר.9'!S6=1,-99,'אב-ספטמבר.9'!S6-1)</f>
        <v>-6</v>
      </c>
      <c r="T6" s="454" t="str">
        <f>T('אב-ספטמבר.9'!T6)</f>
        <v/>
      </c>
      <c r="U6" s="468" t="str">
        <f>T('אב-ספטמבר.9'!U6)</f>
        <v/>
      </c>
      <c r="V6" s="461">
        <f>'אב-ספטמבר.9'!V6</f>
        <v>0</v>
      </c>
      <c r="W6" s="809">
        <f>IF(X6=-99,0,'אב-ספטמבר.9'!W6)</f>
        <v>0</v>
      </c>
      <c r="X6" s="800">
        <f>IF('אב-ספטמבר.9'!X6=1,-99,'אב-ספטמבר.9'!X6-1)</f>
        <v>-6</v>
      </c>
      <c r="Y6" s="31">
        <f>'אב-ספטמבר.9'!Y6</f>
        <v>0</v>
      </c>
      <c r="Z6" s="160"/>
      <c r="AA6" s="1111"/>
      <c r="AB6" s="1112"/>
      <c r="AC6" s="1112"/>
      <c r="AD6" s="1112"/>
      <c r="AE6" s="1112"/>
      <c r="AF6" s="1112"/>
      <c r="AG6" s="1112"/>
      <c r="AH6" s="1112"/>
      <c r="AI6" s="1113"/>
    </row>
    <row r="7" spans="1:35" ht="15.75" x14ac:dyDescent="0.25">
      <c r="A7" s="122"/>
      <c r="B7" s="506" t="str">
        <f>T('אב-ספטמבר.9'!B7)</f>
        <v/>
      </c>
      <c r="C7" s="509">
        <f>'אב-ספטמבר.9'!C7</f>
        <v>0</v>
      </c>
      <c r="D7" s="603" t="str">
        <f>IF('אב-ספטמבר.9'!C7&lt;&gt;'תמוז-אוגוסט.8'!C7,"?","")</f>
        <v/>
      </c>
      <c r="E7" s="14"/>
      <c r="F7" s="269" t="str">
        <f>T('אב-ספטמבר.9'!F7)</f>
        <v/>
      </c>
      <c r="G7" s="511">
        <f>'אב-ספטמבר.9'!G7</f>
        <v>0</v>
      </c>
      <c r="H7" s="618" t="str">
        <f>IF('אב-ספטמבר.9'!G7&lt;&gt;'תמוז-אוגוסט.8'!G7,"?","")</f>
        <v/>
      </c>
      <c r="I7" s="585"/>
      <c r="J7" s="453" t="str">
        <f>T('אב-ספטמבר.9'!J7)</f>
        <v/>
      </c>
      <c r="K7" s="812" t="str">
        <f>T('אב-ספטמבר.9'!K7)</f>
        <v/>
      </c>
      <c r="L7" s="463">
        <f>'אב-ספטמבר.9'!L7</f>
        <v>0</v>
      </c>
      <c r="M7" s="803">
        <f>IF(N7=-99,0,'אב-ספטמבר.9'!M7)</f>
        <v>0</v>
      </c>
      <c r="N7" s="798">
        <f>IF('אב-ספטמבר.9'!N7=1,-99,'אב-ספטמבר.9'!N7-1)</f>
        <v>-6</v>
      </c>
      <c r="O7" s="454" t="str">
        <f>T('אב-ספטמבר.9'!O7)</f>
        <v/>
      </c>
      <c r="P7" s="467" t="str">
        <f>T('אב-ספטמבר.9'!P7)</f>
        <v/>
      </c>
      <c r="Q7" s="461">
        <f>'אב-ספטמבר.9'!Q7</f>
        <v>0</v>
      </c>
      <c r="R7" s="455">
        <f>IF(S7=-99,0,'אב-ספטמבר.9'!R7)</f>
        <v>0</v>
      </c>
      <c r="S7" s="799">
        <f>IF('אב-ספטמבר.9'!S7=1,-99,'אב-ספטמבר.9'!S7-1)</f>
        <v>-6</v>
      </c>
      <c r="T7" s="454" t="str">
        <f>T('אב-ספטמבר.9'!T7)</f>
        <v/>
      </c>
      <c r="U7" s="468" t="str">
        <f>T('אב-ספטמבר.9'!U7)</f>
        <v/>
      </c>
      <c r="V7" s="461">
        <f>'אב-ספטמבר.9'!V7</f>
        <v>0</v>
      </c>
      <c r="W7" s="459">
        <f>IF(X7=-99,0,'אב-ספטמבר.9'!W7)</f>
        <v>0</v>
      </c>
      <c r="X7" s="800">
        <f>IF('אב-ספטמבר.9'!X7=1,-99,'אב-ספטמבר.9'!X7-1)</f>
        <v>-6</v>
      </c>
      <c r="Y7" s="31">
        <f>'אב-ספטמבר.9'!Y7</f>
        <v>0</v>
      </c>
      <c r="Z7" s="160"/>
      <c r="AA7" s="1111"/>
      <c r="AB7" s="1112"/>
      <c r="AC7" s="1112"/>
      <c r="AD7" s="1112"/>
      <c r="AE7" s="1112"/>
      <c r="AF7" s="1112"/>
      <c r="AG7" s="1112"/>
      <c r="AH7" s="1112"/>
      <c r="AI7" s="1113"/>
    </row>
    <row r="8" spans="1:35" ht="15.75" x14ac:dyDescent="0.25">
      <c r="A8" s="122"/>
      <c r="B8" s="506" t="str">
        <f>T('אב-ספטמבר.9'!B8)</f>
        <v/>
      </c>
      <c r="C8" s="509">
        <f>'אב-ספטמבר.9'!C8</f>
        <v>0</v>
      </c>
      <c r="D8" s="603" t="str">
        <f>IF('אב-ספטמבר.9'!C8&lt;&gt;'תמוז-אוגוסט.8'!C8,"?","")</f>
        <v/>
      </c>
      <c r="E8" s="14"/>
      <c r="F8" s="18" t="str">
        <f>T('אב-ספטמבר.9'!F8)</f>
        <v/>
      </c>
      <c r="G8" s="511">
        <f>'אב-ספטמבר.9'!G8</f>
        <v>0</v>
      </c>
      <c r="H8" s="616" t="str">
        <f>IF('אב-ספטמבר.9'!G8&lt;&gt;'תמוז-אוגוסט.8'!G8,"?","")</f>
        <v/>
      </c>
      <c r="I8" s="516"/>
      <c r="J8" s="453" t="str">
        <f>T('אב-ספטמבר.9'!J8)</f>
        <v/>
      </c>
      <c r="K8" s="811" t="str">
        <f>T('אב-ספטמבר.9'!K8)</f>
        <v/>
      </c>
      <c r="L8" s="463">
        <f>'אב-ספטמבר.9'!L8</f>
        <v>0</v>
      </c>
      <c r="M8" s="804">
        <f>IF(N8=-99,0,'אב-ספטמבר.9'!M8)</f>
        <v>0</v>
      </c>
      <c r="N8" s="798">
        <f>IF('אב-ספטמבר.9'!N8=1,-99,'אב-ספטמבר.9'!N8-1)</f>
        <v>-6</v>
      </c>
      <c r="O8" s="454" t="str">
        <f>T('אב-ספטמבר.9'!O8)</f>
        <v/>
      </c>
      <c r="P8" s="470" t="str">
        <f>T('אב-ספטמבר.9'!P8)</f>
        <v/>
      </c>
      <c r="Q8" s="461">
        <f>'אב-ספטמבר.9'!Q8</f>
        <v>0</v>
      </c>
      <c r="R8" s="455">
        <f>IF(S8=-99,0,'אב-ספטמבר.9'!R8)</f>
        <v>0</v>
      </c>
      <c r="S8" s="799">
        <f>IF('אב-ספטמבר.9'!S8=1,-99,'אב-ספטמבר.9'!S8-1)</f>
        <v>-6</v>
      </c>
      <c r="T8" s="454" t="str">
        <f>T('אב-ספטמבר.9'!T8)</f>
        <v/>
      </c>
      <c r="U8" s="468" t="str">
        <f>T('אב-ספטמבר.9'!U8)</f>
        <v/>
      </c>
      <c r="V8" s="461">
        <f>'אב-ספטמבר.9'!V8</f>
        <v>0</v>
      </c>
      <c r="W8" s="810">
        <f>IF(X8=-99,0,'אב-ספטמבר.9'!W8)</f>
        <v>0</v>
      </c>
      <c r="X8" s="800">
        <f>IF('אב-ספטמבר.9'!X8=1,-99,'אב-ספטמבר.9'!X8-1)</f>
        <v>-6</v>
      </c>
      <c r="Y8" s="31">
        <f>'אב-ספטמבר.9'!Y8</f>
        <v>0</v>
      </c>
      <c r="Z8" s="160"/>
      <c r="AA8" s="1111"/>
      <c r="AB8" s="1112"/>
      <c r="AC8" s="1112"/>
      <c r="AD8" s="1112"/>
      <c r="AE8" s="1112"/>
      <c r="AF8" s="1112"/>
      <c r="AG8" s="1112"/>
      <c r="AH8" s="1112"/>
      <c r="AI8" s="1113"/>
    </row>
    <row r="9" spans="1:35" ht="16.5" thickBot="1" x14ac:dyDescent="0.3">
      <c r="A9" s="122"/>
      <c r="B9" s="506" t="str">
        <f>T('אב-ספטמבר.9'!B9)</f>
        <v/>
      </c>
      <c r="C9" s="614">
        <f>'אב-ספטמבר.9'!C9</f>
        <v>0</v>
      </c>
      <c r="D9" s="603" t="str">
        <f>IF('אב-ספטמבר.9'!C9&lt;&gt;'תמוז-אוגוסט.8'!C9,"?","")</f>
        <v/>
      </c>
      <c r="E9" s="14"/>
      <c r="F9" s="18" t="str">
        <f>T('אב-ספטמבר.9'!F9)</f>
        <v/>
      </c>
      <c r="G9" s="620">
        <f>'אב-ספטמבר.9'!G9</f>
        <v>0</v>
      </c>
      <c r="H9" s="621" t="str">
        <f>IF('אב-ספטמבר.9'!G9&lt;&gt;'תמוז-אוגוסט.8'!G9,"?","")</f>
        <v/>
      </c>
      <c r="I9" s="582"/>
      <c r="J9" s="453" t="str">
        <f>T('אב-ספטמבר.9'!J9)</f>
        <v/>
      </c>
      <c r="K9" s="466" t="str">
        <f>T('אב-ספטמבר.9'!K9)</f>
        <v/>
      </c>
      <c r="L9" s="463">
        <f>'אב-ספטמבר.9'!L9</f>
        <v>0</v>
      </c>
      <c r="M9" s="806">
        <f>IF(N9=-99,0,'אב-ספטמבר.9'!M9)</f>
        <v>0</v>
      </c>
      <c r="N9" s="805">
        <f>IF('אב-ספטמבר.9'!N9=1,-99,'אב-ספטמבר.9'!N9-1)</f>
        <v>-6</v>
      </c>
      <c r="O9" s="454" t="str">
        <f>T('אב-ספטמבר.9'!O9)</f>
        <v/>
      </c>
      <c r="P9" s="470" t="str">
        <f>T('אב-ספטמבר.9'!P9)</f>
        <v/>
      </c>
      <c r="Q9" s="461">
        <f>'אב-ספטמבר.9'!Q9</f>
        <v>0</v>
      </c>
      <c r="R9" s="455">
        <f>IF(S9=-99,0,'אב-ספטמבר.9'!R9)</f>
        <v>0</v>
      </c>
      <c r="S9" s="799">
        <f>IF('אב-ספטמבר.9'!S9=1,-99,'אב-ספטמבר.9'!S9-1)</f>
        <v>-6</v>
      </c>
      <c r="T9" s="454" t="str">
        <f>T('אב-ספטמבר.9'!T9)</f>
        <v/>
      </c>
      <c r="U9" s="468" t="str">
        <f>T('אב-ספטמבר.9'!U9)</f>
        <v/>
      </c>
      <c r="V9" s="461">
        <f>'אב-ספטמבר.9'!V9</f>
        <v>0</v>
      </c>
      <c r="W9" s="810">
        <f>IF(X9=-99,0,'אב-ספטמבר.9'!W9)</f>
        <v>0</v>
      </c>
      <c r="X9" s="800">
        <f>IF('אב-ספטמבר.9'!X9=1,-99,'אב-ספטמבר.9'!X9-1)</f>
        <v>-6</v>
      </c>
      <c r="Y9" s="31">
        <f>'אב-ספטמבר.9'!Y9</f>
        <v>0</v>
      </c>
      <c r="Z9" s="160"/>
      <c r="AA9" s="1111"/>
      <c r="AB9" s="1112"/>
      <c r="AC9" s="1112"/>
      <c r="AD9" s="1112"/>
      <c r="AE9" s="1112"/>
      <c r="AF9" s="1112"/>
      <c r="AG9" s="1112"/>
      <c r="AH9" s="1112"/>
      <c r="AI9" s="1113"/>
    </row>
    <row r="10" spans="1:35" ht="15.75" x14ac:dyDescent="0.25">
      <c r="A10" s="122"/>
      <c r="B10" s="506" t="str">
        <f>T('אב-ספטמבר.9'!B10)</f>
        <v/>
      </c>
      <c r="C10" s="1344" t="s">
        <v>166</v>
      </c>
      <c r="D10" s="1345"/>
      <c r="E10" s="14"/>
      <c r="F10" s="18" t="str">
        <f>T('אב-ספטמבר.9'!F10)</f>
        <v/>
      </c>
      <c r="G10" s="1332" t="s">
        <v>166</v>
      </c>
      <c r="H10" s="1333"/>
      <c r="I10" s="15"/>
      <c r="J10" s="453" t="str">
        <f>T('אב-ספטמבר.9'!J10)</f>
        <v/>
      </c>
      <c r="K10" s="466" t="str">
        <f>T('אב-ספטמבר.9'!K10)</f>
        <v/>
      </c>
      <c r="L10" s="463">
        <f>'אב-ספטמבר.9'!L10</f>
        <v>0</v>
      </c>
      <c r="M10" s="808">
        <f>IF(N10=-99,0,'אב-ספטמבר.9'!M10)</f>
        <v>0</v>
      </c>
      <c r="N10" s="805">
        <f>IF('אב-ספטמבר.9'!N10=1,-99,'אב-ספטמבר.9'!N10-1)</f>
        <v>-6</v>
      </c>
      <c r="O10" s="454" t="str">
        <f>T('אב-ספטמבר.9'!O10)</f>
        <v/>
      </c>
      <c r="P10" s="470" t="str">
        <f>T('אב-ספטמבר.9'!P10)</f>
        <v/>
      </c>
      <c r="Q10" s="461">
        <f>'אב-ספטמבר.9'!Q10</f>
        <v>0</v>
      </c>
      <c r="R10" s="455">
        <f>IF(S10=-99,0,'אב-ספטמבר.9'!R10)</f>
        <v>0</v>
      </c>
      <c r="S10" s="799">
        <f>IF('אב-ספטמבר.9'!S10=1,-99,'אב-ספטמבר.9'!S10-1)</f>
        <v>-6</v>
      </c>
      <c r="T10" s="454" t="str">
        <f>T('אב-ספטמבר.9'!T10)</f>
        <v/>
      </c>
      <c r="U10" s="468" t="str">
        <f>T('אב-ספטמבר.9'!U10)</f>
        <v/>
      </c>
      <c r="V10" s="461">
        <f>'אב-ספטמבר.9'!V10</f>
        <v>0</v>
      </c>
      <c r="W10" s="810">
        <f>IF(X10=-99,0,'אב-ספטמבר.9'!W10)</f>
        <v>0</v>
      </c>
      <c r="X10" s="800">
        <f>IF('אב-ספטמבר.9'!X10=1,-99,'אב-ספטמבר.9'!X10-1)</f>
        <v>-6</v>
      </c>
      <c r="Y10" s="31">
        <f>'אב-ספטמבר.9'!Y10</f>
        <v>0</v>
      </c>
      <c r="Z10" s="160"/>
      <c r="AA10" s="1111"/>
      <c r="AB10" s="1112"/>
      <c r="AC10" s="1112"/>
      <c r="AD10" s="1112"/>
      <c r="AE10" s="1112"/>
      <c r="AF10" s="1112"/>
      <c r="AG10" s="1112"/>
      <c r="AH10" s="1112"/>
      <c r="AI10" s="1113"/>
    </row>
    <row r="11" spans="1:35" ht="15.75" x14ac:dyDescent="0.25">
      <c r="A11" s="122"/>
      <c r="B11" s="506" t="str">
        <f>T('אב-ספטמבר.9'!B11)</f>
        <v/>
      </c>
      <c r="C11" s="1338" t="s">
        <v>166</v>
      </c>
      <c r="D11" s="1339"/>
      <c r="E11" s="14"/>
      <c r="F11" s="626" t="str">
        <f>T('אב-ספטמבר.9'!F11)</f>
        <v/>
      </c>
      <c r="G11" s="1334" t="s">
        <v>166</v>
      </c>
      <c r="H11" s="1335"/>
      <c r="I11" s="15"/>
      <c r="J11" s="453" t="str">
        <f>T('אב-ספטמבר.9'!J11)</f>
        <v/>
      </c>
      <c r="K11" s="466" t="str">
        <f>T('אב-ספטמבר.9'!K11)</f>
        <v/>
      </c>
      <c r="L11" s="463">
        <f>'אב-ספטמבר.9'!L11</f>
        <v>0</v>
      </c>
      <c r="M11" s="808">
        <f>IF(N11=-99,0,'אב-ספטמבר.9'!M11)</f>
        <v>0</v>
      </c>
      <c r="N11" s="805">
        <f>IF('אב-ספטמבר.9'!N11=1,-99,'אב-ספטמבר.9'!N11-1)</f>
        <v>-6</v>
      </c>
      <c r="O11" s="454" t="str">
        <f>T('אב-ספטמבר.9'!O11)</f>
        <v/>
      </c>
      <c r="P11" s="470" t="str">
        <f>T('אב-ספטמבר.9'!P11)</f>
        <v/>
      </c>
      <c r="Q11" s="461">
        <f>'אב-ספטמבר.9'!Q11</f>
        <v>0</v>
      </c>
      <c r="R11" s="455">
        <f>IF(S11=-99,0,'אב-ספטמבר.9'!R11)</f>
        <v>0</v>
      </c>
      <c r="S11" s="799">
        <f>IF('אב-ספטמבר.9'!S11=1,-99,'אב-ספטמבר.9'!S11-1)</f>
        <v>-6</v>
      </c>
      <c r="T11" s="454" t="str">
        <f>T('אב-ספטמבר.9'!T11)</f>
        <v/>
      </c>
      <c r="U11" s="468" t="str">
        <f>T('אב-ספטמבר.9'!U11)</f>
        <v/>
      </c>
      <c r="V11" s="461">
        <f>'אב-ספטמבר.9'!V11</f>
        <v>0</v>
      </c>
      <c r="W11" s="810">
        <f>IF(X11=-99,0,'אב-ספטמבר.9'!W11)</f>
        <v>0</v>
      </c>
      <c r="X11" s="800">
        <f>IF('אב-ספטמבר.9'!X11=1,-99,'אב-ספטמבר.9'!X11-1)</f>
        <v>-6</v>
      </c>
      <c r="Y11" s="31">
        <f>'אב-ספטמבר.9'!Y11</f>
        <v>0</v>
      </c>
      <c r="Z11" s="160"/>
      <c r="AA11" s="1111"/>
      <c r="AB11" s="1112"/>
      <c r="AC11" s="1112"/>
      <c r="AD11" s="1112"/>
      <c r="AE11" s="1112"/>
      <c r="AF11" s="1112"/>
      <c r="AG11" s="1112"/>
      <c r="AH11" s="1112"/>
      <c r="AI11" s="1113"/>
    </row>
    <row r="12" spans="1:35" ht="15.75" x14ac:dyDescent="0.25">
      <c r="A12" s="122"/>
      <c r="B12" s="506" t="str">
        <f>T('אב-ספטמבר.9'!B12)</f>
        <v/>
      </c>
      <c r="C12" s="1338" t="s">
        <v>166</v>
      </c>
      <c r="D12" s="1339"/>
      <c r="E12" s="14"/>
      <c r="F12" s="608" t="str">
        <f>T('אב-ספטמבר.9'!F12)</f>
        <v/>
      </c>
      <c r="G12" s="1336" t="s">
        <v>166</v>
      </c>
      <c r="H12" s="1337"/>
      <c r="I12" s="15"/>
      <c r="J12" s="453" t="str">
        <f>T('אב-ספטמבר.9'!J12)</f>
        <v/>
      </c>
      <c r="K12" s="466" t="str">
        <f>T('אב-ספטמבר.9'!K12)</f>
        <v/>
      </c>
      <c r="L12" s="463">
        <f>'אב-ספטמבר.9'!L12</f>
        <v>0</v>
      </c>
      <c r="M12" s="808">
        <f>IF(N12=-99,0,'אב-ספטמבר.9'!M12)</f>
        <v>0</v>
      </c>
      <c r="N12" s="805">
        <f>IF('אב-ספטמבר.9'!N12=1,-99,'אב-ספטמבר.9'!N12-1)</f>
        <v>-6</v>
      </c>
      <c r="O12" s="454" t="str">
        <f>T('אב-ספטמבר.9'!O12)</f>
        <v/>
      </c>
      <c r="P12" s="470" t="str">
        <f>T('אב-ספטמבר.9'!P12)</f>
        <v/>
      </c>
      <c r="Q12" s="461">
        <f>'אב-ספטמבר.9'!Q12</f>
        <v>0</v>
      </c>
      <c r="R12" s="455">
        <f>IF(S12=-99,0,'אב-ספטמבר.9'!R12)</f>
        <v>0</v>
      </c>
      <c r="S12" s="799">
        <f>IF('אב-ספטמבר.9'!S12=1,-99,'אב-ספטמבר.9'!S12-1)</f>
        <v>-6</v>
      </c>
      <c r="T12" s="611" t="str">
        <f>T('אב-ספטמבר.9'!T12)</f>
        <v/>
      </c>
      <c r="U12" s="468" t="str">
        <f>T('אב-ספטמבר.9'!U12)</f>
        <v/>
      </c>
      <c r="V12" s="461">
        <f>'אב-ספטמבר.9'!V12</f>
        <v>0</v>
      </c>
      <c r="W12" s="809">
        <f>IF(X12=-99,0,'אב-ספטמבר.9'!W12)</f>
        <v>0</v>
      </c>
      <c r="X12" s="800">
        <f>IF('אב-ספטמבר.9'!X12=1,-99,'אב-ספטמבר.9'!X12-1)</f>
        <v>-6</v>
      </c>
      <c r="Y12" s="31">
        <f>'אב-ספטמבר.9'!Y12</f>
        <v>0</v>
      </c>
      <c r="Z12" s="160"/>
      <c r="AA12" s="1111"/>
      <c r="AB12" s="1112"/>
      <c r="AC12" s="1112"/>
      <c r="AD12" s="1112"/>
      <c r="AE12" s="1112"/>
      <c r="AF12" s="1112"/>
      <c r="AG12" s="1112"/>
      <c r="AH12" s="1112"/>
      <c r="AI12" s="1113"/>
    </row>
    <row r="13" spans="1:35" ht="15.75" x14ac:dyDescent="0.25">
      <c r="A13" s="122"/>
      <c r="B13" s="506" t="str">
        <f>T('אב-ספטמבר.9'!B13)</f>
        <v/>
      </c>
      <c r="C13" s="1338" t="s">
        <v>166</v>
      </c>
      <c r="D13" s="1339"/>
      <c r="E13" s="580"/>
      <c r="F13" s="18" t="str">
        <f>T('אב-ספטמבר.9'!F13)</f>
        <v/>
      </c>
      <c r="G13" s="1355" t="s">
        <v>166</v>
      </c>
      <c r="H13" s="1356"/>
      <c r="I13" s="15"/>
      <c r="J13" s="453" t="str">
        <f>T('אב-ספטמבר.9'!J13)</f>
        <v/>
      </c>
      <c r="K13" s="466" t="str">
        <f>T('אב-ספטמבר.9'!K13)</f>
        <v/>
      </c>
      <c r="L13" s="463">
        <f>'אב-ספטמבר.9'!L13</f>
        <v>0</v>
      </c>
      <c r="M13" s="808">
        <f>IF(N13=-99,0,'אב-ספטמבר.9'!M13)</f>
        <v>0</v>
      </c>
      <c r="N13" s="805">
        <f>IF('אב-ספטמבר.9'!N13=1,-99,'אב-ספטמבר.9'!N13-1)</f>
        <v>-6</v>
      </c>
      <c r="O13" s="454" t="str">
        <f>T('אב-ספטמבר.9'!O13)</f>
        <v/>
      </c>
      <c r="P13" s="470" t="str">
        <f>T('אב-ספטמבר.9'!P13)</f>
        <v/>
      </c>
      <c r="Q13" s="461">
        <f>'אב-ספטמבר.9'!Q13</f>
        <v>0</v>
      </c>
      <c r="R13" s="455">
        <f>IF(S13=-99,0,'אב-ספטמבר.9'!R13)</f>
        <v>0</v>
      </c>
      <c r="S13" s="799">
        <f>IF('אב-ספטמבר.9'!S13=1,-99,'אב-ספטמבר.9'!S13-1)</f>
        <v>-6</v>
      </c>
      <c r="T13" s="454" t="str">
        <f>T('אב-ספטמבר.9'!T13)</f>
        <v/>
      </c>
      <c r="U13" s="468" t="str">
        <f>T('אב-ספטמבר.9'!U13)</f>
        <v/>
      </c>
      <c r="V13" s="461">
        <f>'אב-ספטמבר.9'!V13</f>
        <v>0</v>
      </c>
      <c r="W13" s="809">
        <f>IF(X13=-99,0,'אב-ספטמבר.9'!W13)</f>
        <v>0</v>
      </c>
      <c r="X13" s="800">
        <f>IF('אב-ספטמבר.9'!X13=1,-99,'אב-ספטמבר.9'!X13-1)</f>
        <v>-6</v>
      </c>
      <c r="Y13" s="31">
        <f>'אב-ספטמבר.9'!Y13</f>
        <v>0</v>
      </c>
      <c r="Z13" s="160"/>
      <c r="AA13" s="1111"/>
      <c r="AB13" s="1112"/>
      <c r="AC13" s="1112"/>
      <c r="AD13" s="1112"/>
      <c r="AE13" s="1112"/>
      <c r="AF13" s="1112"/>
      <c r="AG13" s="1112"/>
      <c r="AH13" s="1112"/>
      <c r="AI13" s="1113"/>
    </row>
    <row r="14" spans="1:35" ht="15.75" x14ac:dyDescent="0.25">
      <c r="A14" s="122"/>
      <c r="B14" s="506" t="str">
        <f>T('אב-ספטמבר.9'!B14)</f>
        <v/>
      </c>
      <c r="C14" s="1338" t="s">
        <v>166</v>
      </c>
      <c r="D14" s="1339"/>
      <c r="E14" s="580"/>
      <c r="F14" s="18" t="str">
        <f>T('אב-ספטמבר.9'!F14)</f>
        <v/>
      </c>
      <c r="G14" s="1334" t="s">
        <v>166</v>
      </c>
      <c r="H14" s="1335"/>
      <c r="I14" s="15"/>
      <c r="J14" s="453" t="str">
        <f>T('אב-ספטמבר.9'!J14)</f>
        <v/>
      </c>
      <c r="K14" s="466" t="str">
        <f>T('אב-ספטמבר.9'!K14)</f>
        <v/>
      </c>
      <c r="L14" s="463">
        <f>'אב-ספטמבר.9'!L14</f>
        <v>0</v>
      </c>
      <c r="M14" s="807">
        <f>IF(N14=-99,0,'אב-ספטמבר.9'!M14)</f>
        <v>0</v>
      </c>
      <c r="N14" s="805">
        <f>IF('אב-ספטמבר.9'!N14=1,-99,'אב-ספטמבר.9'!N14-1)</f>
        <v>-8</v>
      </c>
      <c r="O14" s="454" t="str">
        <f>T('אב-ספטמבר.9'!O14)</f>
        <v/>
      </c>
      <c r="P14" s="470" t="str">
        <f>T('אב-ספטמבר.9'!P14)</f>
        <v/>
      </c>
      <c r="Q14" s="461">
        <f>'אב-ספטמבר.9'!Q14</f>
        <v>0</v>
      </c>
      <c r="R14" s="455">
        <f>IF(S14=-99,0,'אב-ספטמבר.9'!R14)</f>
        <v>0</v>
      </c>
      <c r="S14" s="799">
        <f>IF('אב-ספטמבר.9'!S14=1,-99,'אב-ספטמבר.9'!S14-1)</f>
        <v>-6</v>
      </c>
      <c r="T14" s="454" t="str">
        <f>T('אב-ספטמבר.9'!T14)</f>
        <v/>
      </c>
      <c r="U14" s="468" t="str">
        <f>T('אב-ספטמבר.9'!U14)</f>
        <v/>
      </c>
      <c r="V14" s="461">
        <f>'אב-ספטמבר.9'!V14</f>
        <v>0</v>
      </c>
      <c r="W14" s="459">
        <f>IF(X14=-99,0,'אב-ספטמבר.9'!W14)</f>
        <v>0</v>
      </c>
      <c r="X14" s="800">
        <f>IF('אב-ספטמבר.9'!X14=1,-99,'אב-ספטמבר.9'!X14-1)</f>
        <v>-6</v>
      </c>
      <c r="Y14" s="31">
        <f>'אב-ספטמבר.9'!Y14</f>
        <v>0</v>
      </c>
      <c r="Z14" s="160"/>
      <c r="AA14" s="1111"/>
      <c r="AB14" s="1112"/>
      <c r="AC14" s="1112"/>
      <c r="AD14" s="1112"/>
      <c r="AE14" s="1112"/>
      <c r="AF14" s="1112"/>
      <c r="AG14" s="1112"/>
      <c r="AH14" s="1112"/>
      <c r="AI14" s="1113"/>
    </row>
    <row r="15" spans="1:35" ht="15.75" x14ac:dyDescent="0.25">
      <c r="A15" s="122"/>
      <c r="B15" s="506" t="str">
        <f>T('אב-ספטמבר.9'!B15)</f>
        <v/>
      </c>
      <c r="C15" s="1338" t="s">
        <v>166</v>
      </c>
      <c r="D15" s="1339"/>
      <c r="E15" s="14"/>
      <c r="F15" s="18" t="str">
        <f>T('אב-ספטמבר.9'!F15)</f>
        <v/>
      </c>
      <c r="G15" s="1336" t="s">
        <v>166</v>
      </c>
      <c r="H15" s="1337"/>
      <c r="I15" s="15"/>
      <c r="J15" s="453" t="str">
        <f>T('אב-ספטמבר.9'!J15)</f>
        <v/>
      </c>
      <c r="K15" s="466" t="str">
        <f>T('אב-ספטמבר.9'!K15)</f>
        <v/>
      </c>
      <c r="L15" s="463">
        <f>'אב-ספטמבר.9'!L15</f>
        <v>0</v>
      </c>
      <c r="M15" s="450">
        <f>IF(N15=-99,0,'אב-ספטמבר.9'!M15)</f>
        <v>0</v>
      </c>
      <c r="N15" s="798">
        <f>IF('אב-ספטמבר.9'!N15=1,-99,'אב-ספטמבר.9'!N15-1)</f>
        <v>-6</v>
      </c>
      <c r="O15" s="454" t="str">
        <f>T('אב-ספטמבר.9'!O15)</f>
        <v/>
      </c>
      <c r="P15" s="470" t="str">
        <f>T('אב-ספטמבר.9'!P15)</f>
        <v/>
      </c>
      <c r="Q15" s="461">
        <f>'אב-ספטמבר.9'!Q15</f>
        <v>0</v>
      </c>
      <c r="R15" s="455">
        <f>IF(S15=-99,0,'אב-ספטמבר.9'!R15)</f>
        <v>0</v>
      </c>
      <c r="S15" s="799">
        <f>IF('אב-ספטמבר.9'!S15=1,-99,'אב-ספטמבר.9'!S15-1)</f>
        <v>-6</v>
      </c>
      <c r="T15" s="454" t="str">
        <f>T('אב-ספטמבר.9'!T15)</f>
        <v/>
      </c>
      <c r="U15" s="468" t="str">
        <f>T('אב-ספטמבר.9'!U15)</f>
        <v/>
      </c>
      <c r="V15" s="461">
        <f>'אב-ספטמבר.9'!V15</f>
        <v>0</v>
      </c>
      <c r="W15" s="809">
        <f>IF(X15=-99,0,'אב-ספטמבר.9'!W15)</f>
        <v>0</v>
      </c>
      <c r="X15" s="800">
        <f>IF('אב-ספטמבר.9'!X15=1,-99,'אב-ספטמבר.9'!X15-1)</f>
        <v>-6</v>
      </c>
      <c r="Y15" s="31">
        <f>'אב-ספטמבר.9'!Y15</f>
        <v>0</v>
      </c>
      <c r="Z15" s="160"/>
      <c r="AA15" s="1111"/>
      <c r="AB15" s="1112"/>
      <c r="AC15" s="1112"/>
      <c r="AD15" s="1112"/>
      <c r="AE15" s="1112"/>
      <c r="AF15" s="1112"/>
      <c r="AG15" s="1112"/>
      <c r="AH15" s="1112"/>
      <c r="AI15" s="1113"/>
    </row>
    <row r="16" spans="1:35" ht="15.95" customHeight="1" x14ac:dyDescent="0.25">
      <c r="A16" s="122"/>
      <c r="B16" s="506" t="str">
        <f>T('אב-ספטמבר.9'!B16)</f>
        <v/>
      </c>
      <c r="C16" s="1338" t="s">
        <v>166</v>
      </c>
      <c r="D16" s="1339"/>
      <c r="E16" s="14"/>
      <c r="F16" s="18" t="str">
        <f>T('אב-ספטמבר.9'!F16)</f>
        <v/>
      </c>
      <c r="G16" s="1336" t="s">
        <v>166</v>
      </c>
      <c r="H16" s="1337"/>
      <c r="I16" s="15"/>
      <c r="J16" s="453" t="str">
        <f>T('אב-ספטמבר.9'!J16)</f>
        <v/>
      </c>
      <c r="K16" s="469" t="str">
        <f>T('אב-ספטמבר.9'!K16)</f>
        <v/>
      </c>
      <c r="L16" s="460">
        <f>'אב-ספטמבר.9'!L16</f>
        <v>0</v>
      </c>
      <c r="M16" s="803">
        <f>IF(N16=-99,0,'אב-ספטמבר.9'!M16)</f>
        <v>0</v>
      </c>
      <c r="N16" s="798">
        <f>IF('אב-ספטמבר.9'!N16=1,-99,'אב-ספטמבר.9'!N16-1)</f>
        <v>-6</v>
      </c>
      <c r="O16" s="454" t="str">
        <f>T('אב-ספטמבר.9'!O16)</f>
        <v/>
      </c>
      <c r="P16" s="470" t="str">
        <f>T('אב-ספטמבר.9'!P16)</f>
        <v/>
      </c>
      <c r="Q16" s="461">
        <f>'אב-ספטמבר.9'!Q16</f>
        <v>0</v>
      </c>
      <c r="R16" s="455">
        <f>IF(S16=-99,0,'אב-ספטמבר.9'!R16)</f>
        <v>0</v>
      </c>
      <c r="S16" s="799">
        <f>IF('אב-ספטמבר.9'!S16=1,-99,'אב-ספטמבר.9'!S16-1)</f>
        <v>-6</v>
      </c>
      <c r="T16" s="454" t="str">
        <f>T('אב-ספטמבר.9'!T16)</f>
        <v/>
      </c>
      <c r="U16" s="468" t="str">
        <f>T('אב-ספטמבר.9'!U16)</f>
        <v/>
      </c>
      <c r="V16" s="461">
        <f>'אב-ספטמבר.9'!V16</f>
        <v>0</v>
      </c>
      <c r="W16" s="813">
        <f>IF(X16=-99,0,'אב-ספטמבר.9'!W16)</f>
        <v>0</v>
      </c>
      <c r="X16" s="800">
        <f>IF('אב-ספטמבר.9'!X16=1,-99,'אב-ספטמבר.9'!X16-1)</f>
        <v>-6</v>
      </c>
      <c r="Y16" s="31">
        <f>'אב-ספטמבר.9'!Y16</f>
        <v>0</v>
      </c>
      <c r="Z16" s="160"/>
      <c r="AA16" s="1111"/>
      <c r="AB16" s="1112"/>
      <c r="AC16" s="1112"/>
      <c r="AD16" s="1112"/>
      <c r="AE16" s="1112"/>
      <c r="AF16" s="1112"/>
      <c r="AG16" s="1112"/>
      <c r="AH16" s="1112"/>
      <c r="AI16" s="1113"/>
    </row>
    <row r="17" spans="1:35" ht="19.899999999999999" customHeight="1" x14ac:dyDescent="0.25">
      <c r="A17" s="122"/>
      <c r="B17" s="141" t="s">
        <v>18</v>
      </c>
      <c r="C17" s="510">
        <f>SUM(C5:C16)</f>
        <v>0</v>
      </c>
      <c r="D17" s="522"/>
      <c r="E17" s="123"/>
      <c r="F17" s="143" t="s">
        <v>16</v>
      </c>
      <c r="G17" s="512">
        <f>SUM(G5:G16)</f>
        <v>0</v>
      </c>
      <c r="H17" s="518"/>
      <c r="I17" s="124"/>
      <c r="J17" s="1188" t="s">
        <v>16</v>
      </c>
      <c r="K17" s="1188"/>
      <c r="L17" s="1188"/>
      <c r="M17" s="1189"/>
      <c r="N17" s="1190">
        <f>SUM(M5:M16,R5:R16,W5:W16)</f>
        <v>0</v>
      </c>
      <c r="O17" s="1190"/>
      <c r="P17" s="145"/>
      <c r="Q17" s="146"/>
      <c r="R17" s="147"/>
      <c r="S17" s="146"/>
      <c r="T17" s="146"/>
      <c r="U17" s="146"/>
      <c r="V17" s="146"/>
      <c r="W17" s="1191" t="s">
        <v>62</v>
      </c>
      <c r="X17" s="1191"/>
      <c r="Y17" s="38">
        <f>SUM(Y5:Y16)</f>
        <v>0</v>
      </c>
      <c r="Z17" s="161"/>
      <c r="AA17" s="1111"/>
      <c r="AB17" s="1112"/>
      <c r="AC17" s="1112"/>
      <c r="AD17" s="1112"/>
      <c r="AE17" s="1112"/>
      <c r="AF17" s="1112"/>
      <c r="AG17" s="1112"/>
      <c r="AH17" s="1112"/>
      <c r="AI17" s="1113"/>
    </row>
    <row r="18" spans="1:35" ht="25.9" customHeight="1" x14ac:dyDescent="0.3">
      <c r="A18" s="122"/>
      <c r="B18" s="1353" t="s">
        <v>13</v>
      </c>
      <c r="C18" s="1354"/>
      <c r="D18" s="521"/>
      <c r="E18" s="123"/>
      <c r="F18" s="1357" t="s">
        <v>17</v>
      </c>
      <c r="G18" s="1358"/>
      <c r="H18" s="519"/>
      <c r="I18" s="148"/>
      <c r="J18" s="1166" t="s">
        <v>143</v>
      </c>
      <c r="K18" s="1166"/>
      <c r="L18" s="1166"/>
      <c r="M18" s="1166"/>
      <c r="N18" s="1166"/>
      <c r="O18" s="1166"/>
      <c r="P18" s="1166"/>
      <c r="Q18" s="1166"/>
      <c r="R18" s="1166"/>
      <c r="S18" s="1166"/>
      <c r="T18" s="1166"/>
      <c r="U18" s="1166"/>
      <c r="V18" s="1166"/>
      <c r="W18" s="1166"/>
      <c r="X18" s="1167"/>
      <c r="Y18" s="40"/>
      <c r="Z18" s="162"/>
      <c r="AA18" s="1111"/>
      <c r="AB18" s="1112"/>
      <c r="AC18" s="1112"/>
      <c r="AD18" s="1112"/>
      <c r="AE18" s="1112"/>
      <c r="AF18" s="1112"/>
      <c r="AG18" s="1112"/>
      <c r="AH18" s="1112"/>
      <c r="AI18" s="1113"/>
    </row>
    <row r="19" spans="1:35" ht="15.75" x14ac:dyDescent="0.25">
      <c r="A19" s="122"/>
      <c r="B19" s="149" t="s">
        <v>23</v>
      </c>
      <c r="C19" s="1359" t="s">
        <v>6</v>
      </c>
      <c r="D19" s="1360"/>
      <c r="E19" s="123"/>
      <c r="F19" s="151" t="s">
        <v>24</v>
      </c>
      <c r="G19" s="1330" t="s">
        <v>6</v>
      </c>
      <c r="H19" s="1331"/>
      <c r="I19" s="148"/>
      <c r="J19" s="1192" t="s">
        <v>3</v>
      </c>
      <c r="K19" s="1025"/>
      <c r="L19" s="154" t="s">
        <v>5</v>
      </c>
      <c r="M19" s="155" t="s">
        <v>6</v>
      </c>
      <c r="N19" s="156" t="s">
        <v>21</v>
      </c>
      <c r="O19" s="1024" t="s">
        <v>3</v>
      </c>
      <c r="P19" s="1025"/>
      <c r="Q19" s="154" t="s">
        <v>5</v>
      </c>
      <c r="R19" s="137" t="s">
        <v>6</v>
      </c>
      <c r="S19" s="156" t="s">
        <v>21</v>
      </c>
      <c r="T19" s="1024" t="s">
        <v>3</v>
      </c>
      <c r="U19" s="1025"/>
      <c r="V19" s="158" t="s">
        <v>5</v>
      </c>
      <c r="W19" s="155" t="s">
        <v>6</v>
      </c>
      <c r="X19" s="159" t="s">
        <v>21</v>
      </c>
      <c r="Y19" s="270" t="s">
        <v>26</v>
      </c>
      <c r="Z19" s="160"/>
      <c r="AA19" s="1111"/>
      <c r="AB19" s="1112"/>
      <c r="AC19" s="1112"/>
      <c r="AD19" s="1112"/>
      <c r="AE19" s="1112"/>
      <c r="AF19" s="1112"/>
      <c r="AG19" s="1112"/>
      <c r="AH19" s="1112"/>
      <c r="AI19" s="1113"/>
    </row>
    <row r="20" spans="1:35" ht="15.75" x14ac:dyDescent="0.25">
      <c r="A20" s="13"/>
      <c r="B20" s="42"/>
      <c r="C20" s="1328"/>
      <c r="D20" s="1329"/>
      <c r="E20" s="14"/>
      <c r="F20" s="44"/>
      <c r="G20" s="1340"/>
      <c r="H20" s="1341"/>
      <c r="I20" s="39"/>
      <c r="J20" s="1014"/>
      <c r="K20" s="1015"/>
      <c r="L20" s="272"/>
      <c r="M20" s="47"/>
      <c r="N20" s="48"/>
      <c r="O20" s="1019"/>
      <c r="P20" s="1015"/>
      <c r="Q20" s="272"/>
      <c r="R20" s="427"/>
      <c r="S20" s="48"/>
      <c r="T20" s="1019"/>
      <c r="U20" s="1015"/>
      <c r="V20" s="272"/>
      <c r="W20" s="434"/>
      <c r="X20" s="52"/>
      <c r="Y20" s="648"/>
      <c r="Z20" s="32"/>
      <c r="AA20" s="1111"/>
      <c r="AB20" s="1112"/>
      <c r="AC20" s="1112"/>
      <c r="AD20" s="1112"/>
      <c r="AE20" s="1112"/>
      <c r="AF20" s="1112"/>
      <c r="AG20" s="1112"/>
      <c r="AH20" s="1112"/>
      <c r="AI20" s="1113"/>
    </row>
    <row r="21" spans="1:35" ht="15.75" x14ac:dyDescent="0.25">
      <c r="A21" s="13"/>
      <c r="B21" s="42"/>
      <c r="C21" s="1328"/>
      <c r="D21" s="1329"/>
      <c r="E21" s="14"/>
      <c r="F21" s="44"/>
      <c r="G21" s="1340"/>
      <c r="H21" s="1341"/>
      <c r="I21" s="39"/>
      <c r="J21" s="1014"/>
      <c r="K21" s="1015"/>
      <c r="L21" s="272"/>
      <c r="M21" s="53"/>
      <c r="N21" s="48"/>
      <c r="O21" s="1019"/>
      <c r="P21" s="1015"/>
      <c r="Q21" s="272"/>
      <c r="R21" s="430"/>
      <c r="S21" s="48"/>
      <c r="T21" s="1019"/>
      <c r="U21" s="1015"/>
      <c r="V21" s="272"/>
      <c r="W21" s="430"/>
      <c r="X21" s="52"/>
      <c r="Y21" s="646"/>
      <c r="Z21" s="32"/>
      <c r="AA21" s="1111"/>
      <c r="AB21" s="1112"/>
      <c r="AC21" s="1112"/>
      <c r="AD21" s="1112"/>
      <c r="AE21" s="1112"/>
      <c r="AF21" s="1112"/>
      <c r="AG21" s="1112"/>
      <c r="AH21" s="1112"/>
      <c r="AI21" s="1113"/>
    </row>
    <row r="22" spans="1:35" ht="15.75" x14ac:dyDescent="0.25">
      <c r="A22" s="13"/>
      <c r="B22" s="42"/>
      <c r="C22" s="1328"/>
      <c r="D22" s="1329"/>
      <c r="E22" s="14"/>
      <c r="F22" s="44"/>
      <c r="G22" s="1340"/>
      <c r="H22" s="1341"/>
      <c r="I22" s="39"/>
      <c r="J22" s="1014"/>
      <c r="K22" s="1015"/>
      <c r="L22" s="272"/>
      <c r="M22" s="53"/>
      <c r="N22" s="48"/>
      <c r="O22" s="1019"/>
      <c r="P22" s="1015"/>
      <c r="Q22" s="272"/>
      <c r="R22" s="430"/>
      <c r="S22" s="48"/>
      <c r="T22" s="1019"/>
      <c r="U22" s="1015"/>
      <c r="V22" s="272"/>
      <c r="W22" s="430"/>
      <c r="X22" s="52"/>
      <c r="Y22" s="284"/>
      <c r="Z22" s="32"/>
      <c r="AA22" s="1111"/>
      <c r="AB22" s="1112"/>
      <c r="AC22" s="1112"/>
      <c r="AD22" s="1112"/>
      <c r="AE22" s="1112"/>
      <c r="AF22" s="1112"/>
      <c r="AG22" s="1112"/>
      <c r="AH22" s="1112"/>
      <c r="AI22" s="1113"/>
    </row>
    <row r="23" spans="1:35" ht="15.75" x14ac:dyDescent="0.25">
      <c r="A23" s="13"/>
      <c r="B23" s="42"/>
      <c r="C23" s="1328"/>
      <c r="D23" s="1329"/>
      <c r="E23" s="14"/>
      <c r="F23" s="44"/>
      <c r="G23" s="1340"/>
      <c r="H23" s="1341"/>
      <c r="I23" s="39"/>
      <c r="J23" s="1014"/>
      <c r="K23" s="1015"/>
      <c r="L23" s="272"/>
      <c r="M23" s="53"/>
      <c r="N23" s="48"/>
      <c r="O23" s="1019"/>
      <c r="P23" s="1015"/>
      <c r="Q23" s="272"/>
      <c r="R23" s="433"/>
      <c r="S23" s="48"/>
      <c r="T23" s="1019"/>
      <c r="U23" s="1015"/>
      <c r="V23" s="272"/>
      <c r="W23" s="430"/>
      <c r="X23" s="52"/>
      <c r="Y23" s="284"/>
      <c r="Z23" s="32"/>
      <c r="AA23" s="1111"/>
      <c r="AB23" s="1112"/>
      <c r="AC23" s="1112"/>
      <c r="AD23" s="1112"/>
      <c r="AE23" s="1112"/>
      <c r="AF23" s="1112"/>
      <c r="AG23" s="1112"/>
      <c r="AH23" s="1112"/>
      <c r="AI23" s="1113"/>
    </row>
    <row r="24" spans="1:35" ht="15.75" x14ac:dyDescent="0.25">
      <c r="A24" s="13"/>
      <c r="B24" s="42"/>
      <c r="C24" s="1328"/>
      <c r="D24" s="1329"/>
      <c r="E24" s="14"/>
      <c r="F24" s="44"/>
      <c r="G24" s="1340"/>
      <c r="H24" s="1341"/>
      <c r="I24" s="39"/>
      <c r="J24" s="1014"/>
      <c r="K24" s="1015"/>
      <c r="L24" s="272"/>
      <c r="M24" s="53"/>
      <c r="N24" s="48"/>
      <c r="O24" s="1019"/>
      <c r="P24" s="1015"/>
      <c r="Q24" s="272"/>
      <c r="R24" s="430"/>
      <c r="S24" s="48"/>
      <c r="T24" s="1019"/>
      <c r="U24" s="1015"/>
      <c r="V24" s="272"/>
      <c r="W24" s="430"/>
      <c r="X24" s="52"/>
      <c r="Y24" s="284"/>
      <c r="Z24" s="32"/>
      <c r="AA24" s="1111"/>
      <c r="AB24" s="1112"/>
      <c r="AC24" s="1112"/>
      <c r="AD24" s="1112"/>
      <c r="AE24" s="1112"/>
      <c r="AF24" s="1112"/>
      <c r="AG24" s="1112"/>
      <c r="AH24" s="1112"/>
      <c r="AI24" s="1113"/>
    </row>
    <row r="25" spans="1:35" ht="15.75" x14ac:dyDescent="0.25">
      <c r="A25" s="13"/>
      <c r="B25" s="42"/>
      <c r="C25" s="1328"/>
      <c r="D25" s="1329"/>
      <c r="E25" s="14"/>
      <c r="F25" s="44"/>
      <c r="G25" s="1340"/>
      <c r="H25" s="1341"/>
      <c r="I25" s="39"/>
      <c r="J25" s="1014"/>
      <c r="K25" s="1015"/>
      <c r="L25" s="272"/>
      <c r="M25" s="53"/>
      <c r="N25" s="48"/>
      <c r="O25" s="1019"/>
      <c r="P25" s="1015"/>
      <c r="Q25" s="272"/>
      <c r="R25" s="430"/>
      <c r="S25" s="48"/>
      <c r="T25" s="1019"/>
      <c r="U25" s="1015"/>
      <c r="V25" s="272"/>
      <c r="W25" s="430"/>
      <c r="X25" s="52"/>
      <c r="Y25" s="648"/>
      <c r="Z25" s="32"/>
      <c r="AA25" s="1111"/>
      <c r="AB25" s="1112"/>
      <c r="AC25" s="1112"/>
      <c r="AD25" s="1112"/>
      <c r="AE25" s="1112"/>
      <c r="AF25" s="1112"/>
      <c r="AG25" s="1112"/>
      <c r="AH25" s="1112"/>
      <c r="AI25" s="1113"/>
    </row>
    <row r="26" spans="1:35" ht="15.75" x14ac:dyDescent="0.25">
      <c r="A26" s="13"/>
      <c r="B26" s="42"/>
      <c r="C26" s="1328"/>
      <c r="D26" s="1329"/>
      <c r="E26" s="14"/>
      <c r="F26" s="44"/>
      <c r="G26" s="1340"/>
      <c r="H26" s="1341"/>
      <c r="I26" s="39"/>
      <c r="J26" s="1014"/>
      <c r="K26" s="1015"/>
      <c r="L26" s="272"/>
      <c r="M26" s="53"/>
      <c r="N26" s="48"/>
      <c r="O26" s="1019"/>
      <c r="P26" s="1015"/>
      <c r="Q26" s="272"/>
      <c r="R26" s="430"/>
      <c r="S26" s="48"/>
      <c r="T26" s="1019"/>
      <c r="U26" s="1015"/>
      <c r="V26" s="272"/>
      <c r="W26" s="430"/>
      <c r="X26" s="52"/>
      <c r="Y26" s="647"/>
      <c r="Z26" s="32"/>
      <c r="AA26" s="1111"/>
      <c r="AB26" s="1112"/>
      <c r="AC26" s="1112"/>
      <c r="AD26" s="1112"/>
      <c r="AE26" s="1112"/>
      <c r="AF26" s="1112"/>
      <c r="AG26" s="1112"/>
      <c r="AH26" s="1112"/>
      <c r="AI26" s="1113"/>
    </row>
    <row r="27" spans="1:35" ht="15.75" x14ac:dyDescent="0.25">
      <c r="A27" s="13"/>
      <c r="B27" s="42"/>
      <c r="C27" s="1328"/>
      <c r="D27" s="1329"/>
      <c r="E27" s="14"/>
      <c r="F27" s="44"/>
      <c r="G27" s="1340"/>
      <c r="H27" s="1341"/>
      <c r="I27" s="39"/>
      <c r="J27" s="1014"/>
      <c r="K27" s="1015"/>
      <c r="L27" s="272"/>
      <c r="M27" s="53"/>
      <c r="N27" s="48"/>
      <c r="O27" s="1019"/>
      <c r="P27" s="1015"/>
      <c r="Q27" s="272"/>
      <c r="R27" s="430"/>
      <c r="S27" s="48"/>
      <c r="T27" s="1019"/>
      <c r="U27" s="1015"/>
      <c r="V27" s="272"/>
      <c r="W27" s="430"/>
      <c r="X27" s="52"/>
      <c r="Y27" s="284"/>
      <c r="Z27" s="32"/>
      <c r="AA27" s="1111"/>
      <c r="AB27" s="1112"/>
      <c r="AC27" s="1112"/>
      <c r="AD27" s="1112"/>
      <c r="AE27" s="1112"/>
      <c r="AF27" s="1112"/>
      <c r="AG27" s="1112"/>
      <c r="AH27" s="1112"/>
      <c r="AI27" s="1113"/>
    </row>
    <row r="28" spans="1:35" ht="15.75" x14ac:dyDescent="0.25">
      <c r="A28" s="13"/>
      <c r="B28" s="42"/>
      <c r="C28" s="1328"/>
      <c r="D28" s="1329"/>
      <c r="E28" s="14"/>
      <c r="F28" s="44"/>
      <c r="G28" s="1340"/>
      <c r="H28" s="1341"/>
      <c r="I28" s="39"/>
      <c r="J28" s="1014"/>
      <c r="K28" s="1015"/>
      <c r="L28" s="272"/>
      <c r="M28" s="53"/>
      <c r="N28" s="48"/>
      <c r="O28" s="1019"/>
      <c r="P28" s="1015"/>
      <c r="Q28" s="272"/>
      <c r="R28" s="430"/>
      <c r="S28" s="48"/>
      <c r="T28" s="1019"/>
      <c r="U28" s="1015"/>
      <c r="V28" s="272"/>
      <c r="W28" s="430"/>
      <c r="X28" s="52"/>
      <c r="Y28" s="284"/>
      <c r="Z28" s="32"/>
      <c r="AA28" s="1111"/>
      <c r="AB28" s="1112"/>
      <c r="AC28" s="1112"/>
      <c r="AD28" s="1112"/>
      <c r="AE28" s="1112"/>
      <c r="AF28" s="1112"/>
      <c r="AG28" s="1112"/>
      <c r="AH28" s="1112"/>
      <c r="AI28" s="1113"/>
    </row>
    <row r="29" spans="1:35" ht="15.75" x14ac:dyDescent="0.25">
      <c r="A29" s="13"/>
      <c r="B29" s="42"/>
      <c r="C29" s="1328"/>
      <c r="D29" s="1329"/>
      <c r="E29" s="14"/>
      <c r="F29" s="44"/>
      <c r="G29" s="1340"/>
      <c r="H29" s="1341"/>
      <c r="I29" s="39"/>
      <c r="J29" s="1014"/>
      <c r="K29" s="1015"/>
      <c r="L29" s="272"/>
      <c r="M29" s="53"/>
      <c r="N29" s="48"/>
      <c r="O29" s="1019"/>
      <c r="P29" s="1015"/>
      <c r="Q29" s="272"/>
      <c r="R29" s="430"/>
      <c r="S29" s="48"/>
      <c r="T29" s="1019"/>
      <c r="U29" s="1015"/>
      <c r="V29" s="272"/>
      <c r="W29" s="430"/>
      <c r="X29" s="52"/>
      <c r="Y29" s="284"/>
      <c r="Z29" s="32"/>
      <c r="AA29" s="1111"/>
      <c r="AB29" s="1112"/>
      <c r="AC29" s="1112"/>
      <c r="AD29" s="1112"/>
      <c r="AE29" s="1112"/>
      <c r="AF29" s="1112"/>
      <c r="AG29" s="1112"/>
      <c r="AH29" s="1112"/>
      <c r="AI29" s="1113"/>
    </row>
    <row r="30" spans="1:35" ht="15.75" x14ac:dyDescent="0.25">
      <c r="A30" s="13"/>
      <c r="B30" s="42"/>
      <c r="C30" s="1328"/>
      <c r="D30" s="1329"/>
      <c r="E30" s="14"/>
      <c r="F30" s="44"/>
      <c r="G30" s="1340"/>
      <c r="H30" s="1341"/>
      <c r="I30" s="39"/>
      <c r="J30" s="1014"/>
      <c r="K30" s="1015"/>
      <c r="L30" s="272"/>
      <c r="M30" s="53"/>
      <c r="N30" s="48"/>
      <c r="O30" s="1019"/>
      <c r="P30" s="1015"/>
      <c r="Q30" s="272"/>
      <c r="R30" s="430"/>
      <c r="S30" s="48"/>
      <c r="T30" s="1019"/>
      <c r="U30" s="1015"/>
      <c r="V30" s="272"/>
      <c r="W30" s="430"/>
      <c r="X30" s="52"/>
      <c r="Y30" s="284"/>
      <c r="Z30" s="32"/>
      <c r="AA30" s="1111"/>
      <c r="AB30" s="1112"/>
      <c r="AC30" s="1112"/>
      <c r="AD30" s="1112"/>
      <c r="AE30" s="1112"/>
      <c r="AF30" s="1112"/>
      <c r="AG30" s="1112"/>
      <c r="AH30" s="1112"/>
      <c r="AI30" s="1113"/>
    </row>
    <row r="31" spans="1:35" ht="15.75" x14ac:dyDescent="0.25">
      <c r="A31" s="13"/>
      <c r="B31" s="42"/>
      <c r="C31" s="1328"/>
      <c r="D31" s="1329"/>
      <c r="E31" s="14"/>
      <c r="F31" s="44"/>
      <c r="G31" s="1340"/>
      <c r="H31" s="1341"/>
      <c r="I31" s="39"/>
      <c r="J31" s="1014"/>
      <c r="K31" s="1015"/>
      <c r="L31" s="272"/>
      <c r="M31" s="53"/>
      <c r="N31" s="48"/>
      <c r="O31" s="1019"/>
      <c r="P31" s="1015"/>
      <c r="Q31" s="272"/>
      <c r="R31" s="430"/>
      <c r="S31" s="48"/>
      <c r="T31" s="1019"/>
      <c r="U31" s="1015"/>
      <c r="V31" s="272"/>
      <c r="W31" s="430"/>
      <c r="X31" s="52"/>
      <c r="Y31" s="284"/>
      <c r="Z31" s="32"/>
      <c r="AA31" s="1111"/>
      <c r="AB31" s="1112"/>
      <c r="AC31" s="1112"/>
      <c r="AD31" s="1112"/>
      <c r="AE31" s="1112"/>
      <c r="AF31" s="1112"/>
      <c r="AG31" s="1112"/>
      <c r="AH31" s="1112"/>
      <c r="AI31" s="1113"/>
    </row>
    <row r="32" spans="1:35" ht="15.75" x14ac:dyDescent="0.25">
      <c r="A32" s="13"/>
      <c r="B32" s="42"/>
      <c r="C32" s="1328"/>
      <c r="D32" s="1329"/>
      <c r="E32" s="14"/>
      <c r="F32" s="44"/>
      <c r="G32" s="1340"/>
      <c r="H32" s="1341"/>
      <c r="I32" s="39"/>
      <c r="J32" s="1014"/>
      <c r="K32" s="1015"/>
      <c r="L32" s="272"/>
      <c r="M32" s="53"/>
      <c r="N32" s="48"/>
      <c r="O32" s="1019"/>
      <c r="P32" s="1015"/>
      <c r="Q32" s="272"/>
      <c r="R32" s="430"/>
      <c r="S32" s="48"/>
      <c r="T32" s="1019"/>
      <c r="U32" s="1015"/>
      <c r="V32" s="272"/>
      <c r="W32" s="430"/>
      <c r="X32" s="52"/>
      <c r="Y32" s="284"/>
      <c r="Z32" s="32"/>
      <c r="AA32" s="1111"/>
      <c r="AB32" s="1112"/>
      <c r="AC32" s="1112"/>
      <c r="AD32" s="1112"/>
      <c r="AE32" s="1112"/>
      <c r="AF32" s="1112"/>
      <c r="AG32" s="1112"/>
      <c r="AH32" s="1112"/>
      <c r="AI32" s="1113"/>
    </row>
    <row r="33" spans="1:36" ht="15.75" x14ac:dyDescent="0.25">
      <c r="A33" s="13"/>
      <c r="B33" s="42"/>
      <c r="C33" s="1328"/>
      <c r="D33" s="1329"/>
      <c r="E33" s="14"/>
      <c r="F33" s="44"/>
      <c r="G33" s="1340"/>
      <c r="H33" s="1341"/>
      <c r="I33" s="39"/>
      <c r="J33" s="1014"/>
      <c r="K33" s="1015"/>
      <c r="L33" s="272"/>
      <c r="M33" s="53"/>
      <c r="N33" s="48"/>
      <c r="O33" s="1019"/>
      <c r="P33" s="1015"/>
      <c r="Q33" s="272"/>
      <c r="R33" s="430"/>
      <c r="S33" s="48"/>
      <c r="T33" s="1019"/>
      <c r="U33" s="1015"/>
      <c r="V33" s="272"/>
      <c r="W33" s="430"/>
      <c r="X33" s="52"/>
      <c r="Y33" s="284"/>
      <c r="Z33" s="32"/>
      <c r="AA33" s="1111"/>
      <c r="AB33" s="1112"/>
      <c r="AC33" s="1112"/>
      <c r="AD33" s="1112"/>
      <c r="AE33" s="1112"/>
      <c r="AF33" s="1112"/>
      <c r="AG33" s="1112"/>
      <c r="AH33" s="1112"/>
      <c r="AI33" s="1113"/>
    </row>
    <row r="34" spans="1:36" ht="16.5" thickBot="1" x14ac:dyDescent="0.3">
      <c r="A34" s="13"/>
      <c r="B34" s="56"/>
      <c r="C34" s="1328"/>
      <c r="D34" s="1329"/>
      <c r="E34" s="14"/>
      <c r="F34" s="44"/>
      <c r="G34" s="1340"/>
      <c r="H34" s="1341"/>
      <c r="I34" s="39"/>
      <c r="J34" s="1014"/>
      <c r="K34" s="1015"/>
      <c r="L34" s="272"/>
      <c r="M34" s="53"/>
      <c r="N34" s="58"/>
      <c r="O34" s="1020"/>
      <c r="P34" s="1021"/>
      <c r="Q34" s="279"/>
      <c r="R34" s="431"/>
      <c r="S34" s="64"/>
      <c r="T34" s="1281"/>
      <c r="U34" s="1282"/>
      <c r="V34" s="278"/>
      <c r="W34" s="431"/>
      <c r="X34" s="537"/>
      <c r="Y34" s="539"/>
      <c r="Z34" s="32"/>
      <c r="AA34" s="1128"/>
      <c r="AB34" s="1129"/>
      <c r="AC34" s="1129"/>
      <c r="AD34" s="1129"/>
      <c r="AE34" s="1129"/>
      <c r="AF34" s="1129"/>
      <c r="AG34" s="1129"/>
      <c r="AH34" s="1129"/>
      <c r="AI34" s="1130"/>
    </row>
    <row r="35" spans="1:36" ht="16.5" thickTop="1" x14ac:dyDescent="0.25">
      <c r="A35" s="13"/>
      <c r="B35" s="56"/>
      <c r="C35" s="1328"/>
      <c r="D35" s="1329"/>
      <c r="E35" s="14"/>
      <c r="F35" s="61"/>
      <c r="G35" s="1340"/>
      <c r="H35" s="1341"/>
      <c r="I35" s="39"/>
      <c r="J35" s="1014"/>
      <c r="K35" s="1015"/>
      <c r="L35" s="272"/>
      <c r="M35" s="53"/>
      <c r="N35" s="58"/>
      <c r="O35" s="1135" t="s">
        <v>213</v>
      </c>
      <c r="P35" s="1136"/>
      <c r="Q35" s="1136"/>
      <c r="R35" s="1136"/>
      <c r="S35" s="1136"/>
      <c r="T35" s="1136"/>
      <c r="U35" s="1136"/>
      <c r="V35" s="1137"/>
      <c r="W35" s="535"/>
      <c r="X35" s="536"/>
      <c r="Y35" s="541"/>
      <c r="Z35" s="1146" t="s">
        <v>177</v>
      </c>
      <c r="AA35" s="1146"/>
      <c r="AB35" s="1146"/>
      <c r="AC35" s="1146"/>
      <c r="AD35" s="1146"/>
      <c r="AE35" s="1146"/>
      <c r="AF35" s="1146"/>
      <c r="AG35" s="1146"/>
      <c r="AH35" s="1146"/>
      <c r="AI35" s="1147"/>
      <c r="AJ35" s="561"/>
    </row>
    <row r="36" spans="1:36" ht="16.5" thickBot="1" x14ac:dyDescent="0.3">
      <c r="A36" s="13"/>
      <c r="B36" s="56"/>
      <c r="C36" s="1328"/>
      <c r="D36" s="1329"/>
      <c r="E36" s="14"/>
      <c r="F36" s="61"/>
      <c r="G36" s="1340"/>
      <c r="H36" s="1341"/>
      <c r="I36" s="39"/>
      <c r="J36" s="1014"/>
      <c r="K36" s="1015"/>
      <c r="L36" s="272"/>
      <c r="M36" s="53"/>
      <c r="N36" s="411"/>
      <c r="O36" s="1138"/>
      <c r="P36" s="1139"/>
      <c r="Q36" s="1139"/>
      <c r="R36" s="1139"/>
      <c r="S36" s="1139"/>
      <c r="T36" s="1139"/>
      <c r="U36" s="1139"/>
      <c r="V36" s="1140"/>
      <c r="W36" s="435"/>
      <c r="X36" s="553"/>
      <c r="Y36" s="557"/>
      <c r="Z36" s="1148" t="s">
        <v>176</v>
      </c>
      <c r="AA36" s="1148"/>
      <c r="AB36" s="1148"/>
      <c r="AC36" s="1148"/>
      <c r="AD36" s="1148"/>
      <c r="AE36" s="1148"/>
      <c r="AF36" s="1148"/>
      <c r="AG36" s="1148"/>
      <c r="AH36" s="1148"/>
      <c r="AI36" s="1149"/>
      <c r="AJ36" s="561"/>
    </row>
    <row r="37" spans="1:36" ht="16.5" thickTop="1" x14ac:dyDescent="0.25">
      <c r="A37" s="13"/>
      <c r="B37" s="56"/>
      <c r="C37" s="1328"/>
      <c r="D37" s="1329"/>
      <c r="E37" s="14"/>
      <c r="F37" s="44"/>
      <c r="G37" s="1340"/>
      <c r="H37" s="1341"/>
      <c r="I37" s="39"/>
      <c r="J37" s="1014"/>
      <c r="K37" s="1015"/>
      <c r="L37" s="272"/>
      <c r="M37" s="53"/>
      <c r="N37" s="411"/>
      <c r="O37" s="1022"/>
      <c r="P37" s="1023"/>
      <c r="Q37" s="544"/>
      <c r="R37" s="545"/>
      <c r="S37" s="546"/>
      <c r="T37" s="1022"/>
      <c r="U37" s="1023"/>
      <c r="V37" s="547"/>
      <c r="W37" s="552"/>
      <c r="X37" s="555"/>
      <c r="Y37" s="558"/>
      <c r="Z37" s="560"/>
      <c r="AA37" s="1131"/>
      <c r="AB37" s="1132"/>
      <c r="AC37" s="1132"/>
      <c r="AD37" s="1132"/>
      <c r="AE37" s="1132"/>
      <c r="AF37" s="1132"/>
      <c r="AG37" s="1132"/>
      <c r="AH37" s="1132"/>
      <c r="AI37" s="1133"/>
      <c r="AJ37" s="408"/>
    </row>
    <row r="38" spans="1:36" ht="18" customHeight="1" x14ac:dyDescent="0.25">
      <c r="A38" s="122"/>
      <c r="B38" s="163" t="s">
        <v>15</v>
      </c>
      <c r="C38" s="1362">
        <f>SUM(C20:C37)</f>
        <v>0</v>
      </c>
      <c r="D38" s="1362"/>
      <c r="E38" s="123"/>
      <c r="F38" s="165" t="s">
        <v>14</v>
      </c>
      <c r="G38" s="1361">
        <f>SUM(G20:G37)</f>
        <v>0</v>
      </c>
      <c r="H38" s="1361"/>
      <c r="I38" s="741"/>
      <c r="J38" s="1016" t="s">
        <v>14</v>
      </c>
      <c r="K38" s="1017"/>
      <c r="L38" s="1018"/>
      <c r="M38" s="1151">
        <f>SUM(M20:M37,R20:R37,W20:W37)</f>
        <v>0</v>
      </c>
      <c r="N38" s="1152"/>
      <c r="O38" s="167"/>
      <c r="P38" s="167"/>
      <c r="Q38" s="168"/>
      <c r="R38" s="925"/>
      <c r="S38" s="926"/>
      <c r="T38" s="927"/>
      <c r="U38" s="927"/>
      <c r="V38" s="169"/>
      <c r="W38" s="1153" t="s">
        <v>61</v>
      </c>
      <c r="X38" s="1154"/>
      <c r="Y38" s="432">
        <f>SUM(Y20:Y37)</f>
        <v>0</v>
      </c>
      <c r="Z38" s="171"/>
      <c r="AA38" s="1111"/>
      <c r="AB38" s="1112"/>
      <c r="AC38" s="1112"/>
      <c r="AD38" s="1112"/>
      <c r="AE38" s="1112"/>
      <c r="AF38" s="1112"/>
      <c r="AG38" s="1112"/>
      <c r="AH38" s="1112"/>
      <c r="AI38" s="1113"/>
    </row>
    <row r="39" spans="1:36" ht="29.1" customHeight="1" x14ac:dyDescent="0.3">
      <c r="A39" s="122"/>
      <c r="B39" s="916" t="s">
        <v>7</v>
      </c>
      <c r="C39" s="1363">
        <f>SUM(C17+C38)</f>
        <v>0</v>
      </c>
      <c r="D39" s="1363"/>
      <c r="E39" s="123"/>
      <c r="F39" s="915" t="s">
        <v>8</v>
      </c>
      <c r="G39" s="1364">
        <f>SUM(G17+G38)</f>
        <v>0</v>
      </c>
      <c r="H39" s="1364"/>
      <c r="I39" s="741"/>
      <c r="J39" s="1173" t="s">
        <v>51</v>
      </c>
      <c r="K39" s="1174"/>
      <c r="L39" s="1174"/>
      <c r="M39" s="1175"/>
      <c r="N39" s="1144">
        <f>SUM(N17+M38)</f>
        <v>0</v>
      </c>
      <c r="O39" s="1144"/>
      <c r="P39" s="1145"/>
      <c r="Q39" s="1145"/>
      <c r="R39" s="176"/>
      <c r="S39" s="177"/>
      <c r="T39" s="1134" t="s">
        <v>49</v>
      </c>
      <c r="U39" s="1134"/>
      <c r="V39" s="1134"/>
      <c r="W39" s="1134"/>
      <c r="X39" s="1134"/>
      <c r="Y39" s="928">
        <f>SUM(Y17+Y38)</f>
        <v>0</v>
      </c>
      <c r="Z39" s="178"/>
      <c r="AA39" s="1111"/>
      <c r="AB39" s="1112"/>
      <c r="AC39" s="1112"/>
      <c r="AD39" s="1112"/>
      <c r="AE39" s="1112"/>
      <c r="AF39" s="1112"/>
      <c r="AG39" s="1112"/>
      <c r="AH39" s="1112"/>
      <c r="AI39" s="1113"/>
    </row>
    <row r="40" spans="1:36" ht="16.899999999999999" customHeight="1" thickBot="1" x14ac:dyDescent="0.3">
      <c r="A40" s="122"/>
      <c r="B40" s="179"/>
      <c r="C40" s="180"/>
      <c r="D40" s="180"/>
      <c r="E40" s="181"/>
      <c r="F40" s="182"/>
      <c r="G40" s="183"/>
      <c r="H40" s="183"/>
      <c r="I40" s="72"/>
      <c r="J40" s="1158"/>
      <c r="K40" s="1158"/>
      <c r="L40" s="1158"/>
      <c r="M40" s="1158"/>
      <c r="N40" s="1159"/>
      <c r="O40" s="1158"/>
      <c r="P40" s="1160"/>
      <c r="Q40" s="1160"/>
      <c r="R40" s="1160"/>
      <c r="S40" s="184"/>
      <c r="T40" s="184"/>
      <c r="U40" s="184"/>
      <c r="V40" s="1150" t="s">
        <v>80</v>
      </c>
      <c r="W40" s="1150"/>
      <c r="X40" s="1150"/>
      <c r="Y40" s="838">
        <f>SUM('אב-ספטמבר.9'!Y40+Y39+N39)</f>
        <v>0</v>
      </c>
      <c r="Z40" s="178"/>
      <c r="AA40" s="1141"/>
      <c r="AB40" s="1142"/>
      <c r="AC40" s="1142"/>
      <c r="AD40" s="1142"/>
      <c r="AE40" s="1142"/>
      <c r="AF40" s="1142"/>
      <c r="AG40" s="1142"/>
      <c r="AH40" s="1142"/>
      <c r="AI40" s="1143"/>
    </row>
    <row r="41" spans="1:36" ht="19.899999999999999" customHeight="1" x14ac:dyDescent="0.3">
      <c r="A41" s="221"/>
      <c r="B41" s="1124"/>
      <c r="C41" s="1124"/>
      <c r="D41" s="1124"/>
      <c r="E41" s="1124"/>
      <c r="F41" s="1124"/>
      <c r="G41" s="1124"/>
      <c r="H41" s="504"/>
      <c r="I41" s="124"/>
      <c r="J41" s="148"/>
      <c r="K41" s="148"/>
      <c r="L41" s="148"/>
      <c r="M41" s="148"/>
      <c r="N41" s="148"/>
      <c r="O41" s="148"/>
      <c r="P41" s="148"/>
      <c r="Q41" s="148"/>
      <c r="R41" s="148"/>
      <c r="S41" s="1125" t="s">
        <v>134</v>
      </c>
      <c r="T41" s="1126"/>
      <c r="U41" s="1126"/>
      <c r="V41" s="1126"/>
      <c r="W41" s="1126"/>
      <c r="X41" s="1126"/>
      <c r="Y41" s="1126"/>
      <c r="Z41" s="162"/>
      <c r="AA41" s="1111"/>
      <c r="AB41" s="1112"/>
      <c r="AC41" s="1112"/>
      <c r="AD41" s="1112"/>
      <c r="AE41" s="1112"/>
      <c r="AF41" s="1112"/>
      <c r="AG41" s="1112"/>
      <c r="AH41" s="1112"/>
      <c r="AI41" s="1113"/>
    </row>
    <row r="42" spans="1:36" ht="24" customHeight="1" x14ac:dyDescent="0.2">
      <c r="A42" s="122"/>
      <c r="B42" s="1122" t="s">
        <v>89</v>
      </c>
      <c r="C42" s="1122"/>
      <c r="D42" s="1122"/>
      <c r="E42" s="1122"/>
      <c r="F42" s="1122"/>
      <c r="G42" s="1203">
        <f>SUM(C39-G39)</f>
        <v>0</v>
      </c>
      <c r="H42" s="1203"/>
      <c r="I42" s="124"/>
      <c r="J42" s="124"/>
      <c r="K42" s="148"/>
      <c r="L42" s="148"/>
      <c r="M42" s="1170" t="s">
        <v>262</v>
      </c>
      <c r="N42" s="1284"/>
      <c r="O42" s="1284"/>
      <c r="P42" s="1284"/>
      <c r="Q42" s="1284"/>
      <c r="R42" s="499"/>
      <c r="S42" s="1127"/>
      <c r="T42" s="1127"/>
      <c r="U42" s="1127"/>
      <c r="V42" s="1127"/>
      <c r="W42" s="1127"/>
      <c r="X42" s="1127"/>
      <c r="Y42" s="1127"/>
      <c r="Z42" s="162"/>
      <c r="AA42" s="1111"/>
      <c r="AB42" s="1112"/>
      <c r="AC42" s="1112"/>
      <c r="AD42" s="1112"/>
      <c r="AE42" s="1112"/>
      <c r="AF42" s="1112"/>
      <c r="AG42" s="1112"/>
      <c r="AH42" s="1112"/>
      <c r="AI42" s="1113"/>
    </row>
    <row r="43" spans="1:36" ht="17.25" customHeight="1" x14ac:dyDescent="0.2">
      <c r="A43" s="122"/>
      <c r="B43" s="1122"/>
      <c r="C43" s="1122"/>
      <c r="D43" s="1122"/>
      <c r="E43" s="1122"/>
      <c r="F43" s="1122"/>
      <c r="G43" s="1203"/>
      <c r="H43" s="1203"/>
      <c r="I43" s="124"/>
      <c r="J43" s="124"/>
      <c r="K43" s="148"/>
      <c r="L43" s="124"/>
      <c r="M43" s="148"/>
      <c r="N43" s="148"/>
      <c r="O43" s="148"/>
      <c r="P43" s="148"/>
      <c r="Q43" s="148"/>
      <c r="R43" s="186"/>
      <c r="S43" s="1105"/>
      <c r="T43" s="1106"/>
      <c r="U43" s="1123">
        <v>0</v>
      </c>
      <c r="V43" s="1123"/>
      <c r="W43" s="1109"/>
      <c r="X43" s="1110"/>
      <c r="Y43" s="73">
        <v>0</v>
      </c>
      <c r="Z43" s="41"/>
      <c r="AA43" s="1111"/>
      <c r="AB43" s="1112"/>
      <c r="AC43" s="1112"/>
      <c r="AD43" s="1112"/>
      <c r="AE43" s="1112"/>
      <c r="AF43" s="1112"/>
      <c r="AG43" s="1112"/>
      <c r="AH43" s="1112"/>
      <c r="AI43" s="1113"/>
    </row>
    <row r="44" spans="1:36" ht="16.5" customHeight="1" thickBot="1" x14ac:dyDescent="0.3">
      <c r="A44" s="122"/>
      <c r="B44" s="828" t="s">
        <v>93</v>
      </c>
      <c r="C44" s="829">
        <f>SUM(U43,U44,U45,Y43,Y44,Y45)</f>
        <v>0</v>
      </c>
      <c r="D44" s="385"/>
      <c r="E44" s="1161" t="s">
        <v>90</v>
      </c>
      <c r="F44" s="1161"/>
      <c r="G44" s="1204">
        <f>SUM(G42+C44)</f>
        <v>0</v>
      </c>
      <c r="H44" s="1204"/>
      <c r="I44" s="124"/>
      <c r="J44" s="148"/>
      <c r="K44" s="148"/>
      <c r="L44" s="148"/>
      <c r="M44" s="148"/>
      <c r="N44" s="148"/>
      <c r="O44" s="148"/>
      <c r="P44" s="148"/>
      <c r="Q44" s="148"/>
      <c r="R44" s="186"/>
      <c r="S44" s="1105"/>
      <c r="T44" s="1106"/>
      <c r="U44" s="1107">
        <v>0</v>
      </c>
      <c r="V44" s="1108"/>
      <c r="W44" s="1109"/>
      <c r="X44" s="1110"/>
      <c r="Y44" s="73">
        <v>0</v>
      </c>
      <c r="Z44" s="41"/>
      <c r="AA44" s="1111"/>
      <c r="AB44" s="1112"/>
      <c r="AC44" s="1112"/>
      <c r="AD44" s="1112"/>
      <c r="AE44" s="1112"/>
      <c r="AF44" s="1112"/>
      <c r="AG44" s="1112"/>
      <c r="AH44" s="1112"/>
      <c r="AI44" s="1113"/>
    </row>
    <row r="45" spans="1:36" ht="16.149999999999999" customHeight="1" thickTop="1" thickBot="1" x14ac:dyDescent="0.3">
      <c r="A45" s="221"/>
      <c r="B45" s="181"/>
      <c r="C45" s="181"/>
      <c r="D45" s="181"/>
      <c r="E45" s="181"/>
      <c r="F45" s="148"/>
      <c r="G45" s="148"/>
      <c r="H45" s="503"/>
      <c r="I45" s="124"/>
      <c r="J45" s="124"/>
      <c r="K45" s="148"/>
      <c r="L45" s="638"/>
      <c r="M45" s="1120" t="s">
        <v>261</v>
      </c>
      <c r="N45" s="1121"/>
      <c r="O45" s="1121"/>
      <c r="P45" s="1121"/>
      <c r="Q45" s="148"/>
      <c r="R45" s="186"/>
      <c r="S45" s="1105"/>
      <c r="T45" s="1106"/>
      <c r="U45" s="1107">
        <v>0</v>
      </c>
      <c r="V45" s="1108"/>
      <c r="W45" s="1109"/>
      <c r="X45" s="1110"/>
      <c r="Y45" s="73">
        <v>0</v>
      </c>
      <c r="Z45" s="74"/>
      <c r="AA45" s="1111"/>
      <c r="AB45" s="1112"/>
      <c r="AC45" s="1112"/>
      <c r="AD45" s="1112"/>
      <c r="AE45" s="1112"/>
      <c r="AF45" s="1112"/>
      <c r="AG45" s="1112"/>
      <c r="AH45" s="1112"/>
      <c r="AI45" s="1113"/>
    </row>
    <row r="46" spans="1:36" ht="16.149999999999999" customHeight="1" thickTop="1" thickBot="1" x14ac:dyDescent="0.3">
      <c r="A46" s="221"/>
      <c r="B46" s="189"/>
      <c r="C46" s="190"/>
      <c r="D46" s="124"/>
      <c r="E46" s="191"/>
      <c r="F46" s="192"/>
      <c r="G46" s="1114"/>
      <c r="H46" s="1114"/>
      <c r="I46" s="1114"/>
      <c r="J46" s="193"/>
      <c r="K46" s="193"/>
      <c r="L46" s="526"/>
      <c r="M46" s="1119" t="s">
        <v>173</v>
      </c>
      <c r="N46" s="1119"/>
      <c r="O46" s="1119"/>
      <c r="P46" s="193"/>
      <c r="Q46" s="193"/>
      <c r="R46" s="193"/>
      <c r="S46" s="1115"/>
      <c r="T46" s="1115"/>
      <c r="U46" s="1283"/>
      <c r="V46" s="1283"/>
      <c r="W46" s="1283"/>
      <c r="X46" s="1283"/>
      <c r="Y46" s="384"/>
      <c r="Z46" s="74"/>
      <c r="AA46" s="1111"/>
      <c r="AB46" s="1112"/>
      <c r="AC46" s="1112"/>
      <c r="AD46" s="1112"/>
      <c r="AE46" s="1112"/>
      <c r="AF46" s="1112"/>
      <c r="AG46" s="1112"/>
      <c r="AH46" s="1112"/>
      <c r="AI46" s="1113"/>
    </row>
    <row r="47" spans="1:36" ht="16.149999999999999" customHeight="1" thickTop="1" x14ac:dyDescent="0.25">
      <c r="A47" s="122"/>
      <c r="B47" s="194"/>
      <c r="C47" s="195"/>
      <c r="D47" s="195"/>
      <c r="E47" s="196"/>
      <c r="F47" s="197"/>
      <c r="G47" s="1285">
        <f>IF(C44&gt;0,S144,)</f>
        <v>0</v>
      </c>
      <c r="H47" s="1285"/>
      <c r="I47" s="1285"/>
      <c r="J47" s="198"/>
      <c r="K47" s="199"/>
      <c r="L47" s="194"/>
      <c r="M47" s="194"/>
      <c r="N47" s="197"/>
      <c r="O47" s="197"/>
      <c r="P47" s="197"/>
      <c r="Q47" s="200"/>
      <c r="R47" s="201"/>
      <c r="S47" s="201"/>
      <c r="T47" s="201"/>
      <c r="U47" s="201"/>
      <c r="V47" s="202"/>
      <c r="W47" s="1285">
        <f>IF(C44&gt;0,S144,)</f>
        <v>0</v>
      </c>
      <c r="X47" s="1285"/>
      <c r="Y47" s="202"/>
      <c r="Z47" s="203"/>
      <c r="AA47" s="1095"/>
      <c r="AB47" s="1096"/>
      <c r="AC47" s="1096"/>
      <c r="AD47" s="1096"/>
      <c r="AE47" s="1096"/>
      <c r="AF47" s="1096"/>
      <c r="AG47" s="1096"/>
      <c r="AH47" s="1096"/>
      <c r="AI47" s="1097"/>
    </row>
    <row r="48" spans="1:36" ht="29.45" customHeight="1" x14ac:dyDescent="0.4">
      <c r="A48" s="122"/>
      <c r="B48" s="1098" t="s">
        <v>87</v>
      </c>
      <c r="C48" s="1098"/>
      <c r="D48" s="1098"/>
      <c r="E48" s="1098"/>
      <c r="F48" s="1098"/>
      <c r="G48" s="1099">
        <f>SUM(G42+C44)/10</f>
        <v>0</v>
      </c>
      <c r="H48" s="1099"/>
      <c r="I48" s="1099"/>
      <c r="J48" s="1100" t="s">
        <v>22</v>
      </c>
      <c r="K48" s="1100"/>
      <c r="L48" s="1100"/>
      <c r="M48" s="1100"/>
      <c r="N48" s="1100"/>
      <c r="O48" s="1101">
        <f>SUM('אב-ספטמבר.9'!W48)</f>
        <v>0</v>
      </c>
      <c r="P48" s="1102"/>
      <c r="Q48" s="1103" t="s">
        <v>269</v>
      </c>
      <c r="R48" s="1103"/>
      <c r="S48" s="1103"/>
      <c r="T48" s="1103"/>
      <c r="U48" s="1103"/>
      <c r="V48" s="1103"/>
      <c r="W48" s="1104">
        <f>SUM(G48-N39+O48)</f>
        <v>0</v>
      </c>
      <c r="X48" s="1104"/>
      <c r="Y48" s="204">
        <f>IF(W48&gt;-1,,"זכות")</f>
        <v>0</v>
      </c>
      <c r="Z48" s="205"/>
      <c r="AA48" s="1286"/>
      <c r="AB48" s="1287"/>
      <c r="AC48" s="1287"/>
      <c r="AD48" s="1287"/>
      <c r="AE48" s="1287"/>
      <c r="AF48" s="1287"/>
      <c r="AG48" s="1287"/>
      <c r="AH48" s="1287"/>
      <c r="AI48" s="1288"/>
    </row>
    <row r="49" spans="1:36" ht="19.899999999999999" customHeight="1" x14ac:dyDescent="0.25">
      <c r="A49" s="122"/>
      <c r="B49" s="1083" t="s">
        <v>170</v>
      </c>
      <c r="C49" s="1083"/>
      <c r="D49" s="1083"/>
      <c r="E49" s="1083"/>
      <c r="F49" s="1083"/>
      <c r="G49" s="1290">
        <f>SUM(G42/5)</f>
        <v>0</v>
      </c>
      <c r="H49" s="1290"/>
      <c r="I49" s="1290"/>
      <c r="J49" s="1085" t="s">
        <v>169</v>
      </c>
      <c r="K49" s="1085"/>
      <c r="L49" s="1085"/>
      <c r="M49" s="1085"/>
      <c r="N49" s="1085"/>
      <c r="O49" s="1086">
        <f>SUM('אב-ספטמבר.9'!W49)</f>
        <v>0</v>
      </c>
      <c r="P49" s="1086"/>
      <c r="Q49" s="636" t="str">
        <f>IF(O49&lt;0,"זכות","")</f>
        <v/>
      </c>
      <c r="R49" s="1091" t="s">
        <v>268</v>
      </c>
      <c r="S49" s="1091"/>
      <c r="T49" s="1091"/>
      <c r="U49" s="1091"/>
      <c r="V49" s="1091"/>
      <c r="W49" s="1087">
        <f>SUM(G49-N39+O49)</f>
        <v>0</v>
      </c>
      <c r="X49" s="1087"/>
      <c r="Y49" s="944" t="str">
        <f>IF(W49&lt;0,"זכות","")</f>
        <v/>
      </c>
      <c r="Z49" s="208"/>
      <c r="AA49" s="1286"/>
      <c r="AB49" s="1287"/>
      <c r="AC49" s="1287"/>
      <c r="AD49" s="1287"/>
      <c r="AE49" s="1287"/>
      <c r="AF49" s="1287"/>
      <c r="AG49" s="1287"/>
      <c r="AH49" s="1287"/>
      <c r="AI49" s="1288"/>
    </row>
    <row r="50" spans="1:36" ht="41.45" customHeight="1" x14ac:dyDescent="0.35">
      <c r="A50" s="122"/>
      <c r="B50" s="1388" t="s">
        <v>263</v>
      </c>
      <c r="C50" s="1093"/>
      <c r="D50" s="1093"/>
      <c r="E50" s="1093"/>
      <c r="F50" s="210"/>
      <c r="G50" s="211"/>
      <c r="H50" s="211"/>
      <c r="I50" s="194"/>
      <c r="J50" s="1291" t="s">
        <v>270</v>
      </c>
      <c r="K50" s="1094"/>
      <c r="L50" s="194"/>
      <c r="M50" s="194"/>
      <c r="N50" s="194"/>
      <c r="O50" s="194"/>
      <c r="P50" s="194"/>
      <c r="Q50" s="194"/>
      <c r="R50" s="213"/>
      <c r="S50" s="500"/>
      <c r="T50" s="214"/>
      <c r="U50" s="214"/>
      <c r="V50" s="214"/>
      <c r="W50" s="214"/>
      <c r="X50" s="214"/>
      <c r="Y50" s="214"/>
      <c r="Z50" s="215"/>
      <c r="AA50" s="1078"/>
      <c r="AB50" s="1078"/>
      <c r="AC50" s="1078"/>
      <c r="AD50" s="1078"/>
      <c r="AE50" s="1078"/>
      <c r="AF50" s="1078"/>
      <c r="AG50" s="1078"/>
      <c r="AH50" s="1078"/>
      <c r="AI50" s="1079"/>
    </row>
    <row r="51" spans="1:36" ht="9.75" customHeight="1" x14ac:dyDescent="0.25">
      <c r="A51" s="122"/>
      <c r="B51" s="1080"/>
      <c r="C51" s="1080"/>
      <c r="D51" s="1080"/>
      <c r="E51" s="1080"/>
      <c r="F51" s="1080"/>
      <c r="G51" s="1080"/>
      <c r="H51" s="1080"/>
      <c r="I51" s="1080"/>
      <c r="J51" s="1080"/>
      <c r="K51" s="1080"/>
      <c r="L51" s="1080"/>
      <c r="M51" s="1080"/>
      <c r="N51" s="1080"/>
      <c r="O51" s="1080"/>
      <c r="P51" s="1080"/>
      <c r="Q51" s="1080"/>
      <c r="R51" s="1080"/>
      <c r="S51" s="1080"/>
      <c r="T51" s="1080"/>
      <c r="U51" s="1080"/>
      <c r="V51" s="1080"/>
      <c r="W51" s="1080"/>
      <c r="X51" s="1080"/>
      <c r="Y51" s="1080"/>
      <c r="Z51" s="215"/>
      <c r="AA51" s="1078"/>
      <c r="AB51" s="1078"/>
      <c r="AC51" s="1078"/>
      <c r="AD51" s="1078"/>
      <c r="AE51" s="1078"/>
      <c r="AF51" s="1078"/>
      <c r="AG51" s="1078"/>
      <c r="AH51" s="1078"/>
      <c r="AI51" s="1079"/>
    </row>
    <row r="52" spans="1:36" ht="33" customHeight="1" x14ac:dyDescent="0.2">
      <c r="A52" s="216"/>
      <c r="B52" s="217"/>
      <c r="C52" s="1089" t="s">
        <v>167</v>
      </c>
      <c r="D52" s="1089"/>
      <c r="E52" s="1088"/>
      <c r="F52" s="1088"/>
      <c r="G52" s="1088"/>
      <c r="H52" s="1088"/>
      <c r="I52" s="1088"/>
      <c r="J52" s="1088"/>
      <c r="K52" s="1088"/>
      <c r="L52" s="1088"/>
      <c r="M52" s="1088"/>
      <c r="N52" s="1088"/>
      <c r="O52" s="1088"/>
      <c r="P52" s="1088"/>
      <c r="Q52" s="1088"/>
      <c r="R52" s="1289" t="s">
        <v>214</v>
      </c>
      <c r="S52" s="1289"/>
      <c r="T52" s="1289"/>
      <c r="U52" s="1289"/>
      <c r="V52" s="1289"/>
      <c r="W52" s="1289"/>
      <c r="X52" s="1289"/>
      <c r="Y52" s="1289"/>
      <c r="Z52" s="220"/>
      <c r="AA52" s="1081"/>
      <c r="AB52" s="1081"/>
      <c r="AC52" s="1081"/>
      <c r="AD52" s="1081"/>
      <c r="AE52" s="1081"/>
      <c r="AF52" s="1081"/>
      <c r="AG52" s="1081"/>
      <c r="AH52" s="1081"/>
      <c r="AI52" s="1082"/>
    </row>
    <row r="53" spans="1:36" ht="15" x14ac:dyDescent="0.25">
      <c r="A53" s="76"/>
      <c r="B53" s="77"/>
      <c r="C53" s="12"/>
      <c r="D53" s="412"/>
      <c r="E53" s="78"/>
      <c r="AA53" s="1077"/>
      <c r="AB53" s="1077"/>
      <c r="AC53" s="1077"/>
      <c r="AD53" s="1077"/>
      <c r="AE53" s="1077"/>
      <c r="AF53" s="1077"/>
      <c r="AG53" s="1077"/>
      <c r="AH53" s="1077"/>
      <c r="AI53" s="1077"/>
      <c r="AJ53" s="335"/>
    </row>
    <row r="54" spans="1:36" ht="14.25" x14ac:dyDescent="0.2">
      <c r="A54" s="80"/>
      <c r="B54" s="81"/>
      <c r="C54" s="12"/>
      <c r="D54" s="412"/>
      <c r="AA54" s="1073"/>
      <c r="AB54" s="1073"/>
      <c r="AC54" s="1073"/>
      <c r="AD54" s="1073"/>
      <c r="AE54" s="1073"/>
      <c r="AF54" s="1073"/>
      <c r="AG54" s="1073"/>
      <c r="AH54" s="1073"/>
      <c r="AI54" s="1073"/>
    </row>
    <row r="55" spans="1:36" ht="14.25" x14ac:dyDescent="0.2">
      <c r="A55" s="83"/>
      <c r="B55" s="84"/>
      <c r="C55" s="335"/>
      <c r="E55" s="78"/>
      <c r="F55" s="335"/>
      <c r="G55" s="84"/>
      <c r="H55" s="84"/>
      <c r="J55" s="85"/>
      <c r="K55" s="85"/>
      <c r="L55" s="335"/>
      <c r="M55" s="335"/>
      <c r="N55" s="335"/>
      <c r="AA55" s="1073"/>
      <c r="AB55" s="1073"/>
      <c r="AC55" s="1073"/>
      <c r="AD55" s="1073"/>
      <c r="AE55" s="1073"/>
      <c r="AF55" s="1073"/>
      <c r="AG55" s="1073"/>
      <c r="AH55" s="1073"/>
      <c r="AI55" s="1073"/>
    </row>
    <row r="56" spans="1:36" ht="15" x14ac:dyDescent="0.25">
      <c r="A56" s="76"/>
      <c r="B56" s="84"/>
      <c r="C56" s="335"/>
      <c r="E56" s="78"/>
      <c r="F56" s="84"/>
      <c r="G56" s="335"/>
      <c r="H56" s="505"/>
      <c r="J56" s="335"/>
      <c r="K56" s="335"/>
      <c r="L56" s="335"/>
      <c r="M56" s="335"/>
      <c r="N56" s="335"/>
      <c r="AA56" s="1073"/>
      <c r="AB56" s="1073"/>
      <c r="AC56" s="1073"/>
      <c r="AD56" s="1073"/>
      <c r="AE56" s="1073"/>
      <c r="AF56" s="1073"/>
      <c r="AG56" s="1073"/>
      <c r="AH56" s="1073"/>
      <c r="AI56" s="1073"/>
    </row>
    <row r="57" spans="1:36" ht="14.25" x14ac:dyDescent="0.2">
      <c r="A57" s="80"/>
      <c r="B57" s="84"/>
      <c r="C57" s="335"/>
      <c r="E57" s="78"/>
      <c r="F57" s="335"/>
      <c r="G57" s="335"/>
      <c r="H57" s="505"/>
      <c r="J57" s="335"/>
      <c r="K57" s="335"/>
      <c r="L57" s="335"/>
      <c r="M57" s="335"/>
      <c r="N57" s="335"/>
      <c r="AA57" s="1073"/>
      <c r="AB57" s="1073"/>
      <c r="AC57" s="1073"/>
      <c r="AD57" s="1073"/>
      <c r="AE57" s="1073"/>
      <c r="AF57" s="1073"/>
      <c r="AG57" s="1073"/>
      <c r="AH57" s="1073"/>
      <c r="AI57" s="1073"/>
    </row>
    <row r="58" spans="1:36" ht="14.25" x14ac:dyDescent="0.2">
      <c r="C58" s="335"/>
      <c r="E58" s="78"/>
      <c r="F58" s="335"/>
      <c r="G58" s="335"/>
      <c r="H58" s="505"/>
      <c r="J58" s="335"/>
      <c r="K58" s="335"/>
      <c r="L58" s="335"/>
      <c r="M58" s="335"/>
      <c r="N58" s="335"/>
      <c r="AA58" s="1073"/>
      <c r="AB58" s="1073"/>
      <c r="AC58" s="1073"/>
      <c r="AD58" s="1073"/>
      <c r="AE58" s="1073"/>
      <c r="AF58" s="1073"/>
      <c r="AG58" s="1073"/>
      <c r="AH58" s="1073"/>
      <c r="AI58" s="1073"/>
    </row>
    <row r="59" spans="1:36" ht="14.25" x14ac:dyDescent="0.2">
      <c r="C59" s="335"/>
      <c r="E59" s="78"/>
      <c r="F59" s="335"/>
      <c r="G59" s="335"/>
      <c r="H59" s="505"/>
      <c r="J59" s="335"/>
      <c r="K59" s="335"/>
      <c r="L59" s="335"/>
      <c r="M59" s="335"/>
      <c r="N59" s="335"/>
      <c r="AA59" s="1073"/>
      <c r="AB59" s="1073"/>
      <c r="AC59" s="1073"/>
      <c r="AD59" s="1073"/>
      <c r="AE59" s="1073"/>
      <c r="AF59" s="1073"/>
      <c r="AG59" s="1073"/>
      <c r="AH59" s="1073"/>
      <c r="AI59" s="1073"/>
    </row>
    <row r="60" spans="1:36" ht="14.25" x14ac:dyDescent="0.2">
      <c r="C60" s="335"/>
      <c r="E60" s="78"/>
      <c r="F60" s="335"/>
      <c r="G60" s="335"/>
      <c r="H60" s="505"/>
      <c r="J60" s="335"/>
      <c r="K60" s="335"/>
      <c r="L60" s="335"/>
      <c r="M60" s="335"/>
      <c r="N60" s="335"/>
      <c r="AA60" s="1073"/>
      <c r="AB60" s="1073"/>
      <c r="AC60" s="1073"/>
      <c r="AD60" s="1073"/>
      <c r="AE60" s="1073"/>
      <c r="AF60" s="1073"/>
      <c r="AG60" s="1073"/>
      <c r="AH60" s="1073"/>
      <c r="AI60" s="1073"/>
    </row>
    <row r="61" spans="1:36" ht="14.25" x14ac:dyDescent="0.2">
      <c r="C61" s="335"/>
      <c r="E61" s="78"/>
      <c r="F61" s="335"/>
      <c r="G61" s="335"/>
      <c r="H61" s="505"/>
      <c r="J61" s="335"/>
      <c r="K61" s="335"/>
      <c r="L61" s="335"/>
      <c r="M61" s="335"/>
      <c r="N61" s="335"/>
      <c r="AA61" s="1073"/>
      <c r="AB61" s="1073"/>
      <c r="AC61" s="1073"/>
      <c r="AD61" s="1073"/>
      <c r="AE61" s="1073"/>
      <c r="AF61" s="1073"/>
      <c r="AG61" s="1073"/>
      <c r="AH61" s="1073"/>
      <c r="AI61" s="1073"/>
    </row>
    <row r="62" spans="1:36" ht="14.25" x14ac:dyDescent="0.2">
      <c r="C62" s="335"/>
      <c r="E62" s="78"/>
      <c r="F62" s="335"/>
      <c r="G62" s="80"/>
      <c r="H62" s="80"/>
      <c r="J62" s="335"/>
      <c r="K62" s="335"/>
      <c r="L62" s="335"/>
      <c r="M62" s="335"/>
      <c r="N62" s="335"/>
      <c r="AA62" s="1073"/>
      <c r="AB62" s="1073"/>
      <c r="AC62" s="1073"/>
      <c r="AD62" s="1073"/>
      <c r="AE62" s="1073"/>
      <c r="AF62" s="1073"/>
      <c r="AG62" s="1073"/>
      <c r="AH62" s="1073"/>
      <c r="AI62" s="1073"/>
    </row>
    <row r="63" spans="1:36" ht="14.25" x14ac:dyDescent="0.2">
      <c r="A63" s="677"/>
      <c r="B63" s="226"/>
      <c r="C63" s="370"/>
      <c r="D63" s="370"/>
      <c r="E63" s="678"/>
      <c r="F63" s="370"/>
      <c r="G63" s="370"/>
      <c r="H63" s="370"/>
      <c r="J63" s="335"/>
      <c r="K63" s="335"/>
      <c r="L63" s="335"/>
      <c r="M63" s="335"/>
      <c r="N63" s="335"/>
    </row>
    <row r="64" spans="1:36" ht="14.25" x14ac:dyDescent="0.2">
      <c r="A64" s="677"/>
      <c r="B64" s="226"/>
      <c r="C64" s="370"/>
      <c r="D64" s="370"/>
      <c r="E64" s="678"/>
      <c r="F64" s="370"/>
      <c r="G64" s="370"/>
      <c r="H64" s="370"/>
      <c r="J64" s="335"/>
      <c r="K64" s="335"/>
      <c r="L64" s="335"/>
      <c r="M64" s="335"/>
      <c r="N64" s="335"/>
    </row>
    <row r="65" spans="1:14" ht="14.25" customHeight="1" x14ac:dyDescent="0.3">
      <c r="A65" s="1322" t="s">
        <v>196</v>
      </c>
      <c r="B65" s="1322"/>
      <c r="C65" s="1322"/>
      <c r="D65" s="1322"/>
      <c r="E65" s="1322"/>
      <c r="F65" s="1322"/>
      <c r="G65" s="1322"/>
      <c r="H65" s="1322"/>
      <c r="I65" s="833"/>
      <c r="J65" s="671"/>
      <c r="K65" s="671"/>
      <c r="L65" s="671"/>
      <c r="M65" s="671"/>
      <c r="N65" s="335"/>
    </row>
    <row r="66" spans="1:14" ht="14.25" customHeight="1" x14ac:dyDescent="0.3">
      <c r="A66" s="1322"/>
      <c r="B66" s="1322"/>
      <c r="C66" s="1322"/>
      <c r="D66" s="1322"/>
      <c r="E66" s="1322"/>
      <c r="F66" s="1322"/>
      <c r="G66" s="1322"/>
      <c r="H66" s="1322"/>
      <c r="I66" s="833"/>
      <c r="J66" s="671"/>
      <c r="K66" s="671"/>
      <c r="L66" s="671"/>
      <c r="M66" s="671"/>
      <c r="N66" s="335"/>
    </row>
    <row r="67" spans="1:14" ht="20.25" customHeight="1" x14ac:dyDescent="0.2">
      <c r="A67" s="1323" t="s">
        <v>197</v>
      </c>
      <c r="B67" s="1373"/>
      <c r="C67" s="1373"/>
      <c r="D67" s="1373"/>
      <c r="E67" s="1373"/>
      <c r="F67" s="1373"/>
      <c r="G67" s="1373"/>
      <c r="H67" s="1373"/>
      <c r="I67" s="834"/>
      <c r="J67" s="657"/>
      <c r="K67" s="657"/>
      <c r="L67" s="657"/>
      <c r="M67" s="1220"/>
      <c r="N67" s="335"/>
    </row>
    <row r="68" spans="1:14" ht="20.25" customHeight="1" x14ac:dyDescent="0.2">
      <c r="A68" s="1373"/>
      <c r="B68" s="1373"/>
      <c r="C68" s="1373"/>
      <c r="D68" s="1373"/>
      <c r="E68" s="1373"/>
      <c r="F68" s="1373"/>
      <c r="G68" s="1373"/>
      <c r="H68" s="1373"/>
      <c r="I68" s="834"/>
      <c r="J68" s="657"/>
      <c r="K68" s="657"/>
      <c r="L68" s="657"/>
      <c r="M68" s="1220"/>
      <c r="N68" s="335"/>
    </row>
    <row r="69" spans="1:14" ht="15" x14ac:dyDescent="0.25">
      <c r="A69" s="679"/>
      <c r="B69" s="1348" t="s">
        <v>190</v>
      </c>
      <c r="C69" s="1366" t="s">
        <v>6</v>
      </c>
      <c r="D69" s="1366"/>
      <c r="E69" s="680"/>
      <c r="F69" s="1349" t="s">
        <v>189</v>
      </c>
      <c r="G69" s="1349" t="s">
        <v>6</v>
      </c>
      <c r="H69" s="681"/>
      <c r="I69" s="1350"/>
      <c r="J69" s="1351"/>
      <c r="K69" s="1351"/>
      <c r="L69" s="1351"/>
      <c r="M69" s="1220"/>
      <c r="N69" s="335"/>
    </row>
    <row r="70" spans="1:14" ht="15" x14ac:dyDescent="0.25">
      <c r="A70" s="679"/>
      <c r="B70" s="1348"/>
      <c r="C70" s="1366"/>
      <c r="D70" s="1366"/>
      <c r="E70" s="680"/>
      <c r="F70" s="1349"/>
      <c r="G70" s="1349"/>
      <c r="H70" s="681"/>
      <c r="I70" s="1350"/>
      <c r="J70" s="1351"/>
      <c r="K70" s="1351"/>
      <c r="L70" s="1351"/>
      <c r="M70" s="1220"/>
      <c r="N70" s="335"/>
    </row>
    <row r="71" spans="1:14" ht="14.25" x14ac:dyDescent="0.2">
      <c r="A71" s="679"/>
      <c r="B71" s="675"/>
      <c r="C71" s="1352"/>
      <c r="D71" s="1352"/>
      <c r="E71" s="123"/>
      <c r="F71" s="674"/>
      <c r="G71" s="673"/>
      <c r="H71" s="15"/>
      <c r="I71" s="1315"/>
      <c r="J71" s="1068"/>
      <c r="K71" s="1068"/>
      <c r="L71" s="1068"/>
      <c r="M71" s="1220"/>
      <c r="N71" s="335"/>
    </row>
    <row r="72" spans="1:14" ht="14.25" x14ac:dyDescent="0.2">
      <c r="A72" s="679"/>
      <c r="B72" s="675"/>
      <c r="C72" s="1352"/>
      <c r="D72" s="1352"/>
      <c r="E72" s="123"/>
      <c r="F72" s="674"/>
      <c r="G72" s="673"/>
      <c r="H72" s="15"/>
      <c r="I72" s="1315"/>
      <c r="J72" s="1068"/>
      <c r="K72" s="1068"/>
      <c r="L72" s="1068"/>
      <c r="M72" s="1220"/>
      <c r="N72" s="335"/>
    </row>
    <row r="73" spans="1:14" ht="14.25" x14ac:dyDescent="0.2">
      <c r="A73" s="679"/>
      <c r="B73" s="675"/>
      <c r="C73" s="1352"/>
      <c r="D73" s="1352"/>
      <c r="E73" s="123"/>
      <c r="F73" s="674"/>
      <c r="G73" s="673"/>
      <c r="H73" s="15"/>
      <c r="I73" s="1315"/>
      <c r="J73" s="1068"/>
      <c r="K73" s="1068"/>
      <c r="L73" s="1068"/>
      <c r="M73" s="1220"/>
      <c r="N73" s="335"/>
    </row>
    <row r="74" spans="1:14" s="412" customFormat="1" ht="14.25" x14ac:dyDescent="0.2">
      <c r="A74" s="679"/>
      <c r="B74" s="675"/>
      <c r="C74" s="1368"/>
      <c r="D74" s="1369"/>
      <c r="E74" s="123"/>
      <c r="F74" s="674"/>
      <c r="G74" s="673"/>
      <c r="H74" s="15"/>
      <c r="I74" s="836"/>
      <c r="J74" s="775"/>
      <c r="K74" s="775"/>
      <c r="L74" s="775"/>
      <c r="M74" s="1220"/>
      <c r="N74" s="778"/>
    </row>
    <row r="75" spans="1:14" s="412" customFormat="1" ht="14.25" x14ac:dyDescent="0.2">
      <c r="A75" s="679"/>
      <c r="B75" s="675"/>
      <c r="C75" s="1368"/>
      <c r="D75" s="1369"/>
      <c r="E75" s="123"/>
      <c r="F75" s="674"/>
      <c r="G75" s="673"/>
      <c r="H75" s="15"/>
      <c r="I75" s="836"/>
      <c r="J75" s="775"/>
      <c r="K75" s="775"/>
      <c r="L75" s="775"/>
      <c r="M75" s="1220"/>
      <c r="N75" s="778"/>
    </row>
    <row r="76" spans="1:14" s="412" customFormat="1" ht="14.25" x14ac:dyDescent="0.2">
      <c r="A76" s="679"/>
      <c r="B76" s="675"/>
      <c r="C76" s="1368"/>
      <c r="D76" s="1369"/>
      <c r="E76" s="123"/>
      <c r="F76" s="674"/>
      <c r="G76" s="673"/>
      <c r="H76" s="15"/>
      <c r="I76" s="836"/>
      <c r="J76" s="775"/>
      <c r="K76" s="775"/>
      <c r="L76" s="775"/>
      <c r="M76" s="1220"/>
      <c r="N76" s="778"/>
    </row>
    <row r="77" spans="1:14" s="412" customFormat="1" ht="14.25" x14ac:dyDescent="0.2">
      <c r="A77" s="679"/>
      <c r="B77" s="675"/>
      <c r="C77" s="1368"/>
      <c r="D77" s="1369"/>
      <c r="E77" s="123"/>
      <c r="F77" s="674"/>
      <c r="G77" s="673"/>
      <c r="H77" s="15"/>
      <c r="I77" s="836"/>
      <c r="J77" s="775"/>
      <c r="K77" s="775"/>
      <c r="L77" s="775"/>
      <c r="M77" s="1220"/>
      <c r="N77" s="778"/>
    </row>
    <row r="78" spans="1:14" s="412" customFormat="1" ht="14.25" x14ac:dyDescent="0.2">
      <c r="A78" s="679"/>
      <c r="B78" s="675"/>
      <c r="C78" s="1368"/>
      <c r="D78" s="1369"/>
      <c r="E78" s="123"/>
      <c r="F78" s="674"/>
      <c r="G78" s="673"/>
      <c r="H78" s="15"/>
      <c r="I78" s="836"/>
      <c r="J78" s="775"/>
      <c r="K78" s="775"/>
      <c r="L78" s="775"/>
      <c r="M78" s="1220"/>
      <c r="N78" s="778"/>
    </row>
    <row r="79" spans="1:14" s="412" customFormat="1" ht="14.25" x14ac:dyDescent="0.2">
      <c r="A79" s="679"/>
      <c r="B79" s="675"/>
      <c r="C79" s="1368"/>
      <c r="D79" s="1369"/>
      <c r="E79" s="123"/>
      <c r="F79" s="674"/>
      <c r="G79" s="673"/>
      <c r="H79" s="15"/>
      <c r="I79" s="836"/>
      <c r="J79" s="775"/>
      <c r="K79" s="775"/>
      <c r="L79" s="775"/>
      <c r="M79" s="1220"/>
      <c r="N79" s="778"/>
    </row>
    <row r="80" spans="1:14" ht="14.25" x14ac:dyDescent="0.2">
      <c r="A80" s="679"/>
      <c r="B80" s="675"/>
      <c r="C80" s="1352"/>
      <c r="D80" s="1352"/>
      <c r="E80" s="123"/>
      <c r="F80" s="674"/>
      <c r="G80" s="673"/>
      <c r="H80" s="15"/>
      <c r="I80" s="1315"/>
      <c r="J80" s="1068"/>
      <c r="K80" s="1068"/>
      <c r="L80" s="1068"/>
      <c r="M80" s="1220"/>
      <c r="N80" s="335"/>
    </row>
    <row r="81" spans="1:14" ht="14.25" x14ac:dyDescent="0.2">
      <c r="A81" s="679"/>
      <c r="B81" s="675"/>
      <c r="C81" s="1352"/>
      <c r="D81" s="1352"/>
      <c r="E81" s="123"/>
      <c r="F81" s="674"/>
      <c r="G81" s="673"/>
      <c r="H81" s="15"/>
      <c r="I81" s="1315"/>
      <c r="J81" s="1068"/>
      <c r="K81" s="1068"/>
      <c r="L81" s="1068"/>
      <c r="M81" s="1220"/>
      <c r="N81" s="335"/>
    </row>
    <row r="82" spans="1:14" ht="14.25" x14ac:dyDescent="0.2">
      <c r="A82" s="679"/>
      <c r="B82" s="675"/>
      <c r="C82" s="1352"/>
      <c r="D82" s="1352"/>
      <c r="E82" s="123"/>
      <c r="F82" s="674"/>
      <c r="G82" s="673"/>
      <c r="H82" s="15"/>
      <c r="I82" s="1315"/>
      <c r="J82" s="1068"/>
      <c r="K82" s="1068"/>
      <c r="L82" s="1068"/>
      <c r="M82" s="1220"/>
      <c r="N82" s="335"/>
    </row>
    <row r="83" spans="1:14" ht="14.25" x14ac:dyDescent="0.2">
      <c r="A83" s="679"/>
      <c r="B83" s="675"/>
      <c r="C83" s="1352"/>
      <c r="D83" s="1352"/>
      <c r="E83" s="123"/>
      <c r="F83" s="674"/>
      <c r="G83" s="673"/>
      <c r="H83" s="15"/>
      <c r="I83" s="1315"/>
      <c r="J83" s="1068"/>
      <c r="K83" s="1068"/>
      <c r="L83" s="1068"/>
      <c r="M83" s="1220"/>
      <c r="N83" s="335"/>
    </row>
    <row r="84" spans="1:14" ht="14.25" x14ac:dyDescent="0.2">
      <c r="A84" s="679"/>
      <c r="B84" s="675"/>
      <c r="C84" s="1352"/>
      <c r="D84" s="1352"/>
      <c r="E84" s="123"/>
      <c r="F84" s="674"/>
      <c r="G84" s="673"/>
      <c r="H84" s="15"/>
      <c r="I84" s="1315"/>
      <c r="J84" s="1068"/>
      <c r="K84" s="1068"/>
      <c r="L84" s="1068"/>
      <c r="M84" s="1220"/>
      <c r="N84" s="335"/>
    </row>
    <row r="85" spans="1:14" ht="14.25" x14ac:dyDescent="0.2">
      <c r="A85" s="679"/>
      <c r="B85" s="676"/>
      <c r="C85" s="1324"/>
      <c r="D85" s="1324"/>
      <c r="E85" s="123"/>
      <c r="F85" s="674"/>
      <c r="G85" s="673"/>
      <c r="H85" s="15"/>
      <c r="I85" s="1315"/>
      <c r="J85" s="1068"/>
      <c r="K85" s="1068"/>
      <c r="L85" s="1068"/>
      <c r="M85" s="1220"/>
      <c r="N85" s="335"/>
    </row>
    <row r="86" spans="1:14" ht="14.25" x14ac:dyDescent="0.2">
      <c r="A86" s="679"/>
      <c r="B86" s="683" t="s">
        <v>191</v>
      </c>
      <c r="C86" s="1326">
        <f>SUM(C71:C85)</f>
        <v>0</v>
      </c>
      <c r="D86" s="1326"/>
      <c r="E86" s="123"/>
      <c r="F86" s="674"/>
      <c r="G86" s="673"/>
      <c r="H86" s="15"/>
      <c r="I86" s="1315"/>
      <c r="J86" s="1068"/>
      <c r="K86" s="1068"/>
      <c r="L86" s="1068"/>
      <c r="M86" s="1220"/>
      <c r="N86" s="335"/>
    </row>
    <row r="87" spans="1:14" ht="14.25" x14ac:dyDescent="0.2">
      <c r="A87" s="679"/>
      <c r="B87" s="1325" t="s">
        <v>193</v>
      </c>
      <c r="C87" s="1327">
        <f>SUM(C86+C39)</f>
        <v>0</v>
      </c>
      <c r="D87" s="1327"/>
      <c r="E87" s="123"/>
      <c r="F87" s="674"/>
      <c r="G87" s="673"/>
      <c r="H87" s="15"/>
      <c r="I87" s="1315"/>
      <c r="J87" s="1068"/>
      <c r="K87" s="1068"/>
      <c r="L87" s="1068"/>
      <c r="M87" s="1220"/>
      <c r="N87" s="335"/>
    </row>
    <row r="88" spans="1:14" ht="14.25" x14ac:dyDescent="0.2">
      <c r="A88" s="679"/>
      <c r="B88" s="1370"/>
      <c r="C88" s="1327"/>
      <c r="D88" s="1327"/>
      <c r="E88" s="123"/>
      <c r="F88" s="674"/>
      <c r="G88" s="673"/>
      <c r="H88" s="15"/>
      <c r="I88" s="1315"/>
      <c r="J88" s="1068"/>
      <c r="K88" s="1068"/>
      <c r="L88" s="1068"/>
      <c r="M88" s="1220"/>
      <c r="N88" s="335"/>
    </row>
    <row r="89" spans="1:14" ht="15.75" customHeight="1" thickBot="1" x14ac:dyDescent="0.25">
      <c r="A89" s="679"/>
      <c r="B89" s="830" t="s">
        <v>212</v>
      </c>
      <c r="C89" s="1312">
        <f>SUM(C87+'אב-ספטמבר.9'!C89)</f>
        <v>0</v>
      </c>
      <c r="D89" s="1312"/>
      <c r="E89" s="123"/>
      <c r="F89" s="674"/>
      <c r="G89" s="673"/>
      <c r="H89" s="15"/>
      <c r="I89" s="1315"/>
      <c r="J89" s="1068"/>
      <c r="K89" s="1068"/>
      <c r="L89" s="1068"/>
      <c r="M89" s="1220"/>
      <c r="N89" s="335"/>
    </row>
    <row r="90" spans="1:14" ht="15" x14ac:dyDescent="0.2">
      <c r="A90" s="834"/>
      <c r="B90" s="835"/>
      <c r="C90" s="1313"/>
      <c r="D90" s="1314"/>
      <c r="E90" s="123"/>
      <c r="F90" s="674"/>
      <c r="G90" s="673"/>
      <c r="H90" s="15"/>
      <c r="I90" s="1315"/>
      <c r="J90" s="1068"/>
      <c r="K90" s="1068"/>
      <c r="L90" s="1068"/>
      <c r="M90" s="1220"/>
      <c r="N90" s="335"/>
    </row>
    <row r="91" spans="1:14" ht="14.25" x14ac:dyDescent="0.2">
      <c r="A91" s="834"/>
      <c r="B91" s="835"/>
      <c r="C91"/>
      <c r="D91" s="836"/>
      <c r="E91" s="123"/>
      <c r="F91" s="674"/>
      <c r="G91" s="673"/>
      <c r="H91" s="15"/>
      <c r="I91" s="1315"/>
      <c r="J91" s="1068"/>
      <c r="K91" s="1068"/>
      <c r="L91" s="1068"/>
      <c r="M91" s="1220"/>
      <c r="N91" s="335"/>
    </row>
    <row r="92" spans="1:14" ht="14.25" x14ac:dyDescent="0.2">
      <c r="A92" s="834"/>
      <c r="B92" s="835"/>
      <c r="C92"/>
      <c r="D92" s="836"/>
      <c r="E92" s="123"/>
      <c r="F92" s="674"/>
      <c r="G92" s="673"/>
      <c r="H92" s="15"/>
      <c r="I92" s="1315"/>
      <c r="J92" s="1068"/>
      <c r="K92" s="1068"/>
      <c r="L92" s="1068"/>
      <c r="M92" s="1220"/>
      <c r="N92" s="335"/>
    </row>
    <row r="93" spans="1:14" ht="14.25" x14ac:dyDescent="0.2">
      <c r="A93" s="657"/>
      <c r="B93" s="672"/>
      <c r="C93" s="1068"/>
      <c r="D93" s="1068"/>
      <c r="E93" s="123"/>
      <c r="F93" s="674"/>
      <c r="G93" s="673"/>
      <c r="H93" s="15"/>
      <c r="I93" s="1315"/>
      <c r="J93" s="1068"/>
      <c r="K93" s="1068"/>
      <c r="L93" s="1068"/>
      <c r="M93" s="1220"/>
      <c r="N93" s="335"/>
    </row>
    <row r="94" spans="1:14" ht="14.25" x14ac:dyDescent="0.2">
      <c r="A94" s="657"/>
      <c r="B94" s="672"/>
      <c r="C94" s="1068"/>
      <c r="D94" s="1068"/>
      <c r="E94" s="123"/>
      <c r="F94" s="674"/>
      <c r="G94" s="673"/>
      <c r="H94" s="15"/>
      <c r="I94" s="1315"/>
      <c r="J94" s="1068"/>
      <c r="K94" s="1068"/>
      <c r="L94" s="1068"/>
      <c r="M94" s="1220"/>
      <c r="N94" s="335"/>
    </row>
    <row r="95" spans="1:14" ht="14.25" x14ac:dyDescent="0.2">
      <c r="A95" s="657"/>
      <c r="B95" s="672"/>
      <c r="C95" s="1068"/>
      <c r="D95" s="1068"/>
      <c r="E95" s="123"/>
      <c r="F95" s="674"/>
      <c r="G95" s="673"/>
      <c r="H95" s="39"/>
      <c r="I95" s="1315"/>
      <c r="J95" s="1068"/>
      <c r="K95" s="1068"/>
      <c r="L95" s="1068"/>
      <c r="M95" s="1220"/>
      <c r="N95" s="335"/>
    </row>
    <row r="96" spans="1:14" ht="14.25" x14ac:dyDescent="0.2">
      <c r="A96" s="657"/>
      <c r="B96" s="672"/>
      <c r="C96" s="1068"/>
      <c r="D96" s="1068"/>
      <c r="E96" s="123"/>
      <c r="F96" s="674"/>
      <c r="G96" s="80"/>
      <c r="H96" s="15"/>
      <c r="I96" s="1315"/>
      <c r="J96" s="1068"/>
      <c r="K96" s="1068"/>
      <c r="L96" s="1068"/>
      <c r="M96" s="1220"/>
      <c r="N96" s="335"/>
    </row>
    <row r="97" spans="1:14" ht="14.25" x14ac:dyDescent="0.2">
      <c r="A97" s="657"/>
      <c r="B97" s="672"/>
      <c r="C97" s="1068"/>
      <c r="D97" s="1068"/>
      <c r="E97" s="123"/>
      <c r="F97" s="674"/>
      <c r="G97" s="673"/>
      <c r="H97" s="15"/>
      <c r="I97" s="1315"/>
      <c r="J97" s="1068"/>
      <c r="K97" s="1068"/>
      <c r="L97" s="1068"/>
      <c r="M97" s="1220"/>
      <c r="N97" s="335"/>
    </row>
    <row r="98" spans="1:14" ht="14.25" customHeight="1" x14ac:dyDescent="0.2">
      <c r="A98" s="657"/>
      <c r="B98" s="1066" t="s">
        <v>230</v>
      </c>
      <c r="C98" s="1066"/>
      <c r="D98" s="1066"/>
      <c r="E98" s="123"/>
      <c r="F98" s="674"/>
      <c r="G98" s="673"/>
      <c r="H98" s="15"/>
      <c r="I98" s="1315"/>
      <c r="J98" s="1068"/>
      <c r="K98" s="1068"/>
      <c r="L98" s="1068"/>
      <c r="M98" s="1220"/>
      <c r="N98" s="335"/>
    </row>
    <row r="99" spans="1:14" ht="14.25" customHeight="1" x14ac:dyDescent="0.2">
      <c r="A99" s="657"/>
      <c r="B99" s="1066"/>
      <c r="C99" s="1066"/>
      <c r="D99" s="1066"/>
      <c r="E99" s="123"/>
      <c r="F99" s="674"/>
      <c r="G99" s="673"/>
      <c r="H99" s="15"/>
      <c r="I99" s="1315"/>
      <c r="J99" s="1068"/>
      <c r="K99" s="1068"/>
      <c r="L99" s="1068"/>
      <c r="M99" s="1220"/>
      <c r="N99" s="335"/>
    </row>
    <row r="100" spans="1:14" ht="14.25" customHeight="1" x14ac:dyDescent="0.2">
      <c r="A100" s="657"/>
      <c r="B100" s="1066"/>
      <c r="C100" s="1066"/>
      <c r="D100" s="1066"/>
      <c r="E100" s="191"/>
      <c r="F100" s="674"/>
      <c r="G100" s="673"/>
      <c r="H100" s="39"/>
      <c r="I100" s="1315"/>
      <c r="J100" s="1068"/>
      <c r="K100" s="1068"/>
      <c r="L100" s="1068"/>
      <c r="M100" s="1220"/>
    </row>
    <row r="101" spans="1:14" ht="14.45" customHeight="1" x14ac:dyDescent="0.2">
      <c r="A101" s="657"/>
      <c r="B101" s="1066"/>
      <c r="C101" s="1066"/>
      <c r="D101" s="1066"/>
      <c r="E101" s="191"/>
      <c r="F101" s="674"/>
      <c r="G101" s="673"/>
      <c r="H101" s="39"/>
      <c r="I101" s="1315"/>
      <c r="J101" s="1068"/>
      <c r="K101" s="1068"/>
      <c r="L101" s="1068"/>
      <c r="M101" s="1220"/>
    </row>
    <row r="102" spans="1:14" ht="14.25" x14ac:dyDescent="0.2">
      <c r="A102" s="657"/>
      <c r="B102" s="672"/>
      <c r="C102" s="1068"/>
      <c r="D102" s="1068"/>
      <c r="E102" s="191"/>
      <c r="F102" s="674"/>
      <c r="G102" s="673"/>
      <c r="H102" s="39"/>
      <c r="I102" s="1315"/>
      <c r="J102" s="1068"/>
      <c r="K102" s="1068"/>
      <c r="L102" s="1068"/>
      <c r="M102" s="1220"/>
    </row>
    <row r="103" spans="1:14" ht="14.25" x14ac:dyDescent="0.2">
      <c r="A103" s="657"/>
      <c r="B103" s="672"/>
      <c r="C103" s="1068"/>
      <c r="D103" s="1068"/>
      <c r="E103" s="191"/>
      <c r="F103" s="674"/>
      <c r="G103" s="673"/>
      <c r="H103" s="39"/>
      <c r="I103" s="1315"/>
      <c r="J103" s="1068"/>
      <c r="K103" s="1068"/>
      <c r="L103" s="1068"/>
      <c r="M103" s="1220"/>
    </row>
    <row r="104" spans="1:14" ht="14.25" x14ac:dyDescent="0.2">
      <c r="A104" s="657"/>
      <c r="C104" s="660"/>
      <c r="E104" s="191"/>
      <c r="F104" s="686" t="s">
        <v>192</v>
      </c>
      <c r="G104" s="685">
        <f>SUM(G71:G103)</f>
        <v>0</v>
      </c>
      <c r="H104" s="827"/>
      <c r="I104" s="1380"/>
      <c r="J104" s="1381"/>
      <c r="K104" s="1068"/>
      <c r="L104" s="1068"/>
      <c r="M104" s="1220"/>
    </row>
    <row r="105" spans="1:14" ht="14.25" x14ac:dyDescent="0.2">
      <c r="A105" s="657"/>
      <c r="C105" s="660"/>
      <c r="E105" s="191"/>
      <c r="F105" s="1316" t="s">
        <v>188</v>
      </c>
      <c r="G105" s="1317">
        <f>SUM(G104+G39)</f>
        <v>0</v>
      </c>
      <c r="H105" s="827"/>
      <c r="I105" s="1318"/>
      <c r="J105" s="1383"/>
      <c r="K105" s="1365"/>
      <c r="L105" s="1365"/>
      <c r="M105" s="1220"/>
    </row>
    <row r="106" spans="1:14" ht="14.45" customHeight="1" x14ac:dyDescent="0.2">
      <c r="A106" s="657"/>
      <c r="C106" s="660"/>
      <c r="E106" s="123"/>
      <c r="F106" s="1382"/>
      <c r="G106" s="1317"/>
      <c r="H106" s="827"/>
      <c r="I106" s="1384"/>
      <c r="J106" s="1383"/>
      <c r="K106" s="1365"/>
      <c r="L106" s="1365"/>
      <c r="M106" s="1220"/>
    </row>
    <row r="107" spans="1:14" ht="14.45" customHeight="1" x14ac:dyDescent="0.2">
      <c r="A107" s="657"/>
      <c r="B107" s="657"/>
      <c r="C107" s="657"/>
      <c r="D107" s="657"/>
      <c r="E107" s="679"/>
      <c r="F107" s="1206" t="s">
        <v>211</v>
      </c>
      <c r="G107" s="1210">
        <f>SUM(G105+'אב-ספטמבר.9'!G107)</f>
        <v>0</v>
      </c>
      <c r="H107" s="679"/>
      <c r="I107" s="834"/>
      <c r="J107" s="657"/>
      <c r="K107" s="657"/>
      <c r="L107" s="657"/>
      <c r="M107" s="657"/>
    </row>
    <row r="108" spans="1:14" ht="14.25" customHeight="1" thickBot="1" x14ac:dyDescent="0.25">
      <c r="A108" s="657"/>
      <c r="B108" s="657"/>
      <c r="C108" s="657"/>
      <c r="D108" s="657"/>
      <c r="E108" s="679"/>
      <c r="F108" s="1206"/>
      <c r="G108" s="1211"/>
      <c r="H108" s="679"/>
      <c r="I108" s="834"/>
      <c r="J108" s="657"/>
      <c r="K108" s="657"/>
      <c r="L108" s="657"/>
      <c r="M108" s="657"/>
    </row>
    <row r="109" spans="1:14" ht="14.25" customHeight="1" x14ac:dyDescent="0.4">
      <c r="A109" s="80"/>
      <c r="C109" s="335"/>
      <c r="F109" s="1074"/>
      <c r="G109" s="1074"/>
      <c r="H109" s="1074"/>
      <c r="I109" s="1074"/>
      <c r="J109" s="1074"/>
      <c r="K109" s="1074"/>
      <c r="L109" s="1074"/>
      <c r="M109" s="1074"/>
      <c r="N109" s="1074"/>
    </row>
    <row r="110" spans="1:14" ht="14.25" customHeight="1" x14ac:dyDescent="0.4">
      <c r="A110" s="80"/>
      <c r="C110" s="388"/>
      <c r="F110" s="387"/>
      <c r="G110" s="387"/>
      <c r="H110" s="502"/>
      <c r="I110" s="387"/>
      <c r="J110" s="387"/>
      <c r="K110" s="387"/>
      <c r="L110" s="387"/>
      <c r="M110" s="387"/>
      <c r="N110" s="387"/>
    </row>
    <row r="111" spans="1:14" ht="14.25" customHeight="1" x14ac:dyDescent="0.4">
      <c r="A111" s="80"/>
      <c r="C111" s="388"/>
      <c r="F111" s="387"/>
      <c r="G111" s="387"/>
      <c r="H111" s="502"/>
      <c r="I111" s="387"/>
      <c r="J111" s="387"/>
      <c r="K111" s="387"/>
      <c r="L111" s="387"/>
      <c r="M111" s="387"/>
      <c r="N111" s="387"/>
    </row>
    <row r="112" spans="1:14" ht="14.25" customHeight="1" x14ac:dyDescent="0.4">
      <c r="A112" s="80"/>
      <c r="C112" s="388"/>
      <c r="F112" s="387"/>
      <c r="G112" s="387"/>
      <c r="H112" s="502"/>
      <c r="I112" s="387"/>
      <c r="J112" s="387"/>
      <c r="K112" s="387"/>
      <c r="L112" s="387"/>
      <c r="M112" s="387"/>
      <c r="N112" s="387"/>
    </row>
    <row r="113" spans="1:14" ht="14.25" customHeight="1" x14ac:dyDescent="0.4">
      <c r="A113" s="80"/>
      <c r="C113" s="388"/>
      <c r="F113" s="387"/>
      <c r="G113" s="387"/>
      <c r="H113" s="502"/>
      <c r="I113" s="387"/>
      <c r="J113" s="387"/>
      <c r="K113" s="387"/>
      <c r="L113" s="387"/>
      <c r="M113" s="387"/>
      <c r="N113" s="387"/>
    </row>
    <row r="114" spans="1:14" ht="14.25" customHeight="1" x14ac:dyDescent="0.4">
      <c r="A114" s="80"/>
      <c r="C114" s="388"/>
      <c r="F114" s="387"/>
      <c r="G114" s="387"/>
      <c r="H114" s="502"/>
      <c r="I114" s="387"/>
      <c r="J114" s="387"/>
      <c r="K114" s="387"/>
      <c r="L114" s="387"/>
      <c r="M114" s="387"/>
      <c r="N114" s="387"/>
    </row>
    <row r="115" spans="1:14" ht="14.25" customHeight="1" x14ac:dyDescent="0.4">
      <c r="A115" s="80"/>
      <c r="C115" s="388"/>
      <c r="F115" s="387"/>
      <c r="G115" s="387"/>
      <c r="H115" s="502"/>
      <c r="I115" s="387"/>
      <c r="J115" s="387"/>
      <c r="K115" s="387"/>
      <c r="L115" s="387"/>
      <c r="M115" s="387"/>
      <c r="N115" s="387"/>
    </row>
    <row r="116" spans="1:14" ht="14.25" customHeight="1" x14ac:dyDescent="0.4">
      <c r="A116" s="80"/>
      <c r="C116" s="388"/>
      <c r="F116" s="387"/>
      <c r="G116" s="387"/>
      <c r="H116" s="502"/>
      <c r="I116" s="387"/>
      <c r="J116" s="387"/>
      <c r="K116" s="387"/>
      <c r="L116" s="387"/>
      <c r="M116" s="387"/>
      <c r="N116" s="387"/>
    </row>
    <row r="117" spans="1:14" ht="14.25" customHeight="1" x14ac:dyDescent="0.4">
      <c r="A117" s="80"/>
      <c r="C117" s="388"/>
      <c r="F117" s="387"/>
      <c r="G117" s="387"/>
      <c r="H117" s="502"/>
      <c r="I117" s="387"/>
      <c r="J117" s="387"/>
      <c r="K117" s="387"/>
      <c r="L117" s="387"/>
      <c r="M117" s="387"/>
      <c r="N117" s="387"/>
    </row>
    <row r="118" spans="1:14" ht="14.25" customHeight="1" x14ac:dyDescent="0.4">
      <c r="A118" s="80"/>
      <c r="C118" s="388"/>
      <c r="F118" s="387"/>
      <c r="G118" s="387"/>
      <c r="H118" s="502"/>
      <c r="I118" s="387"/>
      <c r="J118" s="387"/>
      <c r="K118" s="387"/>
      <c r="L118" s="387"/>
      <c r="M118" s="387"/>
      <c r="N118" s="387"/>
    </row>
    <row r="119" spans="1:14" ht="14.25" customHeight="1" x14ac:dyDescent="0.4">
      <c r="A119" s="80"/>
      <c r="C119" s="388"/>
      <c r="F119" s="387"/>
      <c r="G119" s="387"/>
      <c r="H119" s="502"/>
      <c r="I119" s="387"/>
      <c r="J119" s="387"/>
      <c r="K119" s="387"/>
      <c r="L119" s="387"/>
      <c r="M119" s="387"/>
      <c r="N119" s="387"/>
    </row>
    <row r="120" spans="1:14" ht="14.25" customHeight="1" x14ac:dyDescent="0.4">
      <c r="A120" s="80"/>
      <c r="C120" s="388"/>
      <c r="F120" s="387"/>
      <c r="G120" s="387"/>
      <c r="H120" s="502"/>
      <c r="I120" s="387"/>
      <c r="J120" s="387"/>
      <c r="K120" s="387"/>
      <c r="L120" s="387"/>
      <c r="M120" s="387"/>
      <c r="N120" s="387"/>
    </row>
    <row r="121" spans="1:14" ht="14.25" customHeight="1" x14ac:dyDescent="0.4">
      <c r="A121" s="80"/>
      <c r="C121" s="388"/>
      <c r="F121" s="387"/>
      <c r="G121" s="387"/>
      <c r="H121" s="502"/>
      <c r="I121" s="387"/>
      <c r="J121" s="387"/>
      <c r="K121" s="387"/>
      <c r="L121" s="387"/>
      <c r="M121" s="387"/>
      <c r="N121" s="387"/>
    </row>
    <row r="122" spans="1:14" ht="14.25" customHeight="1" x14ac:dyDescent="0.4">
      <c r="A122" s="80"/>
      <c r="C122" s="388"/>
      <c r="F122" s="387"/>
      <c r="G122" s="387"/>
      <c r="H122" s="502"/>
      <c r="I122" s="387"/>
      <c r="J122" s="387"/>
      <c r="K122" s="387"/>
      <c r="L122" s="387"/>
      <c r="M122" s="387"/>
      <c r="N122" s="387"/>
    </row>
    <row r="123" spans="1:14" ht="14.25" customHeight="1" x14ac:dyDescent="0.4">
      <c r="A123" s="80"/>
      <c r="C123" s="388"/>
      <c r="F123" s="387"/>
      <c r="G123" s="387"/>
      <c r="H123" s="502"/>
      <c r="I123" s="387"/>
      <c r="J123" s="387"/>
      <c r="K123" s="387"/>
      <c r="L123" s="387"/>
      <c r="M123" s="387"/>
      <c r="N123" s="387"/>
    </row>
    <row r="124" spans="1:14" ht="14.25" customHeight="1" x14ac:dyDescent="0.4">
      <c r="A124" s="80"/>
      <c r="C124" s="388"/>
      <c r="F124" s="387"/>
      <c r="G124" s="387"/>
      <c r="H124" s="502"/>
      <c r="I124" s="387"/>
      <c r="J124" s="387"/>
      <c r="K124" s="387"/>
      <c r="L124" s="387"/>
      <c r="M124" s="387"/>
      <c r="N124" s="387"/>
    </row>
    <row r="125" spans="1:14" ht="14.25" customHeight="1" x14ac:dyDescent="0.4">
      <c r="A125" s="80"/>
      <c r="C125" s="388"/>
      <c r="F125" s="387"/>
      <c r="G125" s="387"/>
      <c r="H125" s="502"/>
      <c r="I125" s="387"/>
      <c r="J125" s="387"/>
      <c r="K125" s="387"/>
      <c r="L125" s="387"/>
      <c r="M125" s="387"/>
      <c r="N125" s="387"/>
    </row>
    <row r="126" spans="1:14" ht="14.25" customHeight="1" x14ac:dyDescent="0.4">
      <c r="A126" s="80"/>
      <c r="C126" s="388"/>
      <c r="F126" s="387"/>
      <c r="G126" s="387"/>
      <c r="H126" s="502"/>
      <c r="I126" s="387"/>
      <c r="J126" s="387"/>
      <c r="K126" s="387"/>
      <c r="L126" s="387"/>
      <c r="M126" s="387"/>
      <c r="N126" s="387"/>
    </row>
    <row r="127" spans="1:14" ht="14.25" customHeight="1" x14ac:dyDescent="0.4">
      <c r="A127" s="80"/>
      <c r="C127" s="388"/>
      <c r="F127" s="387"/>
      <c r="G127" s="387"/>
      <c r="H127" s="502"/>
      <c r="I127" s="387"/>
      <c r="J127" s="387"/>
      <c r="K127" s="387"/>
      <c r="L127" s="387"/>
      <c r="M127" s="387"/>
      <c r="N127" s="387"/>
    </row>
    <row r="128" spans="1:14" ht="14.25" customHeight="1" x14ac:dyDescent="0.4">
      <c r="A128" s="80"/>
      <c r="C128" s="388"/>
      <c r="F128" s="387"/>
      <c r="G128" s="387"/>
      <c r="H128" s="502"/>
      <c r="I128" s="387"/>
      <c r="J128" s="387"/>
      <c r="K128" s="387"/>
      <c r="L128" s="387"/>
      <c r="M128" s="387"/>
      <c r="N128" s="387"/>
    </row>
    <row r="129" spans="1:20" ht="14.25" customHeight="1" x14ac:dyDescent="0.4">
      <c r="A129" s="80"/>
      <c r="C129" s="388"/>
      <c r="F129" s="387"/>
      <c r="G129" s="387"/>
      <c r="H129" s="502"/>
      <c r="I129" s="387"/>
      <c r="J129" s="387"/>
      <c r="K129" s="387"/>
      <c r="L129" s="387"/>
      <c r="M129" s="387"/>
      <c r="N129" s="387"/>
    </row>
    <row r="130" spans="1:20" ht="14.25" customHeight="1" x14ac:dyDescent="0.4">
      <c r="A130" s="80"/>
      <c r="C130" s="388"/>
      <c r="F130" s="387"/>
      <c r="G130" s="387"/>
      <c r="H130" s="502"/>
      <c r="I130" s="387"/>
      <c r="J130" s="387"/>
      <c r="K130" s="387"/>
      <c r="L130" s="387"/>
      <c r="M130" s="387"/>
      <c r="N130" s="387"/>
    </row>
    <row r="131" spans="1:20" ht="14.25" customHeight="1" x14ac:dyDescent="0.4">
      <c r="A131" s="80"/>
      <c r="C131" s="388"/>
      <c r="F131" s="387"/>
      <c r="G131" s="387"/>
      <c r="H131" s="502"/>
      <c r="I131" s="387"/>
      <c r="J131" s="387"/>
      <c r="K131" s="387"/>
      <c r="L131" s="387"/>
      <c r="M131" s="387"/>
      <c r="N131" s="387"/>
    </row>
    <row r="132" spans="1:20" ht="14.25" customHeight="1" x14ac:dyDescent="0.4">
      <c r="A132" s="80"/>
      <c r="C132" s="388"/>
      <c r="F132" s="387"/>
      <c r="G132" s="387"/>
      <c r="H132" s="502"/>
      <c r="I132" s="387"/>
      <c r="J132" s="387"/>
      <c r="K132" s="387"/>
      <c r="L132" s="387"/>
      <c r="M132" s="387"/>
      <c r="N132" s="387"/>
    </row>
    <row r="133" spans="1:20" ht="14.25" customHeight="1" x14ac:dyDescent="0.4">
      <c r="A133" s="80"/>
      <c r="C133" s="388"/>
      <c r="F133" s="387"/>
      <c r="G133" s="387"/>
      <c r="H133" s="502"/>
      <c r="I133" s="387"/>
      <c r="J133" s="387"/>
      <c r="K133" s="387"/>
      <c r="L133" s="387"/>
      <c r="M133" s="387"/>
      <c r="N133" s="387"/>
    </row>
    <row r="134" spans="1:20" ht="14.25" customHeight="1" x14ac:dyDescent="0.4">
      <c r="A134" s="80"/>
      <c r="C134" s="388"/>
      <c r="F134" s="387"/>
      <c r="G134" s="387"/>
      <c r="H134" s="502"/>
      <c r="I134" s="387"/>
      <c r="J134" s="387"/>
      <c r="K134" s="387"/>
      <c r="L134" s="387"/>
      <c r="M134" s="387"/>
      <c r="N134" s="387"/>
    </row>
    <row r="135" spans="1:20" ht="14.25" customHeight="1" x14ac:dyDescent="0.4">
      <c r="A135" s="80"/>
      <c r="C135" s="388"/>
      <c r="F135" s="387"/>
      <c r="G135" s="387"/>
      <c r="H135" s="502"/>
      <c r="I135" s="387"/>
      <c r="J135" s="387"/>
      <c r="K135" s="387"/>
      <c r="L135" s="387"/>
      <c r="M135" s="387"/>
      <c r="N135" s="387"/>
    </row>
    <row r="136" spans="1:20" ht="14.25" customHeight="1" x14ac:dyDescent="0.4">
      <c r="A136" s="80"/>
      <c r="C136" s="388"/>
      <c r="F136" s="387"/>
      <c r="G136" s="387"/>
      <c r="H136" s="502"/>
      <c r="I136" s="387"/>
      <c r="J136" s="387"/>
      <c r="K136" s="387"/>
      <c r="L136" s="387"/>
      <c r="M136" s="387"/>
      <c r="N136" s="387"/>
    </row>
    <row r="137" spans="1:20" ht="14.25" customHeight="1" x14ac:dyDescent="0.4">
      <c r="A137" s="80"/>
      <c r="C137" s="388"/>
      <c r="F137" s="387"/>
      <c r="G137" s="387"/>
      <c r="H137" s="502"/>
      <c r="I137" s="387"/>
      <c r="J137" s="387"/>
      <c r="K137" s="387"/>
      <c r="L137" s="387"/>
      <c r="M137" s="387"/>
      <c r="N137" s="387"/>
    </row>
    <row r="138" spans="1:20" ht="14.25" customHeight="1" x14ac:dyDescent="0.4">
      <c r="A138" s="80"/>
      <c r="C138" s="388"/>
      <c r="F138" s="387"/>
      <c r="G138" s="387"/>
      <c r="H138" s="502"/>
      <c r="I138" s="387"/>
      <c r="J138" s="387"/>
      <c r="K138" s="387"/>
      <c r="L138" s="387"/>
      <c r="M138" s="387"/>
      <c r="N138" s="387"/>
    </row>
    <row r="139" spans="1:20" ht="14.25" customHeight="1" x14ac:dyDescent="0.4">
      <c r="A139" s="80"/>
      <c r="C139" s="388"/>
      <c r="F139" s="387"/>
      <c r="G139" s="387"/>
      <c r="H139" s="502"/>
      <c r="I139" s="387"/>
      <c r="J139" s="387"/>
      <c r="K139" s="387"/>
      <c r="L139" s="387"/>
      <c r="M139" s="387"/>
      <c r="N139" s="387"/>
    </row>
    <row r="140" spans="1:20" ht="14.25" customHeight="1" x14ac:dyDescent="0.4">
      <c r="A140" s="80"/>
      <c r="C140" s="388"/>
      <c r="F140" s="387"/>
      <c r="G140" s="387"/>
      <c r="H140" s="502"/>
      <c r="I140" s="387"/>
      <c r="J140" s="387"/>
      <c r="K140" s="387"/>
      <c r="L140" s="387"/>
      <c r="M140" s="387"/>
      <c r="N140" s="387"/>
    </row>
    <row r="141" spans="1:20" ht="14.25" customHeight="1" x14ac:dyDescent="0.4">
      <c r="A141" s="80"/>
      <c r="C141" s="388"/>
      <c r="F141" s="387"/>
      <c r="G141" s="387"/>
      <c r="H141" s="502"/>
      <c r="I141" s="387"/>
      <c r="J141" s="387"/>
      <c r="K141" s="387"/>
      <c r="L141" s="387"/>
      <c r="M141" s="387"/>
      <c r="N141" s="387"/>
    </row>
    <row r="142" spans="1:20" ht="14.25" customHeight="1" x14ac:dyDescent="0.4">
      <c r="A142" s="80"/>
      <c r="C142" s="388"/>
      <c r="F142" s="387"/>
      <c r="G142" s="387"/>
      <c r="H142" s="502"/>
      <c r="I142" s="387"/>
      <c r="J142" s="387"/>
      <c r="K142" s="387"/>
      <c r="L142" s="387"/>
      <c r="M142" s="387"/>
      <c r="N142" s="387"/>
    </row>
    <row r="143" spans="1:20" ht="14.25" customHeight="1" x14ac:dyDescent="0.4">
      <c r="A143" s="80"/>
      <c r="C143" s="388"/>
      <c r="F143" s="387"/>
      <c r="G143" s="387"/>
      <c r="H143" s="502"/>
      <c r="I143" s="387"/>
      <c r="J143" s="387"/>
      <c r="K143" s="387"/>
      <c r="L143" s="387"/>
      <c r="M143" s="387"/>
      <c r="N143" s="387"/>
    </row>
    <row r="144" spans="1:20" ht="15.6" customHeight="1" x14ac:dyDescent="0.4">
      <c r="A144" s="80"/>
      <c r="B144" s="12"/>
      <c r="C144" s="335"/>
      <c r="E144" s="12"/>
      <c r="F144" s="1074"/>
      <c r="G144" s="1074"/>
      <c r="H144" s="1074"/>
      <c r="I144" s="1074"/>
      <c r="J144" s="1074"/>
      <c r="K144" s="1074"/>
      <c r="L144" s="1074"/>
      <c r="M144" s="1074"/>
      <c r="N144" s="1074"/>
      <c r="S144" s="1075" t="s">
        <v>125</v>
      </c>
      <c r="T144" s="1075"/>
    </row>
    <row r="145" spans="1:20" ht="11.25" customHeight="1" x14ac:dyDescent="0.2">
      <c r="A145" s="80"/>
      <c r="C145" s="1076" t="s">
        <v>238</v>
      </c>
      <c r="D145" s="1076"/>
      <c r="E145" s="1076"/>
      <c r="F145" s="1076"/>
      <c r="G145" s="1076"/>
      <c r="H145" s="1076"/>
      <c r="I145" s="1076"/>
      <c r="J145" s="1076"/>
      <c r="K145" s="1076"/>
      <c r="L145" s="1076"/>
      <c r="M145" s="1076"/>
      <c r="N145" s="1076"/>
      <c r="O145" s="1076"/>
    </row>
    <row r="146" spans="1:20" ht="36" customHeight="1" x14ac:dyDescent="0.2">
      <c r="A146" s="80"/>
      <c r="B146" s="12"/>
      <c r="C146" s="1076"/>
      <c r="D146" s="1076"/>
      <c r="E146" s="1076"/>
      <c r="F146" s="1076"/>
      <c r="G146" s="1076"/>
      <c r="H146" s="1076"/>
      <c r="I146" s="1076"/>
      <c r="J146" s="1076"/>
      <c r="K146" s="1076"/>
      <c r="L146" s="1076"/>
      <c r="M146" s="1076"/>
      <c r="N146" s="1076"/>
      <c r="O146" s="1076"/>
      <c r="P146" s="389"/>
    </row>
    <row r="147" spans="1:20" ht="3" customHeight="1" x14ac:dyDescent="0.4">
      <c r="A147" s="80"/>
      <c r="C147" s="335"/>
      <c r="F147" s="1216"/>
      <c r="G147" s="1216"/>
      <c r="H147" s="1216"/>
      <c r="I147" s="1216"/>
      <c r="J147" s="1216"/>
      <c r="K147" s="1216"/>
      <c r="L147" s="1216"/>
      <c r="M147" s="1216"/>
      <c r="N147" s="1216"/>
      <c r="R147" s="12" t="s">
        <v>114</v>
      </c>
    </row>
    <row r="148" spans="1:20" ht="14.25" x14ac:dyDescent="0.2">
      <c r="A148" s="80"/>
      <c r="C148" s="335"/>
      <c r="J148" s="1217"/>
      <c r="K148" s="1217"/>
      <c r="L148" s="1217"/>
      <c r="M148" s="1217"/>
    </row>
    <row r="149" spans="1:20" ht="14.25" x14ac:dyDescent="0.2">
      <c r="A149" s="80"/>
      <c r="C149" s="335"/>
    </row>
    <row r="150" spans="1:20" ht="13.15" customHeight="1" x14ac:dyDescent="0.2">
      <c r="S150" s="291"/>
    </row>
    <row r="151" spans="1:20" ht="22.15" customHeight="1" x14ac:dyDescent="0.2">
      <c r="B151" s="292"/>
      <c r="C151" s="80"/>
      <c r="D151" s="80"/>
      <c r="E151" s="91"/>
      <c r="F151" s="86"/>
      <c r="G151" s="86"/>
      <c r="H151" s="86"/>
      <c r="I151" s="86"/>
      <c r="J151" s="86"/>
      <c r="K151" s="86"/>
      <c r="L151" s="86"/>
      <c r="M151" s="86"/>
      <c r="N151" s="86"/>
      <c r="O151" s="1227"/>
      <c r="P151" s="1227"/>
      <c r="Q151" s="1227"/>
      <c r="R151" s="92"/>
    </row>
    <row r="152" spans="1:20" ht="19.899999999999999" customHeight="1" thickBot="1" x14ac:dyDescent="0.25">
      <c r="B152" s="292"/>
      <c r="C152" s="93"/>
      <c r="D152" s="80"/>
      <c r="E152" s="91"/>
      <c r="F152" s="86"/>
      <c r="G152" s="86"/>
      <c r="H152" s="86"/>
      <c r="I152" s="86"/>
      <c r="J152" s="86"/>
      <c r="K152" s="86"/>
      <c r="L152" s="86"/>
      <c r="M152" s="86"/>
      <c r="N152" s="86"/>
      <c r="O152" s="86"/>
      <c r="P152" s="86"/>
      <c r="Q152" s="86"/>
      <c r="R152" s="86"/>
    </row>
    <row r="153" spans="1:20" ht="15" thickTop="1" x14ac:dyDescent="0.2">
      <c r="B153" s="1228" t="s">
        <v>242</v>
      </c>
      <c r="C153" s="1229"/>
      <c r="D153" s="1229"/>
      <c r="E153" s="1229"/>
      <c r="F153" s="1229"/>
      <c r="G153" s="1229"/>
      <c r="H153" s="1229"/>
      <c r="I153" s="1229"/>
      <c r="J153" s="1229"/>
      <c r="K153" s="1229"/>
      <c r="L153" s="1229"/>
      <c r="M153" s="1229"/>
      <c r="N153" s="1229"/>
      <c r="O153" s="1229"/>
      <c r="P153" s="1229"/>
      <c r="Q153" s="1229"/>
      <c r="R153" s="1230"/>
    </row>
    <row r="154" spans="1:20" ht="14.25" x14ac:dyDescent="0.2">
      <c r="B154" s="1231"/>
      <c r="C154" s="1232"/>
      <c r="D154" s="1232"/>
      <c r="E154" s="1232"/>
      <c r="F154" s="1232"/>
      <c r="G154" s="1232"/>
      <c r="H154" s="1232"/>
      <c r="I154" s="1232"/>
      <c r="J154" s="1232"/>
      <c r="K154" s="1232"/>
      <c r="L154" s="1232"/>
      <c r="M154" s="1232"/>
      <c r="N154" s="1232"/>
      <c r="O154" s="1232"/>
      <c r="P154" s="1232"/>
      <c r="Q154" s="1232"/>
      <c r="R154" s="1233"/>
    </row>
    <row r="155" spans="1:20" ht="15" thickBot="1" x14ac:dyDescent="0.25">
      <c r="B155" s="1234"/>
      <c r="C155" s="1235"/>
      <c r="D155" s="1235"/>
      <c r="E155" s="1235"/>
      <c r="F155" s="1235"/>
      <c r="G155" s="1235"/>
      <c r="H155" s="1235"/>
      <c r="I155" s="1235"/>
      <c r="J155" s="1235"/>
      <c r="K155" s="1235"/>
      <c r="L155" s="1235"/>
      <c r="M155" s="1235"/>
      <c r="N155" s="1235"/>
      <c r="O155" s="1235"/>
      <c r="P155" s="1235"/>
      <c r="Q155" s="1235"/>
      <c r="R155" s="1236"/>
    </row>
    <row r="156" spans="1:20" ht="22.5" customHeight="1" thickTop="1" x14ac:dyDescent="0.2">
      <c r="A156" s="94"/>
      <c r="B156" s="1389" t="s">
        <v>259</v>
      </c>
      <c r="C156" s="1238"/>
      <c r="D156" s="1238"/>
      <c r="E156" s="1238"/>
      <c r="F156" s="1239"/>
      <c r="G156" s="1240" t="s">
        <v>271</v>
      </c>
      <c r="H156" s="1241"/>
      <c r="I156" s="1242"/>
      <c r="J156" s="1242"/>
      <c r="K156" s="1242"/>
      <c r="L156" s="1242"/>
      <c r="M156" s="1243"/>
      <c r="N156" s="1244" t="s">
        <v>272</v>
      </c>
      <c r="O156" s="1245"/>
      <c r="P156" s="1245"/>
      <c r="Q156" s="1245"/>
      <c r="R156" s="1246"/>
    </row>
    <row r="157" spans="1:20" ht="20.25" customHeight="1" thickBot="1" x14ac:dyDescent="0.3">
      <c r="B157" s="1251" t="s">
        <v>23</v>
      </c>
      <c r="C157" s="1252"/>
      <c r="D157" s="1253"/>
      <c r="E157" s="1253"/>
      <c r="F157" s="895" t="s">
        <v>53</v>
      </c>
      <c r="G157" s="1247" t="s">
        <v>24</v>
      </c>
      <c r="H157" s="1248"/>
      <c r="I157" s="1249"/>
      <c r="J157" s="1250"/>
      <c r="K157" s="1254" t="s">
        <v>53</v>
      </c>
      <c r="L157" s="1222"/>
      <c r="M157" s="1255"/>
      <c r="N157" s="1221" t="s">
        <v>81</v>
      </c>
      <c r="O157" s="1222"/>
      <c r="P157" s="1222"/>
      <c r="Q157" s="1223"/>
      <c r="R157" s="896" t="s">
        <v>53</v>
      </c>
    </row>
    <row r="158" spans="1:20" s="917" customFormat="1" ht="15" hidden="1" thickTop="1" x14ac:dyDescent="0.2">
      <c r="A158" s="780"/>
      <c r="B158" s="776"/>
      <c r="C158" s="920"/>
      <c r="D158" s="920"/>
      <c r="E158" s="82"/>
      <c r="S158" s="920"/>
      <c r="T158" s="920"/>
    </row>
    <row r="159" spans="1:20" ht="15" thickTop="1" x14ac:dyDescent="0.2">
      <c r="A159" s="94"/>
      <c r="B159" s="1045"/>
      <c r="C159" s="1046"/>
      <c r="D159" s="1046"/>
      <c r="E159" s="1047"/>
      <c r="F159" s="102"/>
      <c r="G159" s="1048"/>
      <c r="H159" s="1049"/>
      <c r="I159" s="1049"/>
      <c r="J159" s="1050"/>
      <c r="K159" s="1051"/>
      <c r="L159" s="1051"/>
      <c r="M159" s="1052"/>
      <c r="N159" s="954"/>
      <c r="O159" s="1259"/>
      <c r="P159" s="1259"/>
      <c r="Q159" s="1259"/>
      <c r="R159" s="394"/>
      <c r="S159" s="335"/>
      <c r="T159" s="335"/>
    </row>
    <row r="160" spans="1:20" s="412" customFormat="1" ht="14.25" x14ac:dyDescent="0.2">
      <c r="A160" s="94"/>
      <c r="B160" s="1061"/>
      <c r="C160" s="1062"/>
      <c r="D160" s="1062"/>
      <c r="E160" s="1063"/>
      <c r="F160" s="102"/>
      <c r="G160" s="1224"/>
      <c r="H160" s="1225"/>
      <c r="I160" s="1225"/>
      <c r="J160" s="1226"/>
      <c r="K160" s="949"/>
      <c r="L160" s="950"/>
      <c r="M160" s="951"/>
      <c r="N160" s="952"/>
      <c r="O160" s="953"/>
      <c r="P160" s="953"/>
      <c r="Q160" s="954"/>
      <c r="R160" s="394"/>
      <c r="S160" s="778"/>
      <c r="T160" s="778"/>
    </row>
    <row r="161" spans="1:20" s="412" customFormat="1" ht="14.25" x14ac:dyDescent="0.2">
      <c r="A161" s="94"/>
      <c r="B161" s="1061"/>
      <c r="C161" s="1062"/>
      <c r="D161" s="1062"/>
      <c r="E161" s="1063"/>
      <c r="F161" s="102"/>
      <c r="G161" s="1224"/>
      <c r="H161" s="1225"/>
      <c r="I161" s="1225"/>
      <c r="J161" s="1226"/>
      <c r="K161" s="949"/>
      <c r="L161" s="950"/>
      <c r="M161" s="951"/>
      <c r="N161" s="952"/>
      <c r="O161" s="953"/>
      <c r="P161" s="953"/>
      <c r="Q161" s="954"/>
      <c r="R161" s="394"/>
      <c r="S161" s="797"/>
      <c r="T161" s="887"/>
    </row>
    <row r="162" spans="1:20" s="412" customFormat="1" ht="14.25" x14ac:dyDescent="0.2">
      <c r="A162" s="94"/>
      <c r="B162" s="1061"/>
      <c r="C162" s="1062"/>
      <c r="D162" s="1062"/>
      <c r="E162" s="1063"/>
      <c r="F162" s="102"/>
      <c r="G162" s="1224"/>
      <c r="H162" s="1225"/>
      <c r="I162" s="1225"/>
      <c r="J162" s="1226"/>
      <c r="K162" s="949"/>
      <c r="L162" s="950"/>
      <c r="M162" s="951"/>
      <c r="N162" s="952"/>
      <c r="O162" s="953"/>
      <c r="P162" s="953"/>
      <c r="Q162" s="954"/>
      <c r="R162" s="394"/>
      <c r="S162" s="797"/>
      <c r="T162" s="887"/>
    </row>
    <row r="163" spans="1:20" s="412" customFormat="1" ht="14.25" x14ac:dyDescent="0.2">
      <c r="A163" s="94"/>
      <c r="B163" s="1061"/>
      <c r="C163" s="1062"/>
      <c r="D163" s="1062"/>
      <c r="E163" s="1063"/>
      <c r="F163" s="102"/>
      <c r="G163" s="1224"/>
      <c r="H163" s="1225"/>
      <c r="I163" s="1225"/>
      <c r="J163" s="1226"/>
      <c r="K163" s="949"/>
      <c r="L163" s="950"/>
      <c r="M163" s="951"/>
      <c r="N163" s="952"/>
      <c r="O163" s="953"/>
      <c r="P163" s="953"/>
      <c r="Q163" s="954"/>
      <c r="R163" s="394"/>
      <c r="S163" s="887"/>
      <c r="T163" s="887"/>
    </row>
    <row r="164" spans="1:20" s="412" customFormat="1" ht="14.25" x14ac:dyDescent="0.2">
      <c r="A164" s="94"/>
      <c r="B164" s="1061"/>
      <c r="C164" s="1062"/>
      <c r="D164" s="1062"/>
      <c r="E164" s="1063"/>
      <c r="F164" s="102"/>
      <c r="G164" s="1224"/>
      <c r="H164" s="1225"/>
      <c r="I164" s="1225"/>
      <c r="J164" s="1226"/>
      <c r="K164" s="949"/>
      <c r="L164" s="950"/>
      <c r="M164" s="951"/>
      <c r="N164" s="952"/>
      <c r="O164" s="953"/>
      <c r="P164" s="953"/>
      <c r="Q164" s="954"/>
      <c r="R164" s="394"/>
      <c r="S164" s="887"/>
      <c r="T164" s="887"/>
    </row>
    <row r="165" spans="1:20" s="945" customFormat="1" ht="14.25" x14ac:dyDescent="0.2">
      <c r="A165" s="94"/>
      <c r="B165" s="1061"/>
      <c r="C165" s="1062"/>
      <c r="D165" s="1062"/>
      <c r="E165" s="1063"/>
      <c r="F165" s="102"/>
      <c r="G165" s="1224"/>
      <c r="H165" s="1225"/>
      <c r="I165" s="1225"/>
      <c r="J165" s="1226"/>
      <c r="K165" s="949"/>
      <c r="L165" s="950"/>
      <c r="M165" s="951"/>
      <c r="N165" s="952"/>
      <c r="O165" s="953"/>
      <c r="P165" s="953"/>
      <c r="Q165" s="954"/>
      <c r="R165" s="394"/>
      <c r="S165" s="946"/>
      <c r="T165" s="946"/>
    </row>
    <row r="166" spans="1:20" s="412" customFormat="1" ht="14.25" x14ac:dyDescent="0.2">
      <c r="A166" s="94"/>
      <c r="B166" s="1061"/>
      <c r="C166" s="1062"/>
      <c r="D166" s="1062"/>
      <c r="E166" s="1063"/>
      <c r="F166" s="102"/>
      <c r="G166" s="1224"/>
      <c r="H166" s="1225"/>
      <c r="I166" s="1225"/>
      <c r="J166" s="1226"/>
      <c r="K166" s="949"/>
      <c r="L166" s="950"/>
      <c r="M166" s="951"/>
      <c r="N166" s="952"/>
      <c r="O166" s="953"/>
      <c r="P166" s="953"/>
      <c r="Q166" s="954"/>
      <c r="R166" s="394"/>
      <c r="S166" s="778"/>
      <c r="T166" s="778"/>
    </row>
    <row r="167" spans="1:20" s="412" customFormat="1" ht="14.25" x14ac:dyDescent="0.2">
      <c r="A167" s="94"/>
      <c r="B167" s="1061"/>
      <c r="C167" s="1062"/>
      <c r="D167" s="1062"/>
      <c r="E167" s="1063"/>
      <c r="F167" s="102"/>
      <c r="G167" s="1224"/>
      <c r="H167" s="1225"/>
      <c r="I167" s="1225"/>
      <c r="J167" s="1226"/>
      <c r="K167" s="949"/>
      <c r="L167" s="950"/>
      <c r="M167" s="951"/>
      <c r="N167" s="952"/>
      <c r="O167" s="953"/>
      <c r="P167" s="953"/>
      <c r="Q167" s="954"/>
      <c r="R167" s="394"/>
      <c r="S167" s="778"/>
      <c r="T167" s="778"/>
    </row>
    <row r="168" spans="1:20" s="412" customFormat="1" ht="14.25" x14ac:dyDescent="0.2">
      <c r="A168" s="94"/>
      <c r="B168" s="1061"/>
      <c r="C168" s="1062"/>
      <c r="D168" s="1062"/>
      <c r="E168" s="1063"/>
      <c r="F168" s="102"/>
      <c r="G168" s="1224"/>
      <c r="H168" s="1225"/>
      <c r="I168" s="1225"/>
      <c r="J168" s="1226"/>
      <c r="K168" s="949"/>
      <c r="L168" s="950"/>
      <c r="M168" s="951"/>
      <c r="N168" s="952"/>
      <c r="O168" s="953"/>
      <c r="P168" s="953"/>
      <c r="Q168" s="954"/>
      <c r="R168" s="394"/>
      <c r="S168" s="778"/>
      <c r="T168" s="778"/>
    </row>
    <row r="169" spans="1:20" s="412" customFormat="1" ht="14.25" x14ac:dyDescent="0.2">
      <c r="A169" s="94"/>
      <c r="B169" s="1061"/>
      <c r="C169" s="1062"/>
      <c r="D169" s="1062"/>
      <c r="E169" s="1063"/>
      <c r="F169" s="102"/>
      <c r="G169" s="1224"/>
      <c r="H169" s="1225"/>
      <c r="I169" s="1225"/>
      <c r="J169" s="1226"/>
      <c r="K169" s="949"/>
      <c r="L169" s="950"/>
      <c r="M169" s="951"/>
      <c r="N169" s="952"/>
      <c r="O169" s="953"/>
      <c r="P169" s="953"/>
      <c r="Q169" s="954"/>
      <c r="R169" s="394"/>
      <c r="S169" s="778"/>
      <c r="T169" s="778"/>
    </row>
    <row r="170" spans="1:20" s="412" customFormat="1" ht="14.25" x14ac:dyDescent="0.2">
      <c r="A170" s="94"/>
      <c r="B170" s="1061"/>
      <c r="C170" s="1062"/>
      <c r="D170" s="1062"/>
      <c r="E170" s="1063"/>
      <c r="F170" s="102"/>
      <c r="G170" s="1224"/>
      <c r="H170" s="1225"/>
      <c r="I170" s="1225"/>
      <c r="J170" s="1226"/>
      <c r="K170" s="949"/>
      <c r="L170" s="950"/>
      <c r="M170" s="951"/>
      <c r="N170" s="952"/>
      <c r="O170" s="953"/>
      <c r="P170" s="953"/>
      <c r="Q170" s="954"/>
      <c r="R170" s="394"/>
      <c r="S170" s="778"/>
      <c r="T170" s="778"/>
    </row>
    <row r="171" spans="1:20" ht="14.25" x14ac:dyDescent="0.2">
      <c r="A171" s="94"/>
      <c r="B171" s="1045"/>
      <c r="C171" s="1046"/>
      <c r="D171" s="1046"/>
      <c r="E171" s="1047"/>
      <c r="F171" s="102"/>
      <c r="G171" s="1048"/>
      <c r="H171" s="1049"/>
      <c r="I171" s="1049"/>
      <c r="J171" s="1050"/>
      <c r="K171" s="1051"/>
      <c r="L171" s="1051"/>
      <c r="M171" s="1052"/>
      <c r="N171" s="1053"/>
      <c r="O171" s="1054"/>
      <c r="P171" s="1054"/>
      <c r="Q171" s="1054"/>
      <c r="R171" s="104"/>
    </row>
    <row r="172" spans="1:20" ht="14.25" x14ac:dyDescent="0.2">
      <c r="A172" s="94"/>
      <c r="B172" s="1058"/>
      <c r="C172" s="1059"/>
      <c r="D172" s="1059"/>
      <c r="E172" s="1060"/>
      <c r="F172" s="102"/>
      <c r="G172" s="1058"/>
      <c r="H172" s="1059"/>
      <c r="I172" s="1059"/>
      <c r="J172" s="1060"/>
      <c r="K172" s="1051"/>
      <c r="L172" s="1051"/>
      <c r="M172" s="1052"/>
      <c r="N172" s="954"/>
      <c r="O172" s="1259"/>
      <c r="P172" s="1259"/>
      <c r="Q172" s="1259"/>
      <c r="R172" s="104"/>
    </row>
    <row r="173" spans="1:20" ht="14.45" customHeight="1" x14ac:dyDescent="0.25">
      <c r="A173" s="94"/>
      <c r="B173" s="1260"/>
      <c r="C173" s="1261"/>
      <c r="D173" s="1261"/>
      <c r="E173" s="1262"/>
      <c r="F173" s="102"/>
      <c r="G173" s="1263"/>
      <c r="H173" s="1264"/>
      <c r="I173" s="1264"/>
      <c r="J173" s="1265"/>
      <c r="K173" s="1051"/>
      <c r="L173" s="1051"/>
      <c r="M173" s="1052"/>
      <c r="N173" s="954"/>
      <c r="O173" s="1259"/>
      <c r="P173" s="1259"/>
      <c r="Q173" s="1259"/>
      <c r="R173" s="104"/>
    </row>
    <row r="174" spans="1:20" ht="16.149999999999999" customHeight="1" thickBot="1" x14ac:dyDescent="0.3">
      <c r="A174" s="94"/>
      <c r="B174" s="1033" t="s">
        <v>82</v>
      </c>
      <c r="C174" s="1034"/>
      <c r="D174" s="1034"/>
      <c r="E174" s="1034"/>
      <c r="F174" s="224">
        <f>SUM(F159:F173)</f>
        <v>0</v>
      </c>
      <c r="G174" s="1055" t="s">
        <v>83</v>
      </c>
      <c r="H174" s="1056"/>
      <c r="I174" s="1057"/>
      <c r="J174" s="1057"/>
      <c r="K174" s="1030">
        <f>SUM(K159:M173)</f>
        <v>0</v>
      </c>
      <c r="L174" s="1031"/>
      <c r="M174" s="1032"/>
      <c r="N174" s="1033" t="s">
        <v>82</v>
      </c>
      <c r="O174" s="1034"/>
      <c r="P174" s="1034"/>
      <c r="Q174" s="1034"/>
      <c r="R174" s="225">
        <f>SUM(R159:R173)</f>
        <v>0</v>
      </c>
    </row>
    <row r="175" spans="1:20" ht="23.25" hidden="1" customHeight="1" thickTop="1" x14ac:dyDescent="0.2">
      <c r="B175" s="1273" t="s">
        <v>235</v>
      </c>
      <c r="C175" s="1273"/>
      <c r="D175" s="1273"/>
      <c r="E175" s="1273"/>
      <c r="F175" s="893">
        <f>SUM(O177-R178)</f>
        <v>0</v>
      </c>
      <c r="G175" s="1308" t="s">
        <v>229</v>
      </c>
      <c r="H175" s="1308"/>
      <c r="I175" s="1308"/>
      <c r="J175" s="1308"/>
      <c r="K175" s="1308"/>
      <c r="L175" s="1308"/>
      <c r="M175" s="1307">
        <f>((F174+K174)/10)+R174</f>
        <v>0</v>
      </c>
      <c r="N175" s="1307"/>
      <c r="O175" s="1273" t="s">
        <v>233</v>
      </c>
      <c r="P175" s="1273"/>
      <c r="Q175" s="1273"/>
      <c r="R175" s="924">
        <f>IF(F175&gt;0,F175,)</f>
        <v>0</v>
      </c>
    </row>
    <row r="176" spans="1:20" s="412" customFormat="1" ht="78.75" customHeight="1" thickTop="1" x14ac:dyDescent="0.2">
      <c r="A176" s="86"/>
      <c r="B176" s="822"/>
      <c r="C176" s="822"/>
      <c r="D176" s="822"/>
      <c r="E176" s="822"/>
      <c r="F176" s="816"/>
      <c r="G176" s="819"/>
      <c r="H176" s="819"/>
      <c r="I176" s="819"/>
      <c r="J176" s="819"/>
      <c r="K176" s="819"/>
      <c r="L176" s="819"/>
      <c r="M176" s="820"/>
      <c r="N176" s="820"/>
      <c r="O176" s="918"/>
      <c r="P176" s="918"/>
      <c r="Q176" s="918"/>
      <c r="R176" s="832"/>
    </row>
    <row r="177" spans="1:25" ht="27" hidden="1" customHeight="1" x14ac:dyDescent="0.25">
      <c r="B177" s="921"/>
      <c r="C177" s="888"/>
      <c r="D177" s="1305" t="s">
        <v>232</v>
      </c>
      <c r="E177" s="1305"/>
      <c r="F177" s="1305"/>
      <c r="G177" s="889">
        <f>'אב-ספטמבר.9'!R175</f>
        <v>0</v>
      </c>
      <c r="H177" s="971" t="s">
        <v>236</v>
      </c>
      <c r="I177" s="971"/>
      <c r="J177" s="971"/>
      <c r="K177" s="971"/>
      <c r="L177" s="971"/>
      <c r="M177" s="971"/>
      <c r="N177" s="971"/>
      <c r="O177" s="891">
        <f>SUM(K178+G177)</f>
        <v>0</v>
      </c>
      <c r="P177" s="1298"/>
      <c r="Q177" s="1298"/>
      <c r="R177" s="1298"/>
    </row>
    <row r="178" spans="1:25" ht="30" hidden="1" customHeight="1" x14ac:dyDescent="0.25">
      <c r="B178" s="943" t="s">
        <v>231</v>
      </c>
      <c r="C178" s="906">
        <f>SUM((G42+F174)/5)-N39</f>
        <v>0</v>
      </c>
      <c r="D178" s="235"/>
      <c r="E178" s="236"/>
      <c r="F178" s="817" t="s">
        <v>207</v>
      </c>
      <c r="G178" s="890">
        <f>SUM(C178/2)</f>
        <v>0</v>
      </c>
      <c r="H178" s="238"/>
      <c r="I178" s="1299" t="s">
        <v>208</v>
      </c>
      <c r="J178" s="1299"/>
      <c r="K178" s="1306">
        <f>SUM(C178/2)</f>
        <v>0</v>
      </c>
      <c r="L178" s="1306"/>
      <c r="M178" s="1379" t="s">
        <v>258</v>
      </c>
      <c r="N178" s="1379"/>
      <c r="O178" s="1379"/>
      <c r="P178" s="1379"/>
      <c r="Q178" s="1379"/>
      <c r="R178" s="913">
        <f>M175-'אב-ספטמבר.9'!Q181</f>
        <v>0</v>
      </c>
      <c r="T178" s="1258"/>
      <c r="U178" s="1258"/>
      <c r="V178" s="1258"/>
      <c r="W178" s="1258"/>
      <c r="X178" s="1258"/>
      <c r="Y178" s="105"/>
    </row>
    <row r="179" spans="1:25" s="901" customFormat="1" ht="30" hidden="1" customHeight="1" x14ac:dyDescent="0.25">
      <c r="A179" s="86"/>
      <c r="B179" s="905" t="s">
        <v>244</v>
      </c>
      <c r="C179" s="906">
        <f>G178+'אב-ספטמבר.9'!C179</f>
        <v>0</v>
      </c>
      <c r="D179" s="235"/>
      <c r="E179" s="236"/>
      <c r="F179" s="903"/>
      <c r="G179" s="907"/>
      <c r="H179" s="238"/>
      <c r="I179" s="919"/>
      <c r="J179" s="1309"/>
      <c r="K179" s="1309"/>
      <c r="L179" s="1309"/>
      <c r="M179" s="910"/>
      <c r="N179" s="911"/>
      <c r="O179" s="911"/>
      <c r="P179" s="911"/>
      <c r="Q179" s="911"/>
      <c r="R179" s="913"/>
      <c r="T179" s="899"/>
      <c r="U179" s="899"/>
      <c r="V179" s="899"/>
      <c r="W179" s="899"/>
      <c r="X179" s="899"/>
      <c r="Y179" s="105"/>
    </row>
    <row r="180" spans="1:25" ht="36" customHeight="1" x14ac:dyDescent="0.2">
      <c r="B180" s="1374"/>
      <c r="C180" s="1374"/>
      <c r="D180" s="1374"/>
      <c r="E180" s="1374"/>
      <c r="F180" s="1375"/>
      <c r="G180" s="1376"/>
      <c r="H180" s="1377"/>
      <c r="I180" s="1378"/>
      <c r="J180" s="1297" t="s">
        <v>246</v>
      </c>
      <c r="K180" s="1266"/>
      <c r="L180" s="1266"/>
      <c r="M180" s="1266"/>
      <c r="N180" s="1266"/>
      <c r="O180" s="1266"/>
      <c r="P180" s="1266"/>
      <c r="Q180" s="947">
        <f>SUM(R175+C179)</f>
        <v>0</v>
      </c>
      <c r="R180" s="947"/>
      <c r="S180" s="914" t="str">
        <f>IF(Q180&gt;0,,"זכות")</f>
        <v>זכות</v>
      </c>
      <c r="T180" s="107"/>
      <c r="U180" s="107"/>
      <c r="V180" s="107"/>
      <c r="W180" s="107"/>
      <c r="X180" s="107"/>
    </row>
    <row r="181" spans="1:25" ht="24.6" customHeight="1" x14ac:dyDescent="0.2">
      <c r="B181" s="1300"/>
      <c r="C181" s="1301"/>
      <c r="D181" s="1301"/>
      <c r="E181" s="1301"/>
      <c r="F181" s="1301"/>
      <c r="G181" s="1302"/>
      <c r="H181" s="1302"/>
      <c r="I181" s="1302"/>
      <c r="J181" s="1304" t="s">
        <v>226</v>
      </c>
      <c r="K181" s="1028"/>
      <c r="L181" s="1028"/>
      <c r="M181" s="1028"/>
      <c r="N181" s="1028"/>
      <c r="O181" s="1028"/>
      <c r="P181" s="1028"/>
      <c r="Q181" s="1311">
        <f>IF(F175&lt;0,F175,)</f>
        <v>0</v>
      </c>
      <c r="R181" s="1311"/>
      <c r="S181" s="1310" t="s">
        <v>243</v>
      </c>
      <c r="T181" s="1310"/>
      <c r="U181" s="1310"/>
      <c r="V181" s="107"/>
      <c r="W181" s="107"/>
      <c r="X181" s="107"/>
    </row>
    <row r="182" spans="1:25" ht="14.25" x14ac:dyDescent="0.2">
      <c r="B182" s="1268" t="s">
        <v>240</v>
      </c>
      <c r="C182" s="1268"/>
      <c r="D182" s="1268"/>
      <c r="E182" s="1268"/>
      <c r="F182" s="1268"/>
      <c r="G182" s="1268"/>
      <c r="H182" s="1268"/>
      <c r="I182" s="1268"/>
      <c r="J182" s="1268"/>
      <c r="K182" s="1268"/>
      <c r="L182" s="1268"/>
      <c r="M182" s="1268"/>
      <c r="N182" s="1268"/>
      <c r="O182" s="1268"/>
      <c r="P182" s="1268"/>
      <c r="Q182" s="1268"/>
      <c r="R182" s="1268"/>
      <c r="S182" s="107"/>
      <c r="T182" s="107"/>
      <c r="U182" s="107"/>
      <c r="V182" s="107"/>
      <c r="W182" s="107"/>
      <c r="X182" s="107"/>
    </row>
    <row r="183" spans="1:25" ht="14.25" x14ac:dyDescent="0.2">
      <c r="B183" s="1217"/>
      <c r="C183" s="1217"/>
      <c r="D183" s="1217"/>
      <c r="E183" s="1217"/>
      <c r="F183" s="1217"/>
      <c r="G183" s="1217"/>
      <c r="H183" s="1217"/>
      <c r="I183" s="1217"/>
      <c r="J183" s="1217"/>
      <c r="K183" s="1217"/>
      <c r="L183" s="1217"/>
      <c r="M183" s="1217"/>
      <c r="N183" s="1217"/>
      <c r="O183" s="1217"/>
      <c r="P183" s="1217"/>
      <c r="Q183" s="1217"/>
      <c r="R183" s="1217"/>
      <c r="S183" s="1217"/>
      <c r="T183" s="1217"/>
      <c r="U183" s="1217"/>
      <c r="V183" s="1217"/>
    </row>
    <row r="184" spans="1:25" ht="15" hidden="1" x14ac:dyDescent="0.25">
      <c r="C184" s="108"/>
      <c r="D184" s="108"/>
      <c r="E184" s="108"/>
      <c r="F184" s="108"/>
      <c r="G184" s="108"/>
      <c r="H184" s="108"/>
      <c r="I184" s="108"/>
      <c r="J184" s="108"/>
      <c r="K184" s="108"/>
      <c r="L184" s="108"/>
      <c r="M184" s="108"/>
      <c r="N184" s="108"/>
      <c r="O184" s="108"/>
      <c r="P184" s="108"/>
      <c r="Q184" s="108"/>
      <c r="R184" s="108"/>
      <c r="S184" s="108"/>
    </row>
    <row r="185" spans="1:25" ht="14.25" hidden="1" x14ac:dyDescent="0.2">
      <c r="C185" s="1026"/>
      <c r="D185" s="1026"/>
      <c r="E185" s="1026"/>
      <c r="F185" s="1026"/>
      <c r="G185" s="1026"/>
      <c r="H185" s="1026"/>
      <c r="I185" s="1026"/>
      <c r="J185" s="1026"/>
      <c r="K185" s="1026"/>
      <c r="L185" s="335"/>
      <c r="M185" s="335"/>
      <c r="N185" s="335"/>
    </row>
    <row r="186" spans="1:25" ht="14.25" hidden="1" x14ac:dyDescent="0.2">
      <c r="C186" s="335"/>
      <c r="E186" s="78"/>
      <c r="F186" s="335"/>
      <c r="G186" s="335"/>
      <c r="H186" s="505"/>
      <c r="J186" s="335"/>
      <c r="K186" s="335"/>
      <c r="L186" s="335"/>
      <c r="M186" s="335"/>
      <c r="N186" s="335"/>
    </row>
    <row r="187" spans="1:25" ht="14.25" hidden="1" x14ac:dyDescent="0.2">
      <c r="C187" s="335"/>
      <c r="E187" s="78"/>
      <c r="F187" s="335"/>
      <c r="G187" s="335"/>
      <c r="H187" s="505"/>
      <c r="J187" s="335"/>
      <c r="K187" s="335"/>
      <c r="L187" s="335"/>
      <c r="M187" s="335"/>
      <c r="N187" s="335"/>
    </row>
    <row r="188" spans="1:25" ht="14.25" hidden="1" x14ac:dyDescent="0.2">
      <c r="C188" s="335"/>
      <c r="E188" s="78"/>
      <c r="F188" s="335"/>
      <c r="G188" s="335"/>
      <c r="H188" s="505"/>
      <c r="J188" s="335"/>
      <c r="K188" s="335"/>
      <c r="L188" s="335"/>
      <c r="M188" s="335"/>
      <c r="N188" s="335"/>
    </row>
    <row r="189" spans="1:25" ht="14.25" hidden="1" x14ac:dyDescent="0.2">
      <c r="C189" s="335"/>
      <c r="E189" s="78"/>
      <c r="F189" s="335"/>
      <c r="G189" s="335"/>
      <c r="H189" s="505"/>
      <c r="J189" s="335"/>
      <c r="K189" s="335"/>
      <c r="L189" s="335"/>
      <c r="M189" s="335"/>
      <c r="N189" s="335"/>
    </row>
    <row r="190" spans="1:25" ht="14.25" hidden="1" x14ac:dyDescent="0.2">
      <c r="C190" s="335"/>
      <c r="E190" s="78"/>
      <c r="F190" s="335"/>
      <c r="G190" s="335"/>
      <c r="H190" s="505"/>
      <c r="J190" s="335"/>
      <c r="K190" s="335"/>
      <c r="L190" s="335"/>
      <c r="M190" s="335"/>
      <c r="N190" s="335"/>
    </row>
    <row r="191" spans="1:25" ht="14.25" hidden="1" x14ac:dyDescent="0.2">
      <c r="C191" s="335"/>
      <c r="E191" s="78"/>
      <c r="F191" s="335"/>
      <c r="G191" s="335"/>
      <c r="H191" s="505"/>
      <c r="J191" s="335"/>
      <c r="K191" s="335"/>
      <c r="L191" s="335"/>
      <c r="M191" s="335"/>
      <c r="N191" s="335"/>
    </row>
    <row r="192" spans="1:25" ht="14.25" hidden="1" x14ac:dyDescent="0.2">
      <c r="C192" s="335"/>
      <c r="E192" s="78"/>
      <c r="F192" s="335"/>
      <c r="G192" s="335"/>
      <c r="H192" s="505"/>
      <c r="J192" s="335"/>
      <c r="K192" s="335"/>
      <c r="L192" s="335"/>
      <c r="M192" s="335"/>
      <c r="N192" s="335"/>
    </row>
    <row r="193" spans="3:14" ht="14.25" hidden="1" x14ac:dyDescent="0.2">
      <c r="C193" s="335"/>
      <c r="E193" s="78"/>
      <c r="F193" s="335"/>
      <c r="G193" s="335"/>
      <c r="H193" s="505"/>
      <c r="J193" s="335"/>
      <c r="K193" s="335"/>
      <c r="L193" s="335"/>
      <c r="M193" s="335"/>
      <c r="N193" s="335"/>
    </row>
    <row r="194" spans="3:14" ht="14.25" hidden="1" x14ac:dyDescent="0.2">
      <c r="C194" s="335"/>
      <c r="E194" s="78"/>
      <c r="F194" s="335"/>
      <c r="G194" s="335"/>
      <c r="H194" s="505"/>
      <c r="J194" s="335"/>
      <c r="K194" s="335"/>
      <c r="L194" s="335"/>
      <c r="M194" s="335"/>
      <c r="N194" s="335"/>
    </row>
    <row r="195" spans="3:14" ht="14.25" hidden="1" x14ac:dyDescent="0.2">
      <c r="C195" s="335"/>
      <c r="E195" s="78"/>
      <c r="F195" s="335"/>
      <c r="G195" s="335"/>
      <c r="H195" s="505"/>
      <c r="J195" s="335"/>
      <c r="K195" s="335"/>
      <c r="L195" s="335"/>
      <c r="M195" s="335"/>
      <c r="N195" s="335"/>
    </row>
    <row r="196" spans="3:14" ht="14.25" hidden="1" x14ac:dyDescent="0.2">
      <c r="C196" s="335"/>
      <c r="E196" s="78"/>
      <c r="F196" s="335"/>
      <c r="G196" s="335"/>
      <c r="H196" s="505"/>
      <c r="J196" s="335"/>
      <c r="K196" s="335"/>
      <c r="L196" s="335"/>
      <c r="M196" s="335"/>
      <c r="N196" s="335"/>
    </row>
    <row r="197" spans="3:14" ht="14.25" hidden="1" x14ac:dyDescent="0.2">
      <c r="C197" s="335"/>
      <c r="E197" s="78"/>
      <c r="F197" s="335"/>
      <c r="G197" s="335"/>
      <c r="H197" s="505"/>
      <c r="J197" s="335"/>
      <c r="K197" s="335"/>
      <c r="L197" s="335"/>
      <c r="M197" s="335"/>
      <c r="N197" s="335"/>
    </row>
    <row r="198" spans="3:14" ht="14.25" hidden="1" x14ac:dyDescent="0.2">
      <c r="C198" s="335"/>
      <c r="E198" s="78"/>
      <c r="F198" s="335"/>
      <c r="G198" s="335"/>
      <c r="H198" s="505"/>
      <c r="J198" s="335"/>
      <c r="K198" s="335"/>
      <c r="L198" s="335"/>
      <c r="M198" s="335"/>
      <c r="N198" s="335"/>
    </row>
    <row r="199" spans="3:14" ht="14.25" hidden="1" x14ac:dyDescent="0.2">
      <c r="C199" s="335"/>
      <c r="E199" s="78"/>
      <c r="F199" s="335"/>
      <c r="G199" s="335"/>
      <c r="H199" s="505"/>
      <c r="J199" s="335"/>
      <c r="K199" s="335"/>
      <c r="L199" s="335"/>
      <c r="M199" s="335"/>
      <c r="N199" s="335"/>
    </row>
    <row r="200" spans="3:14" ht="14.25" hidden="1" x14ac:dyDescent="0.2">
      <c r="C200" s="335"/>
      <c r="E200" s="78"/>
      <c r="F200" s="335"/>
      <c r="G200" s="335"/>
      <c r="H200" s="505"/>
      <c r="J200" s="335"/>
      <c r="K200" s="335"/>
      <c r="L200" s="335"/>
      <c r="M200" s="335"/>
      <c r="N200" s="335"/>
    </row>
    <row r="201" spans="3:14" ht="14.25" hidden="1" x14ac:dyDescent="0.2">
      <c r="C201" s="335"/>
      <c r="E201" s="78"/>
      <c r="F201" s="335"/>
      <c r="G201" s="335"/>
      <c r="H201" s="505"/>
      <c r="J201" s="335"/>
      <c r="K201" s="335"/>
      <c r="L201" s="335"/>
      <c r="M201" s="335"/>
      <c r="N201" s="335"/>
    </row>
    <row r="202" spans="3:14" ht="14.25" hidden="1" x14ac:dyDescent="0.2">
      <c r="C202" s="335"/>
      <c r="E202" s="78"/>
      <c r="F202" s="335"/>
      <c r="G202" s="335"/>
      <c r="H202" s="505"/>
      <c r="J202" s="335"/>
      <c r="K202" s="335"/>
      <c r="L202" s="335"/>
      <c r="M202" s="335"/>
      <c r="N202" s="335"/>
    </row>
    <row r="203" spans="3:14" ht="14.25" hidden="1" x14ac:dyDescent="0.2">
      <c r="C203" s="335"/>
      <c r="E203" s="78"/>
      <c r="F203" s="335"/>
      <c r="G203" s="335"/>
      <c r="H203" s="505"/>
      <c r="J203" s="335"/>
      <c r="K203" s="335"/>
      <c r="L203" s="335"/>
      <c r="M203" s="335"/>
      <c r="N203" s="335"/>
    </row>
    <row r="204" spans="3:14" ht="14.25" hidden="1" x14ac:dyDescent="0.2">
      <c r="C204" s="335"/>
      <c r="E204" s="78"/>
      <c r="F204" s="335"/>
      <c r="G204" s="335"/>
      <c r="H204" s="505"/>
      <c r="J204" s="335"/>
      <c r="K204" s="335"/>
      <c r="L204" s="335"/>
      <c r="M204" s="335"/>
      <c r="N204" s="335"/>
    </row>
    <row r="205" spans="3:14" ht="14.25" hidden="1" x14ac:dyDescent="0.2">
      <c r="C205" s="335"/>
      <c r="E205" s="78"/>
      <c r="F205" s="335"/>
      <c r="G205" s="335"/>
      <c r="H205" s="505"/>
      <c r="J205" s="335"/>
      <c r="K205" s="335"/>
      <c r="L205" s="335"/>
      <c r="M205" s="335"/>
      <c r="N205" s="335"/>
    </row>
    <row r="206" spans="3:14" ht="14.25" hidden="1" x14ac:dyDescent="0.2">
      <c r="C206" s="335"/>
      <c r="E206" s="78"/>
      <c r="F206" s="335"/>
      <c r="G206" s="335"/>
      <c r="H206" s="505"/>
      <c r="J206" s="335"/>
      <c r="K206" s="335"/>
      <c r="L206" s="335"/>
      <c r="M206" s="335"/>
      <c r="N206" s="335"/>
    </row>
    <row r="207" spans="3:14" ht="14.25" hidden="1" x14ac:dyDescent="0.2">
      <c r="C207" s="335"/>
      <c r="E207" s="78"/>
      <c r="F207" s="335"/>
      <c r="G207" s="335"/>
      <c r="H207" s="505"/>
      <c r="J207" s="335"/>
      <c r="K207" s="335"/>
      <c r="L207" s="335"/>
      <c r="M207" s="335"/>
      <c r="N207" s="335"/>
    </row>
    <row r="208" spans="3:14" ht="14.25" hidden="1" x14ac:dyDescent="0.2">
      <c r="C208" s="335"/>
      <c r="E208" s="78"/>
      <c r="F208" s="335"/>
      <c r="G208" s="335"/>
      <c r="H208" s="505"/>
      <c r="J208" s="335"/>
      <c r="K208" s="335"/>
      <c r="L208" s="335"/>
      <c r="M208" s="335"/>
      <c r="N208" s="335"/>
    </row>
    <row r="209" spans="3:16" ht="14.25" hidden="1" x14ac:dyDescent="0.2">
      <c r="C209" s="335"/>
      <c r="E209" s="78"/>
      <c r="F209" s="335"/>
      <c r="G209" s="335"/>
      <c r="H209" s="505"/>
      <c r="J209" s="335"/>
      <c r="K209" s="335"/>
      <c r="L209" s="335"/>
      <c r="M209" s="335"/>
      <c r="N209" s="335"/>
    </row>
    <row r="210" spans="3:16" ht="14.25" hidden="1" x14ac:dyDescent="0.2">
      <c r="C210" s="335"/>
      <c r="E210" s="78"/>
      <c r="F210" s="335"/>
      <c r="G210" s="335"/>
      <c r="H210" s="505"/>
      <c r="J210" s="335"/>
      <c r="K210" s="335"/>
      <c r="L210" s="335"/>
      <c r="M210" s="335"/>
      <c r="N210" s="335"/>
    </row>
    <row r="211" spans="3:16" ht="14.25" hidden="1" x14ac:dyDescent="0.2">
      <c r="C211" s="335"/>
      <c r="E211" s="78"/>
      <c r="F211" s="335"/>
      <c r="G211" s="335"/>
      <c r="H211" s="505"/>
      <c r="J211" s="335"/>
      <c r="K211" s="335"/>
      <c r="L211" s="335"/>
      <c r="M211" s="335"/>
      <c r="N211" s="335"/>
    </row>
    <row r="212" spans="3:16" ht="14.25" hidden="1" x14ac:dyDescent="0.2">
      <c r="C212" s="335"/>
      <c r="E212" s="78"/>
      <c r="F212" s="335"/>
      <c r="G212" s="335"/>
      <c r="H212" s="505"/>
      <c r="J212" s="335"/>
      <c r="K212" s="335"/>
      <c r="L212" s="335"/>
      <c r="M212" s="335"/>
      <c r="N212" s="335"/>
    </row>
    <row r="213" spans="3:16" ht="14.25" hidden="1" x14ac:dyDescent="0.2">
      <c r="C213" s="335"/>
      <c r="E213" s="78"/>
      <c r="F213" s="335"/>
      <c r="G213" s="335"/>
      <c r="H213" s="505"/>
      <c r="J213" s="335"/>
      <c r="K213" s="335"/>
      <c r="L213" s="335"/>
      <c r="M213" s="335"/>
      <c r="N213" s="335"/>
    </row>
    <row r="214" spans="3:16" ht="14.25" hidden="1" x14ac:dyDescent="0.2">
      <c r="C214" s="335"/>
      <c r="E214" s="78"/>
      <c r="F214" s="335"/>
      <c r="G214" s="335"/>
      <c r="H214" s="505"/>
      <c r="J214" s="335"/>
      <c r="K214" s="335"/>
      <c r="L214" s="335"/>
      <c r="M214" s="335"/>
      <c r="N214" s="335"/>
    </row>
    <row r="215" spans="3:16" ht="14.25" hidden="1" x14ac:dyDescent="0.2">
      <c r="C215" s="335"/>
      <c r="E215" s="78"/>
      <c r="F215" s="335"/>
      <c r="G215" s="335"/>
      <c r="H215" s="505"/>
      <c r="J215" s="335"/>
      <c r="K215" s="335"/>
      <c r="L215" s="335"/>
      <c r="M215" s="335"/>
      <c r="N215" s="335"/>
    </row>
    <row r="216" spans="3:16" ht="14.25" hidden="1" x14ac:dyDescent="0.2">
      <c r="C216" s="335"/>
      <c r="E216" s="78"/>
      <c r="F216" s="335"/>
      <c r="G216" s="335"/>
      <c r="H216" s="505"/>
      <c r="J216" s="335"/>
      <c r="K216" s="335"/>
      <c r="L216" s="335"/>
      <c r="M216" s="335"/>
      <c r="N216" s="335"/>
    </row>
    <row r="217" spans="3:16" ht="14.25" hidden="1" x14ac:dyDescent="0.2">
      <c r="C217" s="335"/>
      <c r="E217" s="78"/>
      <c r="F217" s="335"/>
      <c r="G217" s="335"/>
      <c r="H217" s="505"/>
      <c r="J217" s="335"/>
      <c r="K217" s="335"/>
      <c r="L217" s="335"/>
      <c r="M217" s="335"/>
      <c r="N217" s="335"/>
    </row>
    <row r="218" spans="3:16" ht="14.25" hidden="1" x14ac:dyDescent="0.2">
      <c r="C218" s="335"/>
      <c r="E218" s="78"/>
      <c r="F218" s="335"/>
      <c r="G218" s="335"/>
      <c r="H218" s="505"/>
      <c r="J218" s="335"/>
      <c r="K218" s="335"/>
      <c r="L218" s="335"/>
      <c r="M218" s="335"/>
      <c r="N218" s="335"/>
    </row>
    <row r="219" spans="3:16" ht="14.25" hidden="1" x14ac:dyDescent="0.2">
      <c r="C219" s="335"/>
      <c r="E219" s="78"/>
      <c r="F219" s="335"/>
      <c r="G219" s="335"/>
      <c r="H219" s="505"/>
      <c r="J219" s="335"/>
      <c r="K219" s="335"/>
      <c r="L219" s="335"/>
      <c r="M219" s="335"/>
      <c r="N219" s="335"/>
      <c r="O219" s="335"/>
      <c r="P219" s="335"/>
    </row>
    <row r="220" spans="3:16" ht="14.25" hidden="1" x14ac:dyDescent="0.2">
      <c r="C220" s="335"/>
      <c r="E220" s="78"/>
      <c r="F220" s="335"/>
      <c r="G220" s="335"/>
      <c r="H220" s="505"/>
      <c r="J220" s="335"/>
      <c r="K220" s="335"/>
      <c r="L220" s="335"/>
      <c r="M220" s="335"/>
      <c r="N220" s="335"/>
      <c r="O220" s="335"/>
      <c r="P220" s="335"/>
    </row>
    <row r="221" spans="3:16" ht="14.25" hidden="1" x14ac:dyDescent="0.2">
      <c r="C221" s="335"/>
      <c r="E221" s="78"/>
      <c r="F221" s="335"/>
      <c r="G221" s="335"/>
      <c r="H221" s="505"/>
      <c r="J221" s="335"/>
      <c r="K221" s="335"/>
      <c r="L221" s="335"/>
      <c r="M221" s="335"/>
      <c r="N221" s="335"/>
      <c r="O221" s="335"/>
      <c r="P221" s="335"/>
    </row>
    <row r="222" spans="3:16" ht="14.25" hidden="1" x14ac:dyDescent="0.2">
      <c r="C222" s="335"/>
      <c r="E222" s="78"/>
      <c r="F222" s="335"/>
      <c r="G222" s="335"/>
      <c r="H222" s="505"/>
      <c r="J222" s="335"/>
      <c r="K222" s="335"/>
      <c r="L222" s="335"/>
      <c r="M222" s="335"/>
      <c r="N222" s="335"/>
      <c r="O222" s="335"/>
      <c r="P222" s="335"/>
    </row>
    <row r="223" spans="3:16" ht="14.25" hidden="1" x14ac:dyDescent="0.2">
      <c r="C223" s="335"/>
      <c r="E223" s="78"/>
      <c r="F223" s="335"/>
      <c r="G223" s="335"/>
      <c r="H223" s="505"/>
      <c r="J223" s="335"/>
      <c r="K223" s="335"/>
      <c r="L223" s="335"/>
      <c r="M223" s="335"/>
      <c r="N223" s="335"/>
      <c r="O223" s="335"/>
      <c r="P223" s="335"/>
    </row>
    <row r="224" spans="3:16" ht="14.25" hidden="1" x14ac:dyDescent="0.2">
      <c r="C224" s="335"/>
      <c r="E224" s="78"/>
      <c r="F224" s="335"/>
      <c r="G224" s="335"/>
      <c r="H224" s="505"/>
      <c r="J224" s="335"/>
      <c r="K224" s="335"/>
      <c r="L224" s="335"/>
      <c r="M224" s="335"/>
      <c r="N224" s="335"/>
      <c r="O224" s="335"/>
      <c r="P224" s="335"/>
    </row>
    <row r="225" spans="3:16" ht="14.25" hidden="1" x14ac:dyDescent="0.2">
      <c r="C225" s="335"/>
      <c r="E225" s="78"/>
      <c r="F225" s="335"/>
      <c r="G225" s="335"/>
      <c r="H225" s="505"/>
      <c r="J225" s="335"/>
      <c r="K225" s="335"/>
      <c r="L225" s="335"/>
      <c r="M225" s="335"/>
      <c r="N225" s="335"/>
      <c r="O225" s="335"/>
      <c r="P225" s="335"/>
    </row>
    <row r="226" spans="3:16" ht="14.25" hidden="1" x14ac:dyDescent="0.2">
      <c r="C226" s="335"/>
      <c r="E226" s="78"/>
      <c r="F226" s="335"/>
      <c r="G226" s="335"/>
      <c r="H226" s="505"/>
      <c r="J226" s="335"/>
      <c r="K226" s="335"/>
      <c r="L226" s="335"/>
      <c r="M226" s="335"/>
      <c r="N226" s="335"/>
      <c r="O226" s="335"/>
      <c r="P226" s="335"/>
    </row>
    <row r="227" spans="3:16" ht="14.25" hidden="1" x14ac:dyDescent="0.2">
      <c r="C227" s="335"/>
      <c r="E227" s="78"/>
      <c r="F227" s="335"/>
      <c r="G227" s="335"/>
      <c r="H227" s="505"/>
      <c r="J227" s="335"/>
      <c r="K227" s="335"/>
      <c r="L227" s="335"/>
      <c r="M227" s="335"/>
      <c r="N227" s="335"/>
      <c r="O227" s="335"/>
      <c r="P227" s="335"/>
    </row>
    <row r="228" spans="3:16" ht="14.25" hidden="1" x14ac:dyDescent="0.2">
      <c r="C228" s="335"/>
      <c r="E228" s="78"/>
      <c r="F228" s="335"/>
      <c r="G228" s="335"/>
      <c r="H228" s="505"/>
      <c r="J228" s="335"/>
      <c r="K228" s="335"/>
      <c r="L228" s="335"/>
      <c r="M228" s="335"/>
      <c r="N228" s="335"/>
      <c r="O228" s="335"/>
      <c r="P228" s="335"/>
    </row>
    <row r="229" spans="3:16" ht="14.25" hidden="1" x14ac:dyDescent="0.2">
      <c r="C229" s="335"/>
      <c r="E229" s="78"/>
      <c r="F229" s="335"/>
      <c r="G229" s="335"/>
      <c r="H229" s="505"/>
      <c r="J229" s="335"/>
      <c r="K229" s="335"/>
      <c r="L229" s="335"/>
      <c r="M229" s="335"/>
      <c r="N229" s="335"/>
      <c r="O229" s="335"/>
      <c r="P229" s="335"/>
    </row>
    <row r="230" spans="3:16" ht="14.25" hidden="1" x14ac:dyDescent="0.2">
      <c r="C230" s="335"/>
      <c r="E230" s="78"/>
      <c r="F230" s="335"/>
      <c r="G230" s="335"/>
      <c r="H230" s="505"/>
      <c r="J230" s="335"/>
      <c r="K230" s="335"/>
      <c r="L230" s="335"/>
      <c r="M230" s="335"/>
      <c r="N230" s="335"/>
      <c r="O230" s="335"/>
      <c r="P230" s="335"/>
    </row>
    <row r="231" spans="3:16" ht="14.25" hidden="1" x14ac:dyDescent="0.2">
      <c r="C231" s="335"/>
      <c r="E231" s="78"/>
      <c r="F231" s="335"/>
      <c r="G231" s="335"/>
      <c r="H231" s="505"/>
      <c r="J231" s="335"/>
      <c r="K231" s="335"/>
      <c r="L231" s="335"/>
      <c r="M231" s="335"/>
      <c r="N231" s="335"/>
      <c r="O231" s="335"/>
      <c r="P231" s="335"/>
    </row>
    <row r="232" spans="3:16" ht="14.25" hidden="1" x14ac:dyDescent="0.2">
      <c r="C232" s="335"/>
      <c r="E232" s="78"/>
      <c r="F232" s="335"/>
      <c r="G232" s="335"/>
      <c r="H232" s="505"/>
      <c r="J232" s="335"/>
      <c r="K232" s="335"/>
      <c r="L232" s="335"/>
      <c r="M232" s="335"/>
      <c r="N232" s="335"/>
      <c r="O232" s="335"/>
      <c r="P232" s="335"/>
    </row>
    <row r="233" spans="3:16" ht="14.25" hidden="1" x14ac:dyDescent="0.2">
      <c r="C233" s="335"/>
      <c r="E233" s="78"/>
      <c r="F233" s="335"/>
      <c r="G233" s="335"/>
      <c r="H233" s="505"/>
      <c r="J233" s="335"/>
      <c r="K233" s="335"/>
      <c r="L233" s="335"/>
      <c r="M233" s="335"/>
      <c r="N233" s="335"/>
      <c r="O233" s="335"/>
      <c r="P233" s="335"/>
    </row>
    <row r="234" spans="3:16" ht="14.25" hidden="1" x14ac:dyDescent="0.2">
      <c r="C234" s="335"/>
      <c r="E234" s="78"/>
      <c r="F234" s="335"/>
      <c r="G234" s="335"/>
      <c r="H234" s="505"/>
      <c r="J234" s="335"/>
      <c r="K234" s="335"/>
      <c r="L234" s="335"/>
      <c r="M234" s="335"/>
      <c r="N234" s="335"/>
      <c r="O234" s="335"/>
      <c r="P234" s="335"/>
    </row>
    <row r="235" spans="3:16" ht="14.25" hidden="1" x14ac:dyDescent="0.2">
      <c r="C235" s="335"/>
      <c r="E235" s="78"/>
      <c r="F235" s="335"/>
      <c r="G235" s="335"/>
      <c r="H235" s="505"/>
      <c r="J235" s="335"/>
      <c r="K235" s="335"/>
      <c r="L235" s="335"/>
      <c r="M235" s="335"/>
      <c r="N235" s="335"/>
      <c r="O235" s="335"/>
      <c r="P235" s="335"/>
    </row>
    <row r="236" spans="3:16" ht="14.25" hidden="1" x14ac:dyDescent="0.2">
      <c r="C236" s="335"/>
      <c r="E236" s="78"/>
      <c r="F236" s="335"/>
      <c r="G236" s="335"/>
      <c r="H236" s="505"/>
      <c r="J236" s="335"/>
      <c r="K236" s="335"/>
      <c r="L236" s="335"/>
      <c r="M236" s="335"/>
      <c r="N236" s="335"/>
      <c r="O236" s="335"/>
      <c r="P236" s="335"/>
    </row>
    <row r="237" spans="3:16" ht="14.25" hidden="1" x14ac:dyDescent="0.2">
      <c r="C237" s="335"/>
      <c r="E237" s="78"/>
      <c r="F237" s="335"/>
      <c r="G237" s="335"/>
      <c r="H237" s="505"/>
      <c r="J237" s="335"/>
      <c r="K237" s="335"/>
      <c r="L237" s="335"/>
      <c r="M237" s="335"/>
      <c r="N237" s="335"/>
      <c r="O237" s="335"/>
      <c r="P237" s="335"/>
    </row>
    <row r="238" spans="3:16" ht="14.25" hidden="1" x14ac:dyDescent="0.2">
      <c r="C238" s="335"/>
      <c r="E238" s="78"/>
      <c r="F238" s="335"/>
      <c r="G238" s="335"/>
      <c r="H238" s="505"/>
      <c r="J238" s="335"/>
      <c r="K238" s="335"/>
      <c r="L238" s="335"/>
      <c r="M238" s="335"/>
      <c r="N238" s="335"/>
      <c r="O238" s="335"/>
      <c r="P238" s="335"/>
    </row>
    <row r="239" spans="3:16" ht="14.25" hidden="1" x14ac:dyDescent="0.2">
      <c r="C239" s="335"/>
      <c r="E239" s="78"/>
      <c r="F239" s="335"/>
      <c r="G239" s="335"/>
      <c r="H239" s="505"/>
      <c r="J239" s="335"/>
      <c r="K239" s="335"/>
      <c r="L239" s="335"/>
      <c r="M239" s="335"/>
      <c r="N239" s="335"/>
      <c r="O239" s="335"/>
      <c r="P239" s="335"/>
    </row>
    <row r="240" spans="3:16" ht="14.25" hidden="1" x14ac:dyDescent="0.2">
      <c r="C240" s="335"/>
      <c r="E240" s="78"/>
      <c r="F240" s="335"/>
      <c r="G240" s="335"/>
      <c r="H240" s="505"/>
      <c r="J240" s="335"/>
      <c r="K240" s="335"/>
      <c r="L240" s="335"/>
      <c r="M240" s="335"/>
      <c r="N240" s="335"/>
      <c r="O240" s="335"/>
      <c r="P240" s="335"/>
    </row>
    <row r="241" spans="3:16" ht="14.25" hidden="1" x14ac:dyDescent="0.2">
      <c r="C241" s="335"/>
      <c r="E241" s="78"/>
      <c r="F241" s="335"/>
      <c r="G241" s="335"/>
      <c r="H241" s="505"/>
      <c r="J241" s="335"/>
      <c r="K241" s="335"/>
      <c r="L241" s="335"/>
      <c r="M241" s="335"/>
      <c r="N241" s="335"/>
      <c r="O241" s="335"/>
      <c r="P241" s="335"/>
    </row>
    <row r="242" spans="3:16" ht="14.25" hidden="1" x14ac:dyDescent="0.2">
      <c r="C242" s="335"/>
      <c r="E242" s="78"/>
      <c r="F242" s="335"/>
      <c r="G242" s="335"/>
      <c r="H242" s="505"/>
      <c r="J242" s="335"/>
      <c r="K242" s="335"/>
      <c r="L242" s="335"/>
      <c r="M242" s="335"/>
      <c r="N242" s="335"/>
      <c r="O242" s="335"/>
      <c r="P242" s="335"/>
    </row>
    <row r="243" spans="3:16" ht="14.25" hidden="1" x14ac:dyDescent="0.2">
      <c r="C243" s="335"/>
      <c r="E243" s="78"/>
      <c r="F243" s="335"/>
      <c r="G243" s="335"/>
      <c r="H243" s="505"/>
      <c r="J243" s="335"/>
      <c r="K243" s="335"/>
      <c r="L243" s="335"/>
      <c r="M243" s="335"/>
      <c r="N243" s="335"/>
      <c r="O243" s="335"/>
      <c r="P243" s="335"/>
    </row>
    <row r="244" spans="3:16" ht="14.25" hidden="1" x14ac:dyDescent="0.2">
      <c r="C244" s="335"/>
      <c r="E244" s="78"/>
      <c r="F244" s="335"/>
      <c r="G244" s="335"/>
      <c r="H244" s="505"/>
      <c r="J244" s="335"/>
      <c r="K244" s="335"/>
      <c r="L244" s="335"/>
      <c r="M244" s="335"/>
      <c r="N244" s="335"/>
      <c r="O244" s="335"/>
      <c r="P244" s="335"/>
    </row>
    <row r="245" spans="3:16" ht="14.25" hidden="1" x14ac:dyDescent="0.2">
      <c r="C245" s="335"/>
      <c r="E245" s="78"/>
      <c r="F245" s="335"/>
      <c r="G245" s="335"/>
      <c r="H245" s="505"/>
      <c r="J245" s="335"/>
      <c r="K245" s="335"/>
      <c r="L245" s="335"/>
      <c r="M245" s="335"/>
      <c r="N245" s="335"/>
      <c r="O245" s="335"/>
      <c r="P245" s="335"/>
    </row>
    <row r="246" spans="3:16" ht="14.25" hidden="1" x14ac:dyDescent="0.2">
      <c r="C246" s="335"/>
      <c r="E246" s="78"/>
      <c r="F246" s="335"/>
      <c r="G246" s="335"/>
      <c r="H246" s="505"/>
      <c r="J246" s="335"/>
      <c r="K246" s="335"/>
      <c r="L246" s="335"/>
      <c r="M246" s="335"/>
      <c r="N246" s="335"/>
      <c r="O246" s="335"/>
      <c r="P246" s="335"/>
    </row>
    <row r="247" spans="3:16" ht="14.25" hidden="1" x14ac:dyDescent="0.2">
      <c r="C247" s="335"/>
      <c r="E247" s="78"/>
      <c r="F247" s="335"/>
      <c r="G247" s="335"/>
      <c r="H247" s="505"/>
      <c r="J247" s="335"/>
      <c r="K247" s="335"/>
      <c r="L247" s="335"/>
      <c r="M247" s="335"/>
      <c r="N247" s="335"/>
      <c r="O247" s="335"/>
      <c r="P247" s="335"/>
    </row>
    <row r="248" spans="3:16" ht="14.25" hidden="1" x14ac:dyDescent="0.2">
      <c r="C248" s="335"/>
      <c r="E248" s="78"/>
      <c r="F248" s="335"/>
      <c r="G248" s="335"/>
      <c r="H248" s="505"/>
      <c r="J248" s="335"/>
      <c r="K248" s="335"/>
      <c r="L248" s="335"/>
      <c r="M248" s="335"/>
      <c r="N248" s="335"/>
      <c r="O248" s="335"/>
      <c r="P248" s="335"/>
    </row>
    <row r="249" spans="3:16" ht="14.25" hidden="1" x14ac:dyDescent="0.2">
      <c r="C249" s="335"/>
      <c r="E249" s="78"/>
      <c r="F249" s="335"/>
      <c r="G249" s="335"/>
      <c r="H249" s="505"/>
      <c r="J249" s="335"/>
      <c r="K249" s="335"/>
      <c r="L249" s="335"/>
      <c r="M249" s="335"/>
      <c r="N249" s="335"/>
      <c r="O249" s="335"/>
      <c r="P249" s="335"/>
    </row>
    <row r="250" spans="3:16" ht="14.25" hidden="1" x14ac:dyDescent="0.2">
      <c r="C250" s="335"/>
      <c r="E250" s="78"/>
      <c r="F250" s="335"/>
      <c r="G250" s="335"/>
      <c r="H250" s="505"/>
      <c r="J250" s="335"/>
      <c r="K250" s="335"/>
      <c r="L250" s="335"/>
      <c r="M250" s="335"/>
      <c r="N250" s="335"/>
      <c r="O250" s="335"/>
      <c r="P250" s="335"/>
    </row>
    <row r="251" spans="3:16" ht="14.25" hidden="1" x14ac:dyDescent="0.2">
      <c r="C251" s="335"/>
      <c r="E251" s="78"/>
      <c r="F251" s="335"/>
      <c r="G251" s="335"/>
      <c r="H251" s="505"/>
      <c r="J251" s="335"/>
      <c r="K251" s="335"/>
      <c r="L251" s="335"/>
      <c r="M251" s="335"/>
      <c r="N251" s="335"/>
      <c r="O251" s="335"/>
      <c r="P251" s="335"/>
    </row>
    <row r="252" spans="3:16" ht="14.25" hidden="1" x14ac:dyDescent="0.2">
      <c r="C252" s="335"/>
      <c r="E252" s="78"/>
      <c r="F252" s="335"/>
      <c r="G252" s="335"/>
      <c r="H252" s="505"/>
      <c r="J252" s="335"/>
      <c r="K252" s="335"/>
      <c r="L252" s="335"/>
      <c r="M252" s="335"/>
      <c r="N252" s="335"/>
      <c r="O252" s="335"/>
      <c r="P252" s="335"/>
    </row>
    <row r="253" spans="3:16" ht="14.25" hidden="1" x14ac:dyDescent="0.2">
      <c r="C253" s="335"/>
      <c r="E253" s="78"/>
      <c r="F253" s="335"/>
      <c r="G253" s="335"/>
      <c r="H253" s="505"/>
      <c r="J253" s="335"/>
      <c r="K253" s="335"/>
      <c r="L253" s="335"/>
      <c r="M253" s="335"/>
      <c r="N253" s="335"/>
      <c r="O253" s="335"/>
      <c r="P253" s="335"/>
    </row>
    <row r="254" spans="3:16" ht="14.25" hidden="1" x14ac:dyDescent="0.2">
      <c r="C254" s="335"/>
      <c r="E254" s="78"/>
      <c r="F254" s="335"/>
      <c r="G254" s="335"/>
      <c r="H254" s="505"/>
      <c r="J254" s="335"/>
      <c r="K254" s="335"/>
      <c r="L254" s="335"/>
      <c r="M254" s="335"/>
      <c r="N254" s="335"/>
      <c r="O254" s="335"/>
      <c r="P254" s="335"/>
    </row>
    <row r="255" spans="3:16" ht="14.25" hidden="1" x14ac:dyDescent="0.2">
      <c r="C255" s="335"/>
      <c r="E255" s="78"/>
      <c r="F255" s="335"/>
      <c r="G255" s="335"/>
      <c r="H255" s="505"/>
      <c r="J255" s="335"/>
      <c r="K255" s="335"/>
      <c r="L255" s="335"/>
      <c r="M255" s="335"/>
      <c r="N255" s="335"/>
      <c r="O255" s="335"/>
      <c r="P255" s="335"/>
    </row>
    <row r="256" spans="3:16" ht="14.25" hidden="1" x14ac:dyDescent="0.2">
      <c r="C256" s="335"/>
      <c r="E256" s="78"/>
      <c r="F256" s="335"/>
      <c r="G256" s="335"/>
      <c r="H256" s="505"/>
      <c r="J256" s="335"/>
      <c r="K256" s="335"/>
      <c r="L256" s="335"/>
      <c r="M256" s="335"/>
      <c r="N256" s="335"/>
      <c r="O256" s="335"/>
      <c r="P256" s="335"/>
    </row>
    <row r="257" spans="3:16" ht="14.25" hidden="1" x14ac:dyDescent="0.2">
      <c r="C257" s="335"/>
      <c r="E257" s="78"/>
      <c r="F257" s="335"/>
      <c r="G257" s="335"/>
      <c r="H257" s="505"/>
      <c r="J257" s="335"/>
      <c r="K257" s="335"/>
      <c r="L257" s="335"/>
      <c r="M257" s="335"/>
      <c r="N257" s="335"/>
      <c r="O257" s="335"/>
      <c r="P257" s="335"/>
    </row>
    <row r="258" spans="3:16" ht="14.25" hidden="1" x14ac:dyDescent="0.2">
      <c r="C258" s="335"/>
      <c r="E258" s="78"/>
      <c r="F258" s="335"/>
      <c r="G258" s="335"/>
      <c r="H258" s="505"/>
      <c r="J258" s="335"/>
      <c r="K258" s="335"/>
      <c r="L258" s="335"/>
      <c r="M258" s="335"/>
      <c r="N258" s="335"/>
      <c r="O258" s="335"/>
      <c r="P258" s="335"/>
    </row>
    <row r="259" spans="3:16" ht="14.25" hidden="1" x14ac:dyDescent="0.2">
      <c r="C259" s="335"/>
      <c r="E259" s="78"/>
      <c r="F259" s="335"/>
      <c r="G259" s="335"/>
      <c r="H259" s="505"/>
      <c r="J259" s="335"/>
      <c r="K259" s="335"/>
      <c r="L259" s="335"/>
      <c r="M259" s="335"/>
      <c r="N259" s="335"/>
      <c r="O259" s="335"/>
      <c r="P259" s="335"/>
    </row>
    <row r="260" spans="3:16" ht="14.25" hidden="1" x14ac:dyDescent="0.2">
      <c r="C260" s="335"/>
      <c r="E260" s="78"/>
      <c r="F260" s="335"/>
      <c r="G260" s="335"/>
      <c r="H260" s="505"/>
      <c r="J260" s="335"/>
      <c r="K260" s="335"/>
      <c r="L260" s="335"/>
      <c r="M260" s="335"/>
      <c r="N260" s="335"/>
      <c r="O260" s="335"/>
      <c r="P260" s="335"/>
    </row>
    <row r="261" spans="3:16" ht="14.25" hidden="1" x14ac:dyDescent="0.2">
      <c r="C261" s="335"/>
      <c r="E261" s="78"/>
      <c r="F261" s="335"/>
      <c r="G261" s="335"/>
      <c r="H261" s="505"/>
      <c r="J261" s="335"/>
      <c r="K261" s="335"/>
      <c r="L261" s="335"/>
      <c r="M261" s="335"/>
      <c r="N261" s="335"/>
      <c r="O261" s="335"/>
      <c r="P261" s="335"/>
    </row>
    <row r="262" spans="3:16" ht="14.25" hidden="1" x14ac:dyDescent="0.2">
      <c r="C262" s="335"/>
      <c r="E262" s="78"/>
      <c r="F262" s="335"/>
      <c r="G262" s="335"/>
      <c r="H262" s="505"/>
      <c r="J262" s="335"/>
      <c r="K262" s="335"/>
      <c r="L262" s="335"/>
      <c r="M262" s="335"/>
      <c r="N262" s="335"/>
      <c r="O262" s="335"/>
      <c r="P262" s="335"/>
    </row>
    <row r="263" spans="3:16" ht="14.25" hidden="1" x14ac:dyDescent="0.2">
      <c r="C263" s="335"/>
      <c r="E263" s="78"/>
      <c r="F263" s="335"/>
      <c r="G263" s="335"/>
      <c r="H263" s="505"/>
      <c r="J263" s="335"/>
      <c r="K263" s="335"/>
      <c r="L263" s="335"/>
      <c r="M263" s="335"/>
      <c r="N263" s="335"/>
      <c r="O263" s="335"/>
      <c r="P263" s="335"/>
    </row>
    <row r="264" spans="3:16" ht="14.25" hidden="1" x14ac:dyDescent="0.2">
      <c r="C264" s="335"/>
      <c r="E264" s="78"/>
      <c r="F264" s="335"/>
      <c r="G264" s="335"/>
      <c r="H264" s="505"/>
      <c r="J264" s="335"/>
      <c r="K264" s="335"/>
      <c r="L264" s="335"/>
      <c r="M264" s="335"/>
      <c r="N264" s="335"/>
      <c r="O264" s="335"/>
      <c r="P264" s="335"/>
    </row>
    <row r="265" spans="3:16" ht="14.25" hidden="1" x14ac:dyDescent="0.2">
      <c r="C265" s="335"/>
      <c r="E265" s="78"/>
      <c r="F265" s="335"/>
      <c r="G265" s="335"/>
      <c r="H265" s="505"/>
      <c r="J265" s="335"/>
      <c r="K265" s="335"/>
      <c r="L265" s="335"/>
      <c r="M265" s="335"/>
      <c r="N265" s="335"/>
      <c r="O265" s="335"/>
      <c r="P265" s="335"/>
    </row>
    <row r="266" spans="3:16" ht="14.25" hidden="1" x14ac:dyDescent="0.2">
      <c r="C266" s="335"/>
      <c r="E266" s="78"/>
      <c r="F266" s="335"/>
      <c r="G266" s="335"/>
      <c r="H266" s="505"/>
      <c r="J266" s="335"/>
      <c r="K266" s="335"/>
      <c r="L266" s="335"/>
      <c r="M266" s="335"/>
      <c r="N266" s="335"/>
      <c r="O266" s="335"/>
      <c r="P266" s="335"/>
    </row>
    <row r="267" spans="3:16" ht="14.25" hidden="1" x14ac:dyDescent="0.2">
      <c r="C267" s="335"/>
      <c r="E267" s="78"/>
      <c r="F267" s="335"/>
      <c r="G267" s="335"/>
      <c r="H267" s="505"/>
      <c r="J267" s="335"/>
      <c r="K267" s="335"/>
      <c r="L267" s="335"/>
      <c r="M267" s="335"/>
      <c r="N267" s="335"/>
      <c r="O267" s="335"/>
      <c r="P267" s="335"/>
    </row>
    <row r="268" spans="3:16" ht="14.25" hidden="1" x14ac:dyDescent="0.2">
      <c r="C268" s="335"/>
      <c r="E268" s="78"/>
      <c r="F268" s="335"/>
      <c r="G268" s="335"/>
      <c r="H268" s="505"/>
      <c r="J268" s="335"/>
      <c r="K268" s="335"/>
      <c r="L268" s="335"/>
      <c r="M268" s="335"/>
      <c r="N268" s="335"/>
      <c r="O268" s="335"/>
      <c r="P268" s="335"/>
    </row>
    <row r="269" spans="3:16" ht="14.25" hidden="1" x14ac:dyDescent="0.2">
      <c r="C269" s="335"/>
      <c r="E269" s="78"/>
      <c r="F269" s="335"/>
      <c r="G269" s="335"/>
      <c r="H269" s="505"/>
      <c r="J269" s="335"/>
      <c r="K269" s="335"/>
      <c r="L269" s="335"/>
      <c r="M269" s="335"/>
      <c r="N269" s="335"/>
      <c r="O269" s="335"/>
      <c r="P269" s="335"/>
    </row>
    <row r="270" spans="3:16" ht="14.25" hidden="1" x14ac:dyDescent="0.2">
      <c r="C270" s="335"/>
      <c r="E270" s="78"/>
      <c r="F270" s="335"/>
      <c r="G270" s="335"/>
      <c r="H270" s="505"/>
      <c r="J270" s="335"/>
      <c r="K270" s="335"/>
      <c r="L270" s="335"/>
      <c r="M270" s="335"/>
      <c r="N270" s="335"/>
      <c r="O270" s="335"/>
      <c r="P270" s="335"/>
    </row>
    <row r="271" spans="3:16" ht="14.25" hidden="1" x14ac:dyDescent="0.2">
      <c r="C271" s="335"/>
      <c r="E271" s="78"/>
      <c r="F271" s="335"/>
      <c r="G271" s="335"/>
      <c r="H271" s="505"/>
      <c r="J271" s="335"/>
      <c r="K271" s="335"/>
      <c r="L271" s="335"/>
      <c r="M271" s="335"/>
      <c r="N271" s="335"/>
      <c r="O271" s="335"/>
      <c r="P271" s="335"/>
    </row>
    <row r="272" spans="3:16" ht="14.25" hidden="1" x14ac:dyDescent="0.2">
      <c r="C272" s="335"/>
      <c r="E272" s="78"/>
      <c r="F272" s="335"/>
      <c r="G272" s="335"/>
      <c r="H272" s="505"/>
      <c r="J272" s="335"/>
      <c r="K272" s="335"/>
      <c r="L272" s="335"/>
      <c r="M272" s="335"/>
      <c r="N272" s="335"/>
      <c r="O272" s="335"/>
      <c r="P272" s="335"/>
    </row>
    <row r="273" spans="3:16" ht="14.25" hidden="1" x14ac:dyDescent="0.2">
      <c r="C273" s="335"/>
      <c r="E273" s="78"/>
      <c r="F273" s="335"/>
      <c r="G273" s="335"/>
      <c r="H273" s="505"/>
      <c r="J273" s="335"/>
      <c r="K273" s="335"/>
      <c r="L273" s="335"/>
      <c r="M273" s="335"/>
      <c r="N273" s="335"/>
      <c r="O273" s="335"/>
      <c r="P273" s="335"/>
    </row>
    <row r="274" spans="3:16" ht="14.25" hidden="1" x14ac:dyDescent="0.2">
      <c r="C274" s="335"/>
      <c r="E274" s="78"/>
      <c r="F274" s="335"/>
      <c r="G274" s="335"/>
      <c r="H274" s="505"/>
      <c r="J274" s="335"/>
      <c r="K274" s="335"/>
      <c r="L274" s="335"/>
      <c r="M274" s="335"/>
      <c r="N274" s="335"/>
      <c r="O274" s="335"/>
      <c r="P274" s="335"/>
    </row>
    <row r="275" spans="3:16" ht="14.25" hidden="1" x14ac:dyDescent="0.2">
      <c r="C275" s="335"/>
      <c r="E275" s="78"/>
      <c r="F275" s="335"/>
      <c r="G275" s="335"/>
      <c r="H275" s="505"/>
      <c r="J275" s="335"/>
      <c r="K275" s="335"/>
      <c r="L275" s="335"/>
      <c r="M275" s="335"/>
      <c r="N275" s="335"/>
      <c r="O275" s="335"/>
      <c r="P275" s="335"/>
    </row>
    <row r="276" spans="3:16" ht="14.25" hidden="1" x14ac:dyDescent="0.2">
      <c r="C276" s="335"/>
      <c r="E276" s="78"/>
      <c r="F276" s="335"/>
      <c r="G276" s="335"/>
      <c r="H276" s="505"/>
      <c r="J276" s="335"/>
      <c r="K276" s="335"/>
      <c r="L276" s="335"/>
      <c r="M276" s="335"/>
      <c r="N276" s="335"/>
      <c r="O276" s="335"/>
      <c r="P276" s="335"/>
    </row>
    <row r="277" spans="3:16" ht="14.25" hidden="1" x14ac:dyDescent="0.2">
      <c r="C277" s="335"/>
      <c r="E277" s="78"/>
      <c r="F277" s="335"/>
      <c r="G277" s="335"/>
      <c r="H277" s="505"/>
      <c r="J277" s="335"/>
      <c r="K277" s="335"/>
      <c r="L277" s="335"/>
      <c r="M277" s="335"/>
      <c r="N277" s="335"/>
      <c r="O277" s="335"/>
      <c r="P277" s="335"/>
    </row>
    <row r="278" spans="3:16" ht="14.25" hidden="1" x14ac:dyDescent="0.2">
      <c r="C278" s="335"/>
      <c r="E278" s="78"/>
      <c r="F278" s="335"/>
      <c r="G278" s="335"/>
      <c r="H278" s="505"/>
      <c r="J278" s="335"/>
      <c r="K278" s="335"/>
      <c r="L278" s="335"/>
      <c r="M278" s="335"/>
      <c r="N278" s="335"/>
      <c r="O278" s="335"/>
      <c r="P278" s="335"/>
    </row>
    <row r="279" spans="3:16" ht="14.25" hidden="1" x14ac:dyDescent="0.2">
      <c r="C279" s="335"/>
      <c r="E279" s="78"/>
      <c r="F279" s="335"/>
      <c r="G279" s="335"/>
      <c r="H279" s="505"/>
      <c r="J279" s="335"/>
      <c r="K279" s="335"/>
      <c r="L279" s="335"/>
      <c r="M279" s="335"/>
      <c r="N279" s="335"/>
      <c r="O279" s="335"/>
      <c r="P279" s="335"/>
    </row>
    <row r="280" spans="3:16" ht="14.25" hidden="1" x14ac:dyDescent="0.2">
      <c r="C280" s="335"/>
      <c r="E280" s="78"/>
      <c r="F280" s="335"/>
      <c r="G280" s="335"/>
      <c r="H280" s="505"/>
      <c r="J280" s="335"/>
      <c r="K280" s="335"/>
      <c r="L280" s="335"/>
      <c r="M280" s="335"/>
      <c r="N280" s="335"/>
      <c r="O280" s="335"/>
      <c r="P280" s="335"/>
    </row>
    <row r="281" spans="3:16" ht="14.25" hidden="1" x14ac:dyDescent="0.2">
      <c r="C281" s="335"/>
      <c r="E281" s="78"/>
      <c r="F281" s="335"/>
      <c r="G281" s="335"/>
      <c r="H281" s="505"/>
      <c r="J281" s="335"/>
      <c r="K281" s="335"/>
      <c r="L281" s="335"/>
      <c r="M281" s="335"/>
      <c r="N281" s="335"/>
      <c r="O281" s="335"/>
      <c r="P281" s="335"/>
    </row>
    <row r="282" spans="3:16" ht="14.25" hidden="1" x14ac:dyDescent="0.2">
      <c r="C282" s="335"/>
      <c r="E282" s="78"/>
      <c r="F282" s="335"/>
      <c r="G282" s="335"/>
      <c r="H282" s="505"/>
      <c r="J282" s="335"/>
      <c r="K282" s="335"/>
      <c r="L282" s="335"/>
      <c r="M282" s="335"/>
      <c r="N282" s="335"/>
      <c r="O282" s="335"/>
      <c r="P282" s="335"/>
    </row>
    <row r="283" spans="3:16" ht="14.25" hidden="1" x14ac:dyDescent="0.2">
      <c r="C283" s="335"/>
      <c r="E283" s="78"/>
      <c r="F283" s="335"/>
      <c r="G283" s="335"/>
      <c r="H283" s="505"/>
      <c r="J283" s="335"/>
      <c r="K283" s="335"/>
      <c r="L283" s="335"/>
      <c r="M283" s="335"/>
      <c r="N283" s="335"/>
      <c r="O283" s="335"/>
      <c r="P283" s="335"/>
    </row>
    <row r="284" spans="3:16" ht="14.25" hidden="1" x14ac:dyDescent="0.2">
      <c r="C284" s="335"/>
      <c r="E284" s="78"/>
      <c r="F284" s="335"/>
      <c r="G284" s="335"/>
      <c r="H284" s="505"/>
      <c r="J284" s="335"/>
      <c r="K284" s="335"/>
      <c r="L284" s="335"/>
      <c r="M284" s="335"/>
      <c r="N284" s="335"/>
      <c r="O284" s="335"/>
      <c r="P284" s="335"/>
    </row>
    <row r="285" spans="3:16" ht="14.25" hidden="1" x14ac:dyDescent="0.2">
      <c r="C285" s="335"/>
      <c r="E285" s="78"/>
      <c r="F285" s="335"/>
      <c r="G285" s="335"/>
      <c r="H285" s="505"/>
      <c r="J285" s="335"/>
      <c r="K285" s="335"/>
      <c r="L285" s="335"/>
      <c r="M285" s="335"/>
      <c r="N285" s="335"/>
      <c r="O285" s="335"/>
      <c r="P285" s="335"/>
    </row>
    <row r="286" spans="3:16" ht="14.25" hidden="1" x14ac:dyDescent="0.2">
      <c r="C286" s="335"/>
      <c r="E286" s="78"/>
      <c r="F286" s="335"/>
      <c r="G286" s="335"/>
      <c r="H286" s="505"/>
      <c r="J286" s="335"/>
      <c r="K286" s="335"/>
      <c r="L286" s="335"/>
      <c r="M286" s="335"/>
      <c r="N286" s="335"/>
      <c r="O286" s="335"/>
      <c r="P286" s="335"/>
    </row>
    <row r="287" spans="3:16" ht="14.25" hidden="1" x14ac:dyDescent="0.2">
      <c r="C287" s="335"/>
      <c r="E287" s="78"/>
      <c r="F287" s="335"/>
      <c r="G287" s="335"/>
      <c r="H287" s="505"/>
      <c r="J287" s="335"/>
      <c r="K287" s="335"/>
      <c r="L287" s="335"/>
      <c r="M287" s="335"/>
      <c r="N287" s="335"/>
      <c r="O287" s="335"/>
      <c r="P287" s="335"/>
    </row>
    <row r="288" spans="3:16" ht="14.25" hidden="1" x14ac:dyDescent="0.2">
      <c r="C288" s="335"/>
      <c r="E288" s="78"/>
      <c r="F288" s="335"/>
      <c r="G288" s="335"/>
      <c r="H288" s="505"/>
      <c r="J288" s="335"/>
      <c r="K288" s="335"/>
      <c r="L288" s="335"/>
      <c r="M288" s="335"/>
      <c r="N288" s="335"/>
      <c r="O288" s="335"/>
      <c r="P288" s="335"/>
    </row>
    <row r="289" spans="3:16" ht="14.25" hidden="1" x14ac:dyDescent="0.2">
      <c r="C289" s="335"/>
      <c r="E289" s="78"/>
      <c r="F289" s="335"/>
      <c r="G289" s="335"/>
      <c r="H289" s="505"/>
      <c r="J289" s="335"/>
      <c r="K289" s="335"/>
      <c r="L289" s="335"/>
      <c r="M289" s="335"/>
      <c r="N289" s="335"/>
      <c r="O289" s="335"/>
      <c r="P289" s="335"/>
    </row>
    <row r="290" spans="3:16" ht="14.25" hidden="1" x14ac:dyDescent="0.2">
      <c r="C290" s="335"/>
      <c r="E290" s="78"/>
      <c r="F290" s="335"/>
      <c r="G290" s="335"/>
      <c r="H290" s="505"/>
      <c r="J290" s="335"/>
      <c r="K290" s="335"/>
      <c r="L290" s="335"/>
      <c r="M290" s="335"/>
      <c r="N290" s="335"/>
      <c r="O290" s="335"/>
      <c r="P290" s="335"/>
    </row>
    <row r="291" spans="3:16" ht="14.25" hidden="1" x14ac:dyDescent="0.2">
      <c r="C291" s="335"/>
      <c r="E291" s="78"/>
      <c r="F291" s="335"/>
      <c r="G291" s="335"/>
      <c r="H291" s="505"/>
      <c r="J291" s="335"/>
      <c r="K291" s="335"/>
      <c r="L291" s="335"/>
      <c r="M291" s="335"/>
      <c r="N291" s="335"/>
      <c r="O291" s="335"/>
      <c r="P291" s="335"/>
    </row>
    <row r="292" spans="3:16" ht="14.25" hidden="1" x14ac:dyDescent="0.2">
      <c r="C292" s="335"/>
      <c r="E292" s="78"/>
      <c r="F292" s="335"/>
      <c r="G292" s="335"/>
      <c r="H292" s="505"/>
      <c r="J292" s="335"/>
      <c r="K292" s="335"/>
      <c r="L292" s="335"/>
      <c r="M292" s="335"/>
      <c r="N292" s="335"/>
      <c r="O292" s="335"/>
      <c r="P292" s="335"/>
    </row>
    <row r="293" spans="3:16" ht="14.25" hidden="1" x14ac:dyDescent="0.2">
      <c r="C293" s="335"/>
      <c r="E293" s="78"/>
      <c r="F293" s="335"/>
      <c r="G293" s="335"/>
      <c r="H293" s="505"/>
      <c r="J293" s="335"/>
      <c r="K293" s="335"/>
      <c r="L293" s="335"/>
      <c r="M293" s="335"/>
      <c r="N293" s="335"/>
      <c r="O293" s="335"/>
      <c r="P293" s="335"/>
    </row>
    <row r="294" spans="3:16" ht="14.25" hidden="1" x14ac:dyDescent="0.2">
      <c r="C294" s="335"/>
      <c r="E294" s="78"/>
      <c r="F294" s="335"/>
      <c r="G294" s="335"/>
      <c r="H294" s="505"/>
      <c r="J294" s="335"/>
      <c r="K294" s="335"/>
      <c r="L294" s="335"/>
      <c r="M294" s="335"/>
      <c r="N294" s="335"/>
      <c r="O294" s="335"/>
      <c r="P294" s="335"/>
    </row>
    <row r="295" spans="3:16" ht="14.25" hidden="1" x14ac:dyDescent="0.2">
      <c r="C295" s="335"/>
      <c r="E295" s="78"/>
      <c r="F295" s="335"/>
      <c r="G295" s="335"/>
      <c r="H295" s="505"/>
      <c r="J295" s="335"/>
      <c r="K295" s="335"/>
      <c r="L295" s="335"/>
      <c r="M295" s="335"/>
      <c r="N295" s="335"/>
      <c r="O295" s="335"/>
      <c r="P295" s="335"/>
    </row>
    <row r="296" spans="3:16" ht="14.25" hidden="1" x14ac:dyDescent="0.2">
      <c r="C296" s="335"/>
      <c r="E296" s="78"/>
      <c r="F296" s="335"/>
      <c r="G296" s="335"/>
      <c r="H296" s="505"/>
      <c r="J296" s="335"/>
      <c r="K296" s="335"/>
      <c r="L296" s="335"/>
      <c r="M296" s="335"/>
      <c r="N296" s="335"/>
      <c r="O296" s="335"/>
      <c r="P296" s="335"/>
    </row>
    <row r="297" spans="3:16" ht="14.25" hidden="1" x14ac:dyDescent="0.2">
      <c r="C297" s="335"/>
      <c r="E297" s="78"/>
      <c r="F297" s="335"/>
      <c r="G297" s="335"/>
      <c r="H297" s="505"/>
      <c r="J297" s="335"/>
      <c r="K297" s="335"/>
      <c r="L297" s="335"/>
      <c r="M297" s="335"/>
      <c r="N297" s="335"/>
      <c r="O297" s="335"/>
      <c r="P297" s="335"/>
    </row>
    <row r="298" spans="3:16" ht="14.25" hidden="1" x14ac:dyDescent="0.2">
      <c r="C298" s="335"/>
      <c r="E298" s="78"/>
      <c r="F298" s="335"/>
      <c r="G298" s="335"/>
      <c r="H298" s="505"/>
      <c r="J298" s="335"/>
      <c r="K298" s="335"/>
      <c r="L298" s="335"/>
      <c r="M298" s="335"/>
      <c r="N298" s="335"/>
      <c r="O298" s="335"/>
      <c r="P298" s="335"/>
    </row>
    <row r="299" spans="3:16" ht="14.25" hidden="1" x14ac:dyDescent="0.2">
      <c r="C299" s="335"/>
      <c r="E299" s="78"/>
      <c r="F299" s="335"/>
      <c r="G299" s="335"/>
      <c r="H299" s="505"/>
      <c r="J299" s="335"/>
      <c r="K299" s="335"/>
      <c r="L299" s="335"/>
      <c r="M299" s="335"/>
      <c r="N299" s="335"/>
      <c r="O299" s="335"/>
      <c r="P299" s="335"/>
    </row>
    <row r="300" spans="3:16" ht="14.25" hidden="1" x14ac:dyDescent="0.2">
      <c r="C300" s="335"/>
      <c r="E300" s="78"/>
      <c r="F300" s="335"/>
      <c r="G300" s="335"/>
      <c r="H300" s="505"/>
      <c r="J300" s="335"/>
      <c r="K300" s="335"/>
      <c r="L300" s="335"/>
      <c r="M300" s="335"/>
      <c r="N300" s="335"/>
      <c r="O300" s="335"/>
      <c r="P300" s="335"/>
    </row>
    <row r="301" spans="3:16" ht="14.25" hidden="1" x14ac:dyDescent="0.2">
      <c r="C301" s="335"/>
      <c r="E301" s="78"/>
      <c r="F301" s="335"/>
      <c r="G301" s="335"/>
      <c r="H301" s="505"/>
      <c r="J301" s="335"/>
      <c r="K301" s="335"/>
      <c r="L301" s="335"/>
      <c r="M301" s="335"/>
      <c r="N301" s="335"/>
      <c r="O301" s="335"/>
      <c r="P301" s="335"/>
    </row>
    <row r="302" spans="3:16" ht="14.25" hidden="1" x14ac:dyDescent="0.2">
      <c r="C302" s="335"/>
      <c r="E302" s="78"/>
      <c r="F302" s="335"/>
      <c r="G302" s="335"/>
      <c r="H302" s="505"/>
      <c r="J302" s="335"/>
      <c r="K302" s="335"/>
      <c r="L302" s="335"/>
      <c r="M302" s="335"/>
      <c r="N302" s="335"/>
      <c r="O302" s="335"/>
      <c r="P302" s="335"/>
    </row>
    <row r="303" spans="3:16" ht="14.25" hidden="1" x14ac:dyDescent="0.2">
      <c r="C303" s="335"/>
      <c r="E303" s="78"/>
      <c r="F303" s="335"/>
      <c r="G303" s="335"/>
      <c r="H303" s="505"/>
      <c r="J303" s="335"/>
      <c r="K303" s="335"/>
      <c r="L303" s="335"/>
      <c r="M303" s="335"/>
      <c r="N303" s="335"/>
      <c r="O303" s="335"/>
      <c r="P303" s="335"/>
    </row>
    <row r="304" spans="3:16" ht="14.25" hidden="1" x14ac:dyDescent="0.2">
      <c r="C304" s="335"/>
      <c r="E304" s="78"/>
      <c r="F304" s="335"/>
      <c r="G304" s="335"/>
      <c r="H304" s="505"/>
      <c r="J304" s="335"/>
      <c r="K304" s="335"/>
      <c r="L304" s="335"/>
      <c r="M304" s="335"/>
      <c r="N304" s="335"/>
      <c r="O304" s="335"/>
      <c r="P304" s="335"/>
    </row>
    <row r="305" spans="3:16" ht="14.25" hidden="1" x14ac:dyDescent="0.2">
      <c r="C305" s="335"/>
      <c r="E305" s="78"/>
      <c r="F305" s="335"/>
      <c r="G305" s="335"/>
      <c r="H305" s="505"/>
      <c r="J305" s="335"/>
      <c r="K305" s="335"/>
      <c r="L305" s="335"/>
      <c r="M305" s="335"/>
      <c r="N305" s="335"/>
      <c r="O305" s="335"/>
      <c r="P305" s="335"/>
    </row>
    <row r="306" spans="3:16" ht="14.25" hidden="1" x14ac:dyDescent="0.2">
      <c r="C306" s="335"/>
      <c r="E306" s="78"/>
      <c r="F306" s="335"/>
      <c r="G306" s="335"/>
      <c r="H306" s="505"/>
      <c r="J306" s="335"/>
      <c r="K306" s="335"/>
      <c r="L306" s="335"/>
      <c r="M306" s="335"/>
      <c r="N306" s="335"/>
      <c r="O306" s="335"/>
      <c r="P306" s="335"/>
    </row>
    <row r="307" spans="3:16" ht="14.25" hidden="1" x14ac:dyDescent="0.2">
      <c r="C307" s="335"/>
      <c r="E307" s="78"/>
      <c r="F307" s="335"/>
      <c r="G307" s="335"/>
      <c r="H307" s="505"/>
      <c r="J307" s="335"/>
      <c r="K307" s="335"/>
      <c r="L307" s="335"/>
      <c r="M307" s="335"/>
      <c r="N307" s="335"/>
      <c r="O307" s="335"/>
      <c r="P307" s="335"/>
    </row>
    <row r="308" spans="3:16" ht="14.25" hidden="1" x14ac:dyDescent="0.2">
      <c r="C308" s="335"/>
      <c r="E308" s="78"/>
      <c r="F308" s="335"/>
      <c r="G308" s="335"/>
      <c r="H308" s="505"/>
      <c r="J308" s="335"/>
      <c r="K308" s="335"/>
      <c r="L308" s="335"/>
      <c r="M308" s="335"/>
      <c r="N308" s="335"/>
      <c r="O308" s="335"/>
      <c r="P308" s="335"/>
    </row>
    <row r="309" spans="3:16" ht="14.25" hidden="1" x14ac:dyDescent="0.2">
      <c r="C309" s="335"/>
      <c r="E309" s="78"/>
      <c r="F309" s="335"/>
      <c r="G309" s="335"/>
      <c r="H309" s="505"/>
      <c r="J309" s="335"/>
      <c r="K309" s="335"/>
      <c r="L309" s="335"/>
      <c r="M309" s="335"/>
      <c r="N309" s="335"/>
      <c r="O309" s="335"/>
      <c r="P309" s="335"/>
    </row>
    <row r="310" spans="3:16" ht="14.25" hidden="1" x14ac:dyDescent="0.2">
      <c r="C310" s="335"/>
      <c r="E310" s="78"/>
      <c r="F310" s="335"/>
      <c r="G310" s="335"/>
      <c r="H310" s="505"/>
      <c r="J310" s="335"/>
      <c r="K310" s="335"/>
      <c r="L310" s="335"/>
      <c r="M310" s="335"/>
      <c r="N310" s="335"/>
      <c r="O310" s="335"/>
      <c r="P310" s="335"/>
    </row>
    <row r="311" spans="3:16" ht="14.25" hidden="1" x14ac:dyDescent="0.2">
      <c r="C311" s="335"/>
      <c r="E311" s="78"/>
      <c r="F311" s="335"/>
      <c r="G311" s="335"/>
      <c r="H311" s="505"/>
      <c r="J311" s="335"/>
      <c r="K311" s="335"/>
      <c r="L311" s="335"/>
      <c r="M311" s="335"/>
      <c r="N311" s="335"/>
      <c r="O311" s="335"/>
      <c r="P311" s="335"/>
    </row>
    <row r="312" spans="3:16" ht="14.25" hidden="1" x14ac:dyDescent="0.2">
      <c r="C312" s="335"/>
      <c r="E312" s="78"/>
      <c r="F312" s="335"/>
      <c r="G312" s="335"/>
      <c r="H312" s="505"/>
      <c r="J312" s="335"/>
      <c r="K312" s="335"/>
      <c r="L312" s="335"/>
      <c r="M312" s="335"/>
      <c r="N312" s="335"/>
      <c r="O312" s="335"/>
      <c r="P312" s="335"/>
    </row>
    <row r="313" spans="3:16" ht="14.25" hidden="1" x14ac:dyDescent="0.2">
      <c r="C313" s="335"/>
      <c r="E313" s="78"/>
      <c r="F313" s="335"/>
      <c r="G313" s="335"/>
      <c r="H313" s="505"/>
      <c r="J313" s="335"/>
      <c r="K313" s="335"/>
      <c r="L313" s="335"/>
      <c r="M313" s="335"/>
      <c r="N313" s="335"/>
      <c r="O313" s="335"/>
      <c r="P313" s="335"/>
    </row>
    <row r="314" spans="3:16" ht="14.25" hidden="1" x14ac:dyDescent="0.2">
      <c r="C314" s="335"/>
      <c r="E314" s="78"/>
      <c r="F314" s="335"/>
      <c r="G314" s="335"/>
      <c r="H314" s="505"/>
      <c r="J314" s="335"/>
      <c r="K314" s="335"/>
      <c r="L314" s="335"/>
      <c r="M314" s="335"/>
      <c r="N314" s="335"/>
      <c r="O314" s="335"/>
      <c r="P314" s="335"/>
    </row>
    <row r="315" spans="3:16" ht="14.25" hidden="1" x14ac:dyDescent="0.2">
      <c r="C315" s="335"/>
      <c r="E315" s="78"/>
      <c r="F315" s="335"/>
      <c r="G315" s="335"/>
      <c r="H315" s="505"/>
      <c r="J315" s="335"/>
      <c r="K315" s="335"/>
      <c r="L315" s="335"/>
      <c r="M315" s="335"/>
      <c r="N315" s="335"/>
      <c r="O315" s="335"/>
      <c r="P315" s="335"/>
    </row>
    <row r="316" spans="3:16" ht="14.25" hidden="1" x14ac:dyDescent="0.2">
      <c r="C316" s="335"/>
      <c r="E316" s="78"/>
      <c r="F316" s="335"/>
      <c r="G316" s="335"/>
      <c r="H316" s="505"/>
      <c r="J316" s="335"/>
      <c r="K316" s="335"/>
      <c r="L316" s="335"/>
      <c r="M316" s="335"/>
      <c r="N316" s="335"/>
      <c r="O316" s="335"/>
      <c r="P316" s="335"/>
    </row>
    <row r="317" spans="3:16" ht="14.25" hidden="1" x14ac:dyDescent="0.2">
      <c r="C317" s="335"/>
      <c r="E317" s="78"/>
      <c r="F317" s="335"/>
      <c r="G317" s="335"/>
      <c r="H317" s="505"/>
      <c r="J317" s="335"/>
      <c r="K317" s="335"/>
      <c r="L317" s="335"/>
      <c r="M317" s="335"/>
      <c r="N317" s="335"/>
      <c r="O317" s="335"/>
      <c r="P317" s="335"/>
    </row>
    <row r="318" spans="3:16" ht="14.25" hidden="1" x14ac:dyDescent="0.2">
      <c r="C318" s="335"/>
      <c r="E318" s="78"/>
      <c r="F318" s="335"/>
      <c r="G318" s="335"/>
      <c r="H318" s="505"/>
      <c r="J318" s="335"/>
      <c r="K318" s="335"/>
      <c r="L318" s="335"/>
      <c r="M318" s="335"/>
      <c r="N318" s="335"/>
      <c r="O318" s="335"/>
      <c r="P318" s="335"/>
    </row>
    <row r="319" spans="3:16" ht="14.25" hidden="1" x14ac:dyDescent="0.2">
      <c r="C319" s="335"/>
      <c r="E319" s="78"/>
      <c r="F319" s="335"/>
      <c r="G319" s="335"/>
      <c r="H319" s="505"/>
      <c r="J319" s="335"/>
      <c r="K319" s="335"/>
      <c r="L319" s="335"/>
      <c r="M319" s="335"/>
      <c r="N319" s="335"/>
      <c r="O319" s="335"/>
      <c r="P319" s="335"/>
    </row>
    <row r="320" spans="3:16" ht="14.25" hidden="1" x14ac:dyDescent="0.2">
      <c r="C320" s="335"/>
      <c r="E320" s="78"/>
      <c r="F320" s="335"/>
      <c r="G320" s="335"/>
      <c r="H320" s="505"/>
      <c r="J320" s="335"/>
      <c r="K320" s="335"/>
      <c r="L320" s="335"/>
      <c r="M320" s="335"/>
      <c r="N320" s="335"/>
      <c r="O320" s="335"/>
      <c r="P320" s="335"/>
    </row>
    <row r="321" spans="3:16" ht="14.25" hidden="1" x14ac:dyDescent="0.2">
      <c r="C321" s="335"/>
      <c r="E321" s="78"/>
      <c r="F321" s="335"/>
      <c r="G321" s="335"/>
      <c r="H321" s="505"/>
      <c r="J321" s="335"/>
      <c r="K321" s="335"/>
      <c r="L321" s="335"/>
      <c r="M321" s="335"/>
      <c r="N321" s="335"/>
      <c r="O321" s="335"/>
      <c r="P321" s="335"/>
    </row>
    <row r="322" spans="3:16" ht="14.25" hidden="1" x14ac:dyDescent="0.2">
      <c r="C322" s="335"/>
      <c r="E322" s="78"/>
      <c r="F322" s="335"/>
      <c r="G322" s="335"/>
      <c r="H322" s="505"/>
      <c r="J322" s="335"/>
      <c r="K322" s="335"/>
      <c r="L322" s="335"/>
      <c r="M322" s="335"/>
      <c r="N322" s="335"/>
      <c r="O322" s="335"/>
      <c r="P322" s="335"/>
    </row>
    <row r="323" spans="3:16" ht="14.25" hidden="1" x14ac:dyDescent="0.2">
      <c r="C323" s="335"/>
      <c r="E323" s="78"/>
      <c r="F323" s="335"/>
      <c r="G323" s="335"/>
      <c r="H323" s="505"/>
      <c r="J323" s="335"/>
      <c r="K323" s="335"/>
      <c r="L323" s="335"/>
      <c r="M323" s="335"/>
      <c r="N323" s="335"/>
      <c r="O323" s="335"/>
      <c r="P323" s="335"/>
    </row>
    <row r="324" spans="3:16" ht="14.25" hidden="1" x14ac:dyDescent="0.2">
      <c r="C324" s="335"/>
      <c r="E324" s="78"/>
      <c r="F324" s="335"/>
      <c r="G324" s="335"/>
      <c r="H324" s="505"/>
      <c r="J324" s="335"/>
      <c r="K324" s="335"/>
      <c r="L324" s="335"/>
      <c r="M324" s="335"/>
      <c r="N324" s="335"/>
      <c r="O324" s="335"/>
      <c r="P324" s="335"/>
    </row>
    <row r="325" spans="3:16" ht="14.25" hidden="1" x14ac:dyDescent="0.2">
      <c r="C325" s="335"/>
      <c r="E325" s="78"/>
      <c r="F325" s="335"/>
      <c r="G325" s="335"/>
      <c r="H325" s="505"/>
      <c r="J325" s="335"/>
      <c r="K325" s="335"/>
      <c r="L325" s="335"/>
      <c r="M325" s="335"/>
      <c r="N325" s="335"/>
      <c r="O325" s="335"/>
      <c r="P325" s="335"/>
    </row>
    <row r="326" spans="3:16" ht="14.25" hidden="1" x14ac:dyDescent="0.2">
      <c r="C326" s="335"/>
      <c r="E326" s="78"/>
      <c r="F326" s="335"/>
      <c r="G326" s="335"/>
      <c r="H326" s="505"/>
      <c r="J326" s="335"/>
      <c r="K326" s="335"/>
      <c r="L326" s="335"/>
      <c r="M326" s="335"/>
      <c r="N326" s="335"/>
      <c r="O326" s="335"/>
      <c r="P326" s="335"/>
    </row>
    <row r="327" spans="3:16" ht="14.25" hidden="1" x14ac:dyDescent="0.2">
      <c r="C327" s="335"/>
      <c r="E327" s="78"/>
      <c r="F327" s="335"/>
      <c r="G327" s="335"/>
      <c r="H327" s="505"/>
      <c r="J327" s="335"/>
      <c r="K327" s="335"/>
      <c r="L327" s="335"/>
      <c r="M327" s="335"/>
      <c r="N327" s="335"/>
      <c r="O327" s="335"/>
      <c r="P327" s="335"/>
    </row>
    <row r="328" spans="3:16" ht="14.25" hidden="1" x14ac:dyDescent="0.2">
      <c r="C328" s="335"/>
      <c r="E328" s="78"/>
      <c r="F328" s="335"/>
      <c r="G328" s="335"/>
      <c r="H328" s="505"/>
      <c r="J328" s="335"/>
      <c r="K328" s="335"/>
      <c r="L328" s="335"/>
      <c r="M328" s="335"/>
      <c r="N328" s="335"/>
      <c r="O328" s="335"/>
      <c r="P328" s="335"/>
    </row>
    <row r="329" spans="3:16" ht="14.25" hidden="1" x14ac:dyDescent="0.2">
      <c r="C329" s="335"/>
      <c r="E329" s="78"/>
      <c r="F329" s="335"/>
      <c r="G329" s="335"/>
      <c r="H329" s="505"/>
      <c r="J329" s="335"/>
      <c r="K329" s="335"/>
      <c r="L329" s="335"/>
      <c r="M329" s="335"/>
      <c r="N329" s="335"/>
      <c r="O329" s="335"/>
      <c r="P329" s="335"/>
    </row>
    <row r="330" spans="3:16" ht="14.25" hidden="1" x14ac:dyDescent="0.2">
      <c r="C330" s="335"/>
      <c r="E330" s="78"/>
      <c r="F330" s="335"/>
      <c r="G330" s="335"/>
      <c r="H330" s="505"/>
      <c r="J330" s="335"/>
      <c r="K330" s="335"/>
      <c r="L330" s="335"/>
      <c r="M330" s="335"/>
      <c r="N330" s="335"/>
      <c r="O330" s="335"/>
      <c r="P330" s="335"/>
    </row>
    <row r="331" spans="3:16" ht="14.25" hidden="1" x14ac:dyDescent="0.2">
      <c r="C331" s="335"/>
      <c r="E331" s="78"/>
      <c r="F331" s="335"/>
      <c r="G331" s="335"/>
      <c r="H331" s="505"/>
      <c r="J331" s="335"/>
      <c r="K331" s="335"/>
      <c r="L331" s="335"/>
      <c r="M331" s="335"/>
      <c r="N331" s="335"/>
      <c r="O331" s="335"/>
      <c r="P331" s="335"/>
    </row>
    <row r="332" spans="3:16" ht="14.25" hidden="1" x14ac:dyDescent="0.2">
      <c r="C332" s="335"/>
      <c r="E332" s="78"/>
      <c r="F332" s="335"/>
      <c r="G332" s="335"/>
      <c r="H332" s="505"/>
      <c r="J332" s="335"/>
      <c r="K332" s="335"/>
      <c r="L332" s="335"/>
      <c r="M332" s="335"/>
      <c r="N332" s="335"/>
      <c r="O332" s="335"/>
      <c r="P332" s="335"/>
    </row>
    <row r="333" spans="3:16" ht="14.25" hidden="1" x14ac:dyDescent="0.2">
      <c r="C333" s="335"/>
      <c r="E333" s="78"/>
      <c r="F333" s="335"/>
      <c r="G333" s="335"/>
      <c r="H333" s="505"/>
      <c r="J333" s="335"/>
      <c r="K333" s="335"/>
      <c r="L333" s="335"/>
      <c r="M333" s="335"/>
      <c r="N333" s="335"/>
      <c r="O333" s="335"/>
      <c r="P333" s="335"/>
    </row>
    <row r="334" spans="3:16" ht="14.25" hidden="1" x14ac:dyDescent="0.2">
      <c r="C334" s="335"/>
      <c r="E334" s="78"/>
      <c r="F334" s="335"/>
      <c r="G334" s="335"/>
      <c r="H334" s="505"/>
      <c r="J334" s="335"/>
      <c r="K334" s="335"/>
      <c r="L334" s="335"/>
      <c r="M334" s="335"/>
      <c r="N334" s="335"/>
      <c r="O334" s="335"/>
      <c r="P334" s="335"/>
    </row>
    <row r="335" spans="3:16" ht="14.25" hidden="1" x14ac:dyDescent="0.2">
      <c r="C335" s="335"/>
      <c r="E335" s="78"/>
      <c r="F335" s="335"/>
      <c r="G335" s="335"/>
      <c r="H335" s="505"/>
      <c r="J335" s="335"/>
      <c r="K335" s="335"/>
      <c r="L335" s="335"/>
      <c r="M335" s="335"/>
      <c r="N335" s="335"/>
      <c r="O335" s="335"/>
      <c r="P335" s="335"/>
    </row>
    <row r="336" spans="3:16" ht="14.25" hidden="1" x14ac:dyDescent="0.2">
      <c r="C336" s="335"/>
      <c r="E336" s="78"/>
      <c r="F336" s="335"/>
      <c r="G336" s="335"/>
      <c r="H336" s="505"/>
      <c r="J336" s="335"/>
      <c r="K336" s="335"/>
      <c r="L336" s="335"/>
      <c r="M336" s="335"/>
      <c r="N336" s="335"/>
      <c r="O336" s="335"/>
      <c r="P336" s="335"/>
    </row>
    <row r="337" spans="3:16" ht="14.25" hidden="1" x14ac:dyDescent="0.2">
      <c r="C337" s="335"/>
      <c r="E337" s="78"/>
      <c r="F337" s="335"/>
      <c r="G337" s="335"/>
      <c r="H337" s="505"/>
      <c r="J337" s="335"/>
      <c r="K337" s="335"/>
      <c r="L337" s="335"/>
      <c r="M337" s="335"/>
      <c r="N337" s="335"/>
      <c r="O337" s="335"/>
      <c r="P337" s="335"/>
    </row>
    <row r="338" spans="3:16" ht="14.25" hidden="1" x14ac:dyDescent="0.2">
      <c r="C338" s="335"/>
      <c r="E338" s="78"/>
      <c r="F338" s="335"/>
      <c r="G338" s="335"/>
      <c r="H338" s="505"/>
      <c r="J338" s="335"/>
      <c r="K338" s="335"/>
      <c r="L338" s="335"/>
      <c r="M338" s="335"/>
      <c r="N338" s="335"/>
      <c r="O338" s="335"/>
      <c r="P338" s="335"/>
    </row>
    <row r="339" spans="3:16" ht="14.25" hidden="1" x14ac:dyDescent="0.2">
      <c r="C339" s="335"/>
      <c r="E339" s="78"/>
      <c r="F339" s="335"/>
      <c r="G339" s="335"/>
      <c r="H339" s="505"/>
      <c r="J339" s="335"/>
      <c r="K339" s="335"/>
      <c r="L339" s="335"/>
      <c r="M339" s="335"/>
      <c r="N339" s="335"/>
      <c r="O339" s="335"/>
      <c r="P339" s="335"/>
    </row>
    <row r="340" spans="3:16" ht="14.25" hidden="1" x14ac:dyDescent="0.2">
      <c r="C340" s="335"/>
      <c r="E340" s="78"/>
      <c r="F340" s="335"/>
      <c r="G340" s="335"/>
      <c r="H340" s="505"/>
      <c r="J340" s="335"/>
      <c r="K340" s="335"/>
      <c r="L340" s="335"/>
      <c r="M340" s="335"/>
      <c r="N340" s="335"/>
      <c r="O340" s="335"/>
      <c r="P340" s="335"/>
    </row>
    <row r="341" spans="3:16" ht="14.25" hidden="1" x14ac:dyDescent="0.2">
      <c r="C341" s="335"/>
      <c r="E341" s="78"/>
      <c r="F341" s="335"/>
      <c r="G341" s="335"/>
      <c r="H341" s="505"/>
      <c r="J341" s="335"/>
      <c r="K341" s="335"/>
      <c r="L341" s="335"/>
      <c r="M341" s="335"/>
      <c r="N341" s="335"/>
      <c r="O341" s="335"/>
      <c r="P341" s="335"/>
    </row>
    <row r="342" spans="3:16" ht="14.25" hidden="1" x14ac:dyDescent="0.2">
      <c r="C342" s="335"/>
      <c r="E342" s="78"/>
      <c r="F342" s="335"/>
      <c r="G342" s="335"/>
      <c r="H342" s="505"/>
      <c r="J342" s="335"/>
      <c r="K342" s="335"/>
      <c r="L342" s="335"/>
      <c r="M342" s="335"/>
      <c r="N342" s="335"/>
      <c r="O342" s="335"/>
      <c r="P342" s="335"/>
    </row>
    <row r="343" spans="3:16" ht="14.25" hidden="1" x14ac:dyDescent="0.2">
      <c r="C343" s="335"/>
      <c r="E343" s="78"/>
      <c r="F343" s="335"/>
      <c r="G343" s="335"/>
      <c r="H343" s="505"/>
      <c r="J343" s="335"/>
      <c r="K343" s="335"/>
      <c r="L343" s="335"/>
      <c r="M343" s="335"/>
      <c r="N343" s="335"/>
      <c r="O343" s="335"/>
      <c r="P343" s="335"/>
    </row>
    <row r="344" spans="3:16" ht="14.25" hidden="1" x14ac:dyDescent="0.2">
      <c r="C344" s="335"/>
      <c r="E344" s="78"/>
      <c r="F344" s="335"/>
      <c r="G344" s="335"/>
      <c r="H344" s="505"/>
      <c r="J344" s="335"/>
      <c r="K344" s="335"/>
      <c r="L344" s="335"/>
      <c r="M344" s="335"/>
      <c r="N344" s="335"/>
      <c r="O344" s="335"/>
      <c r="P344" s="335"/>
    </row>
    <row r="345" spans="3:16" ht="14.25" hidden="1" x14ac:dyDescent="0.2">
      <c r="C345" s="335"/>
      <c r="E345" s="78"/>
      <c r="F345" s="335"/>
      <c r="G345" s="335"/>
      <c r="H345" s="505"/>
      <c r="J345" s="335"/>
      <c r="K345" s="335"/>
      <c r="L345" s="335"/>
      <c r="M345" s="335"/>
      <c r="N345" s="335"/>
      <c r="O345" s="335"/>
      <c r="P345" s="335"/>
    </row>
    <row r="346" spans="3:16" ht="14.25" hidden="1" x14ac:dyDescent="0.2">
      <c r="C346" s="335"/>
      <c r="E346" s="78"/>
      <c r="F346" s="335"/>
      <c r="G346" s="335"/>
      <c r="H346" s="505"/>
      <c r="J346" s="335"/>
      <c r="K346" s="335"/>
      <c r="L346" s="335"/>
      <c r="M346" s="335"/>
      <c r="N346" s="335"/>
      <c r="O346" s="335"/>
      <c r="P346" s="335"/>
    </row>
    <row r="347" spans="3:16" ht="14.25" hidden="1" x14ac:dyDescent="0.2">
      <c r="C347" s="335"/>
      <c r="E347" s="78"/>
      <c r="F347" s="335"/>
      <c r="G347" s="335"/>
      <c r="H347" s="505"/>
      <c r="J347" s="335"/>
      <c r="K347" s="335"/>
      <c r="L347" s="335"/>
      <c r="M347" s="335"/>
      <c r="N347" s="335"/>
      <c r="O347" s="335"/>
      <c r="P347" s="335"/>
    </row>
    <row r="348" spans="3:16" ht="14.25" hidden="1" x14ac:dyDescent="0.2">
      <c r="C348" s="335"/>
      <c r="E348" s="78"/>
      <c r="F348" s="335"/>
      <c r="G348" s="335"/>
      <c r="H348" s="505"/>
      <c r="J348" s="335"/>
      <c r="K348" s="335"/>
      <c r="L348" s="335"/>
      <c r="M348" s="335"/>
      <c r="N348" s="335"/>
      <c r="O348" s="335"/>
      <c r="P348" s="335"/>
    </row>
    <row r="349" spans="3:16" ht="14.25" hidden="1" x14ac:dyDescent="0.2">
      <c r="C349" s="335"/>
      <c r="E349" s="78"/>
      <c r="F349" s="335"/>
      <c r="G349" s="335"/>
      <c r="H349" s="505"/>
      <c r="J349" s="335"/>
      <c r="K349" s="335"/>
      <c r="L349" s="335"/>
      <c r="M349" s="335"/>
      <c r="N349" s="335"/>
      <c r="O349" s="335"/>
      <c r="P349" s="335"/>
    </row>
    <row r="350" spans="3:16" ht="14.25" hidden="1" x14ac:dyDescent="0.2">
      <c r="C350" s="335"/>
      <c r="E350" s="78"/>
      <c r="F350" s="335"/>
      <c r="G350" s="335"/>
      <c r="H350" s="505"/>
      <c r="J350" s="335"/>
      <c r="K350" s="335"/>
      <c r="L350" s="335"/>
      <c r="M350" s="335"/>
      <c r="N350" s="335"/>
      <c r="O350" s="335"/>
      <c r="P350" s="335"/>
    </row>
    <row r="351" spans="3:16" ht="14.25" hidden="1" x14ac:dyDescent="0.2">
      <c r="C351" s="335"/>
      <c r="E351" s="78"/>
      <c r="F351" s="335"/>
      <c r="G351" s="335"/>
      <c r="H351" s="505"/>
      <c r="J351" s="335"/>
      <c r="K351" s="335"/>
      <c r="L351" s="335"/>
      <c r="M351" s="335"/>
      <c r="N351" s="335"/>
      <c r="O351" s="335"/>
      <c r="P351" s="335"/>
    </row>
    <row r="352" spans="3:16" ht="14.25" hidden="1" x14ac:dyDescent="0.2">
      <c r="C352" s="335"/>
      <c r="E352" s="78"/>
      <c r="F352" s="335"/>
      <c r="G352" s="335"/>
      <c r="H352" s="505"/>
      <c r="J352" s="335"/>
      <c r="K352" s="335"/>
      <c r="L352" s="335"/>
      <c r="M352" s="335"/>
      <c r="N352" s="335"/>
      <c r="O352" s="335"/>
      <c r="P352" s="335"/>
    </row>
    <row r="353" spans="3:16" ht="14.25" hidden="1" x14ac:dyDescent="0.2">
      <c r="C353" s="335"/>
      <c r="E353" s="78"/>
      <c r="F353" s="335"/>
      <c r="G353" s="335"/>
      <c r="H353" s="505"/>
      <c r="J353" s="335"/>
      <c r="K353" s="335"/>
      <c r="L353" s="335"/>
      <c r="M353" s="335"/>
      <c r="N353" s="335"/>
      <c r="O353" s="335"/>
      <c r="P353" s="335"/>
    </row>
    <row r="354" spans="3:16" ht="14.25" hidden="1" x14ac:dyDescent="0.2">
      <c r="C354" s="335"/>
      <c r="E354" s="78"/>
      <c r="F354" s="335"/>
      <c r="G354" s="335"/>
      <c r="H354" s="505"/>
      <c r="J354" s="335"/>
      <c r="K354" s="335"/>
      <c r="L354" s="335"/>
      <c r="M354" s="335"/>
      <c r="N354" s="335"/>
      <c r="O354" s="335"/>
      <c r="P354" s="335"/>
    </row>
    <row r="355" spans="3:16" ht="14.25" hidden="1" x14ac:dyDescent="0.2">
      <c r="C355" s="335"/>
      <c r="E355" s="78"/>
      <c r="F355" s="335"/>
      <c r="G355" s="335"/>
      <c r="H355" s="505"/>
      <c r="J355" s="335"/>
      <c r="K355" s="335"/>
      <c r="L355" s="335"/>
      <c r="M355" s="335"/>
      <c r="N355" s="335"/>
      <c r="O355" s="335"/>
      <c r="P355" s="335"/>
    </row>
    <row r="356" spans="3:16" ht="14.25" hidden="1" x14ac:dyDescent="0.2">
      <c r="C356" s="335"/>
      <c r="E356" s="78"/>
      <c r="F356" s="335"/>
      <c r="G356" s="335"/>
      <c r="H356" s="505"/>
      <c r="J356" s="335"/>
      <c r="K356" s="335"/>
      <c r="L356" s="335"/>
      <c r="M356" s="335"/>
      <c r="N356" s="335"/>
      <c r="O356" s="335"/>
      <c r="P356" s="335"/>
    </row>
    <row r="357" spans="3:16" ht="14.25" hidden="1" x14ac:dyDescent="0.2">
      <c r="C357" s="335"/>
      <c r="E357" s="78"/>
      <c r="F357" s="335"/>
      <c r="G357" s="335"/>
      <c r="H357" s="505"/>
      <c r="J357" s="335"/>
      <c r="K357" s="335"/>
      <c r="L357" s="335"/>
      <c r="M357" s="335"/>
      <c r="N357" s="335"/>
      <c r="O357" s="335"/>
      <c r="P357" s="335"/>
    </row>
    <row r="358" spans="3:16" ht="14.25" hidden="1" x14ac:dyDescent="0.2">
      <c r="C358" s="335"/>
      <c r="E358" s="78"/>
      <c r="F358" s="335"/>
      <c r="G358" s="335"/>
      <c r="H358" s="505"/>
      <c r="J358" s="335"/>
      <c r="K358" s="335"/>
      <c r="L358" s="335"/>
      <c r="M358" s="335"/>
      <c r="N358" s="335"/>
      <c r="O358" s="335"/>
      <c r="P358" s="335"/>
    </row>
    <row r="359" spans="3:16" ht="14.25" hidden="1" x14ac:dyDescent="0.2">
      <c r="C359" s="335"/>
      <c r="E359" s="78"/>
      <c r="F359" s="335"/>
      <c r="G359" s="335"/>
      <c r="H359" s="505"/>
      <c r="J359" s="335"/>
      <c r="K359" s="335"/>
      <c r="L359" s="335"/>
      <c r="M359" s="335"/>
      <c r="N359" s="335"/>
      <c r="O359" s="335"/>
      <c r="P359" s="335"/>
    </row>
    <row r="360" spans="3:16" ht="14.25" hidden="1" x14ac:dyDescent="0.2">
      <c r="C360" s="335"/>
      <c r="E360" s="78"/>
      <c r="F360" s="335"/>
      <c r="G360" s="335"/>
      <c r="H360" s="505"/>
      <c r="J360" s="335"/>
      <c r="K360" s="335"/>
      <c r="L360" s="335"/>
      <c r="M360" s="335"/>
      <c r="N360" s="335"/>
      <c r="O360" s="335"/>
      <c r="P360" s="335"/>
    </row>
    <row r="361" spans="3:16" ht="14.25" hidden="1" x14ac:dyDescent="0.2">
      <c r="C361" s="335"/>
      <c r="E361" s="78"/>
      <c r="F361" s="335"/>
      <c r="G361" s="335"/>
      <c r="H361" s="505"/>
      <c r="J361" s="335"/>
      <c r="K361" s="335"/>
      <c r="L361" s="335"/>
      <c r="M361" s="335"/>
      <c r="N361" s="335"/>
      <c r="O361" s="335"/>
      <c r="P361" s="335"/>
    </row>
    <row r="362" spans="3:16" ht="14.25" hidden="1" x14ac:dyDescent="0.2">
      <c r="C362" s="335"/>
      <c r="E362" s="78"/>
      <c r="F362" s="335"/>
      <c r="G362" s="335"/>
      <c r="H362" s="505"/>
      <c r="J362" s="335"/>
      <c r="K362" s="335"/>
      <c r="L362" s="335"/>
      <c r="M362" s="335"/>
      <c r="N362" s="335"/>
      <c r="O362" s="335"/>
      <c r="P362" s="335"/>
    </row>
    <row r="363" spans="3:16" ht="14.25" hidden="1" x14ac:dyDescent="0.2">
      <c r="C363" s="335"/>
      <c r="E363" s="78"/>
      <c r="F363" s="335"/>
      <c r="G363" s="335"/>
      <c r="H363" s="505"/>
      <c r="J363" s="335"/>
      <c r="K363" s="335"/>
      <c r="L363" s="335"/>
      <c r="M363" s="335"/>
      <c r="N363" s="335"/>
      <c r="O363" s="335"/>
      <c r="P363" s="335"/>
    </row>
    <row r="364" spans="3:16" ht="14.25" hidden="1" x14ac:dyDescent="0.2">
      <c r="C364" s="335"/>
      <c r="E364" s="78"/>
      <c r="F364" s="335"/>
      <c r="G364" s="335"/>
      <c r="H364" s="505"/>
      <c r="J364" s="335"/>
      <c r="K364" s="335"/>
      <c r="L364" s="335"/>
      <c r="M364" s="335"/>
      <c r="N364" s="335"/>
      <c r="O364" s="335"/>
      <c r="P364" s="335"/>
    </row>
    <row r="365" spans="3:16" ht="14.25" hidden="1" x14ac:dyDescent="0.2">
      <c r="C365" s="335"/>
      <c r="E365" s="78"/>
      <c r="F365" s="335"/>
      <c r="G365" s="335"/>
      <c r="H365" s="505"/>
      <c r="J365" s="335"/>
      <c r="K365" s="335"/>
      <c r="L365" s="335"/>
      <c r="M365" s="335"/>
      <c r="N365" s="335"/>
      <c r="O365" s="335"/>
      <c r="P365" s="335"/>
    </row>
    <row r="366" spans="3:16" ht="14.25" hidden="1" x14ac:dyDescent="0.2">
      <c r="C366" s="335"/>
      <c r="E366" s="78"/>
      <c r="F366" s="335"/>
      <c r="G366" s="335"/>
      <c r="H366" s="505"/>
      <c r="J366" s="335"/>
      <c r="K366" s="335"/>
      <c r="L366" s="335"/>
      <c r="M366" s="335"/>
      <c r="N366" s="335"/>
      <c r="O366" s="335"/>
      <c r="P366" s="335"/>
    </row>
    <row r="367" spans="3:16" ht="14.25" hidden="1" x14ac:dyDescent="0.2">
      <c r="C367" s="335"/>
      <c r="E367" s="78"/>
      <c r="F367" s="335"/>
      <c r="G367" s="335"/>
      <c r="H367" s="505"/>
      <c r="J367" s="335"/>
      <c r="K367" s="335"/>
      <c r="L367" s="335"/>
      <c r="M367" s="335"/>
      <c r="N367" s="335"/>
      <c r="O367" s="335"/>
      <c r="P367" s="335"/>
    </row>
    <row r="368" spans="3:16" ht="14.25" hidden="1" x14ac:dyDescent="0.2">
      <c r="C368" s="335"/>
      <c r="E368" s="78"/>
      <c r="F368" s="335"/>
      <c r="G368" s="335"/>
      <c r="H368" s="505"/>
      <c r="J368" s="335"/>
      <c r="K368" s="335"/>
      <c r="L368" s="335"/>
      <c r="M368" s="335"/>
      <c r="N368" s="335"/>
      <c r="O368" s="335"/>
      <c r="P368" s="335"/>
    </row>
    <row r="369" spans="3:16" ht="14.25" hidden="1" x14ac:dyDescent="0.2">
      <c r="C369" s="335"/>
      <c r="E369" s="78"/>
      <c r="F369" s="335"/>
      <c r="G369" s="335"/>
      <c r="H369" s="505"/>
      <c r="J369" s="335"/>
      <c r="K369" s="335"/>
      <c r="L369" s="335"/>
      <c r="M369" s="335"/>
      <c r="N369" s="335"/>
      <c r="O369" s="335"/>
      <c r="P369" s="335"/>
    </row>
    <row r="370" spans="3:16" ht="14.25" hidden="1" x14ac:dyDescent="0.2">
      <c r="C370" s="335"/>
      <c r="E370" s="78"/>
      <c r="F370" s="335"/>
      <c r="G370" s="335"/>
      <c r="H370" s="505"/>
      <c r="J370" s="335"/>
      <c r="K370" s="335"/>
      <c r="L370" s="335"/>
      <c r="M370" s="335"/>
      <c r="N370" s="335"/>
      <c r="O370" s="335"/>
      <c r="P370" s="335"/>
    </row>
    <row r="371" spans="3:16" ht="14.25" hidden="1" x14ac:dyDescent="0.2">
      <c r="C371" s="335"/>
      <c r="E371" s="78"/>
      <c r="F371" s="335"/>
      <c r="G371" s="335"/>
      <c r="H371" s="505"/>
      <c r="J371" s="335"/>
      <c r="K371" s="335"/>
      <c r="L371" s="335"/>
      <c r="M371" s="335"/>
      <c r="N371" s="335"/>
      <c r="O371" s="335"/>
      <c r="P371" s="335"/>
    </row>
    <row r="372" spans="3:16" ht="14.25" hidden="1" x14ac:dyDescent="0.2">
      <c r="C372" s="335"/>
      <c r="E372" s="78"/>
      <c r="F372" s="335"/>
      <c r="G372" s="335"/>
      <c r="H372" s="505"/>
      <c r="J372" s="335"/>
      <c r="K372" s="335"/>
      <c r="L372" s="335"/>
      <c r="M372" s="335"/>
      <c r="N372" s="335"/>
      <c r="O372" s="335"/>
      <c r="P372" s="335"/>
    </row>
    <row r="373" spans="3:16" ht="14.25" hidden="1" x14ac:dyDescent="0.2">
      <c r="C373" s="335"/>
      <c r="E373" s="78"/>
      <c r="F373" s="335"/>
      <c r="G373" s="335"/>
      <c r="H373" s="505"/>
      <c r="J373" s="335"/>
      <c r="K373" s="335"/>
      <c r="L373" s="335"/>
      <c r="M373" s="335"/>
      <c r="N373" s="335"/>
      <c r="O373" s="335"/>
      <c r="P373" s="335"/>
    </row>
    <row r="374" spans="3:16" ht="14.25" hidden="1" x14ac:dyDescent="0.2">
      <c r="C374" s="335"/>
      <c r="E374" s="78"/>
      <c r="F374" s="335"/>
      <c r="G374" s="335"/>
      <c r="H374" s="505"/>
      <c r="J374" s="335"/>
      <c r="K374" s="335"/>
      <c r="L374" s="335"/>
      <c r="M374" s="335"/>
      <c r="N374" s="335"/>
      <c r="O374" s="335"/>
      <c r="P374" s="335"/>
    </row>
    <row r="375" spans="3:16" ht="14.25" hidden="1" x14ac:dyDescent="0.2">
      <c r="C375" s="335"/>
      <c r="E375" s="78"/>
      <c r="F375" s="335"/>
      <c r="G375" s="335"/>
      <c r="H375" s="505"/>
      <c r="J375" s="335"/>
      <c r="K375" s="335"/>
      <c r="L375" s="335"/>
      <c r="M375" s="335"/>
      <c r="N375" s="335"/>
      <c r="O375" s="335"/>
      <c r="P375" s="335"/>
    </row>
    <row r="376" spans="3:16" ht="14.25" hidden="1" x14ac:dyDescent="0.2">
      <c r="C376" s="335"/>
      <c r="E376" s="78"/>
      <c r="F376" s="335"/>
      <c r="G376" s="335"/>
      <c r="H376" s="505"/>
      <c r="J376" s="335"/>
      <c r="K376" s="335"/>
      <c r="L376" s="335"/>
      <c r="M376" s="335"/>
      <c r="N376" s="335"/>
      <c r="O376" s="335"/>
      <c r="P376" s="335"/>
    </row>
    <row r="377" spans="3:16" ht="14.25" hidden="1" x14ac:dyDescent="0.2">
      <c r="C377" s="335"/>
      <c r="E377" s="78"/>
      <c r="F377" s="335"/>
      <c r="G377" s="335"/>
      <c r="H377" s="505"/>
      <c r="J377" s="335"/>
      <c r="K377" s="335"/>
      <c r="L377" s="335"/>
      <c r="M377" s="335"/>
      <c r="N377" s="335"/>
      <c r="O377" s="335"/>
      <c r="P377" s="335"/>
    </row>
    <row r="378" spans="3:16" ht="14.25" hidden="1" x14ac:dyDescent="0.2">
      <c r="C378" s="335"/>
      <c r="E378" s="78"/>
      <c r="F378" s="335"/>
      <c r="G378" s="335"/>
      <c r="H378" s="505"/>
      <c r="J378" s="335"/>
      <c r="K378" s="335"/>
      <c r="L378" s="335"/>
      <c r="M378" s="335"/>
      <c r="N378" s="335"/>
      <c r="O378" s="335"/>
      <c r="P378" s="335"/>
    </row>
    <row r="379" spans="3:16" ht="14.25" hidden="1" x14ac:dyDescent="0.2">
      <c r="C379" s="335"/>
      <c r="E379" s="78"/>
      <c r="F379" s="335"/>
      <c r="G379" s="335"/>
      <c r="H379" s="505"/>
      <c r="J379" s="335"/>
      <c r="K379" s="335"/>
      <c r="L379" s="335"/>
      <c r="M379" s="335"/>
      <c r="N379" s="335"/>
      <c r="O379" s="335"/>
      <c r="P379" s="335"/>
    </row>
    <row r="380" spans="3:16" ht="14.25" hidden="1" x14ac:dyDescent="0.2">
      <c r="C380" s="335"/>
      <c r="E380" s="78"/>
      <c r="F380" s="335"/>
      <c r="G380" s="335"/>
      <c r="H380" s="505"/>
      <c r="J380" s="335"/>
      <c r="K380" s="335"/>
      <c r="L380" s="335"/>
      <c r="M380" s="335"/>
      <c r="N380" s="335"/>
      <c r="O380" s="335"/>
      <c r="P380" s="335"/>
    </row>
    <row r="381" spans="3:16" ht="14.25" hidden="1" x14ac:dyDescent="0.2">
      <c r="C381" s="335"/>
      <c r="E381" s="78"/>
      <c r="F381" s="335"/>
      <c r="G381" s="335"/>
      <c r="H381" s="505"/>
      <c r="J381" s="335"/>
      <c r="K381" s="335"/>
      <c r="L381" s="335"/>
      <c r="M381" s="335"/>
      <c r="N381" s="335"/>
      <c r="O381" s="335"/>
      <c r="P381" s="335"/>
    </row>
    <row r="382" spans="3:16" ht="14.25" hidden="1" x14ac:dyDescent="0.2">
      <c r="C382" s="335"/>
      <c r="E382" s="78"/>
      <c r="F382" s="335"/>
      <c r="G382" s="335"/>
      <c r="H382" s="505"/>
      <c r="J382" s="335"/>
      <c r="K382" s="335"/>
      <c r="L382" s="335"/>
      <c r="M382" s="335"/>
      <c r="N382" s="335"/>
      <c r="O382" s="335"/>
      <c r="P382" s="335"/>
    </row>
    <row r="383" spans="3:16" ht="14.25" hidden="1" x14ac:dyDescent="0.2">
      <c r="C383" s="335"/>
      <c r="E383" s="78"/>
      <c r="F383" s="335"/>
      <c r="G383" s="335"/>
      <c r="H383" s="505"/>
      <c r="J383" s="335"/>
      <c r="K383" s="335"/>
      <c r="L383" s="335"/>
      <c r="M383" s="335"/>
      <c r="N383" s="335"/>
      <c r="O383" s="335"/>
      <c r="P383" s="335"/>
    </row>
    <row r="384" spans="3:16" ht="14.25" hidden="1" x14ac:dyDescent="0.2">
      <c r="C384" s="335"/>
      <c r="E384" s="78"/>
      <c r="F384" s="335"/>
      <c r="G384" s="335"/>
      <c r="H384" s="505"/>
      <c r="J384" s="335"/>
      <c r="K384" s="335"/>
      <c r="L384" s="335"/>
      <c r="M384" s="335"/>
      <c r="N384" s="335"/>
      <c r="O384" s="335"/>
      <c r="P384" s="335"/>
    </row>
    <row r="385" spans="3:16" ht="14.25" hidden="1" x14ac:dyDescent="0.2">
      <c r="C385" s="335"/>
      <c r="E385" s="78"/>
      <c r="F385" s="335"/>
      <c r="G385" s="335"/>
      <c r="H385" s="505"/>
      <c r="J385" s="335"/>
      <c r="K385" s="335"/>
      <c r="L385" s="335"/>
      <c r="M385" s="335"/>
      <c r="N385" s="335"/>
      <c r="O385" s="335"/>
      <c r="P385" s="335"/>
    </row>
    <row r="386" spans="3:16" ht="14.25" hidden="1" x14ac:dyDescent="0.2">
      <c r="C386" s="335"/>
      <c r="E386" s="78"/>
      <c r="F386" s="335"/>
      <c r="G386" s="335"/>
      <c r="H386" s="505"/>
      <c r="J386" s="335"/>
      <c r="K386" s="335"/>
      <c r="L386" s="335"/>
      <c r="M386" s="335"/>
      <c r="N386" s="335"/>
      <c r="O386" s="335"/>
      <c r="P386" s="335"/>
    </row>
    <row r="387" spans="3:16" ht="14.25" hidden="1" x14ac:dyDescent="0.2">
      <c r="C387" s="335"/>
      <c r="E387" s="78"/>
      <c r="F387" s="335"/>
      <c r="G387" s="335"/>
      <c r="H387" s="505"/>
      <c r="J387" s="335"/>
      <c r="K387" s="335"/>
      <c r="L387" s="335"/>
      <c r="M387" s="335"/>
      <c r="N387" s="335"/>
      <c r="O387" s="335"/>
      <c r="P387" s="335"/>
    </row>
    <row r="388" spans="3:16" ht="14.25" hidden="1" x14ac:dyDescent="0.2">
      <c r="C388" s="335"/>
      <c r="E388" s="78"/>
      <c r="F388" s="335"/>
      <c r="G388" s="335"/>
      <c r="H388" s="505"/>
      <c r="J388" s="335"/>
      <c r="K388" s="335"/>
      <c r="L388" s="335"/>
      <c r="M388" s="335"/>
      <c r="N388" s="335"/>
      <c r="O388" s="335"/>
      <c r="P388" s="335"/>
    </row>
    <row r="389" spans="3:16" ht="14.25" hidden="1" x14ac:dyDescent="0.2">
      <c r="C389" s="335"/>
      <c r="E389" s="78"/>
      <c r="F389" s="335"/>
      <c r="G389" s="335"/>
      <c r="H389" s="505"/>
      <c r="J389" s="335"/>
      <c r="K389" s="335"/>
      <c r="L389" s="335"/>
      <c r="M389" s="335"/>
      <c r="N389" s="335"/>
      <c r="O389" s="335"/>
      <c r="P389" s="335"/>
    </row>
    <row r="390" spans="3:16" ht="14.25" hidden="1" x14ac:dyDescent="0.2">
      <c r="C390" s="335"/>
      <c r="E390" s="78"/>
      <c r="F390" s="335"/>
      <c r="G390" s="335"/>
      <c r="H390" s="505"/>
      <c r="J390" s="335"/>
      <c r="K390" s="335"/>
      <c r="L390" s="335"/>
      <c r="M390" s="335"/>
      <c r="N390" s="335"/>
      <c r="O390" s="335"/>
      <c r="P390" s="335"/>
    </row>
    <row r="391" spans="3:16" ht="14.25" hidden="1" x14ac:dyDescent="0.2">
      <c r="C391" s="335"/>
      <c r="E391" s="78"/>
      <c r="F391" s="335"/>
      <c r="G391" s="335"/>
      <c r="H391" s="505"/>
      <c r="J391" s="335"/>
      <c r="K391" s="335"/>
      <c r="L391" s="335"/>
      <c r="M391" s="335"/>
      <c r="N391" s="335"/>
      <c r="O391" s="335"/>
      <c r="P391" s="335"/>
    </row>
    <row r="392" spans="3:16" ht="14.25" hidden="1" x14ac:dyDescent="0.2">
      <c r="C392" s="335"/>
      <c r="E392" s="78"/>
      <c r="F392" s="335"/>
      <c r="G392" s="335"/>
      <c r="H392" s="505"/>
      <c r="J392" s="335"/>
      <c r="K392" s="335"/>
      <c r="L392" s="335"/>
      <c r="M392" s="335"/>
      <c r="N392" s="335"/>
      <c r="O392" s="335"/>
      <c r="P392" s="335"/>
    </row>
    <row r="393" spans="3:16" ht="14.25" hidden="1" x14ac:dyDescent="0.2">
      <c r="C393" s="335"/>
      <c r="E393" s="78"/>
      <c r="F393" s="335"/>
      <c r="G393" s="335"/>
      <c r="H393" s="505"/>
      <c r="J393" s="335"/>
      <c r="K393" s="335"/>
      <c r="L393" s="335"/>
      <c r="M393" s="335"/>
      <c r="N393" s="335"/>
      <c r="O393" s="335"/>
      <c r="P393" s="335"/>
    </row>
    <row r="394" spans="3:16" ht="14.25" hidden="1" x14ac:dyDescent="0.2">
      <c r="C394" s="335"/>
      <c r="E394" s="78"/>
      <c r="F394" s="335"/>
      <c r="G394" s="335"/>
      <c r="H394" s="505"/>
      <c r="J394" s="335"/>
      <c r="K394" s="335"/>
      <c r="L394" s="335"/>
      <c r="M394" s="335"/>
      <c r="N394" s="335"/>
      <c r="O394" s="335"/>
      <c r="P394" s="335"/>
    </row>
    <row r="395" spans="3:16" ht="14.25" hidden="1" x14ac:dyDescent="0.2">
      <c r="C395" s="335"/>
      <c r="E395" s="78"/>
      <c r="F395" s="335"/>
      <c r="G395" s="335"/>
      <c r="H395" s="505"/>
      <c r="J395" s="335"/>
      <c r="K395" s="335"/>
      <c r="L395" s="335"/>
      <c r="M395" s="335"/>
      <c r="N395" s="335"/>
      <c r="O395" s="335"/>
      <c r="P395" s="335"/>
    </row>
    <row r="396" spans="3:16" ht="14.25" hidden="1" x14ac:dyDescent="0.2">
      <c r="C396" s="335"/>
      <c r="E396" s="78"/>
      <c r="F396" s="335"/>
      <c r="G396" s="335"/>
      <c r="H396" s="505"/>
      <c r="J396" s="335"/>
      <c r="K396" s="335"/>
      <c r="L396" s="335"/>
      <c r="M396" s="335"/>
      <c r="N396" s="335"/>
      <c r="O396" s="335"/>
      <c r="P396" s="335"/>
    </row>
    <row r="397" spans="3:16" ht="14.25" hidden="1" x14ac:dyDescent="0.2">
      <c r="C397" s="335"/>
      <c r="E397" s="78"/>
      <c r="F397" s="335"/>
      <c r="G397" s="335"/>
      <c r="H397" s="505"/>
      <c r="J397" s="335"/>
      <c r="K397" s="335"/>
      <c r="L397" s="335"/>
      <c r="M397" s="335"/>
      <c r="N397" s="335"/>
      <c r="O397" s="335"/>
      <c r="P397" s="335"/>
    </row>
    <row r="398" spans="3:16" ht="14.25" hidden="1" x14ac:dyDescent="0.2">
      <c r="C398" s="335"/>
      <c r="E398" s="78"/>
      <c r="F398" s="335"/>
      <c r="G398" s="335"/>
      <c r="H398" s="505"/>
      <c r="J398" s="335"/>
      <c r="K398" s="335"/>
      <c r="L398" s="335"/>
      <c r="M398" s="335"/>
      <c r="N398" s="335"/>
      <c r="O398" s="335"/>
      <c r="P398" s="335"/>
    </row>
    <row r="399" spans="3:16" ht="14.25" hidden="1" x14ac:dyDescent="0.2">
      <c r="C399" s="335"/>
      <c r="E399" s="78"/>
      <c r="F399" s="335"/>
      <c r="G399" s="335"/>
      <c r="H399" s="505"/>
      <c r="J399" s="335"/>
      <c r="K399" s="335"/>
      <c r="L399" s="335"/>
      <c r="M399" s="335"/>
      <c r="N399" s="335"/>
      <c r="O399" s="335"/>
      <c r="P399" s="335"/>
    </row>
    <row r="400" spans="3:16" ht="14.25" hidden="1" x14ac:dyDescent="0.2">
      <c r="C400" s="335"/>
      <c r="E400" s="78"/>
      <c r="F400" s="335"/>
      <c r="G400" s="335"/>
      <c r="H400" s="505"/>
      <c r="J400" s="335"/>
      <c r="K400" s="335"/>
      <c r="L400" s="335"/>
      <c r="M400" s="335"/>
      <c r="N400" s="335"/>
      <c r="O400" s="335"/>
      <c r="P400" s="335"/>
    </row>
    <row r="401" spans="3:16" ht="14.25" hidden="1" x14ac:dyDescent="0.2">
      <c r="C401" s="335"/>
      <c r="E401" s="78"/>
      <c r="F401" s="335"/>
      <c r="G401" s="335"/>
      <c r="H401" s="505"/>
      <c r="J401" s="335"/>
      <c r="K401" s="335"/>
      <c r="L401" s="335"/>
      <c r="M401" s="335"/>
      <c r="N401" s="335"/>
      <c r="O401" s="335"/>
      <c r="P401" s="335"/>
    </row>
    <row r="402" spans="3:16" ht="14.25" hidden="1" x14ac:dyDescent="0.2">
      <c r="C402" s="335"/>
      <c r="E402" s="78"/>
      <c r="F402" s="335"/>
      <c r="G402" s="335"/>
      <c r="H402" s="505"/>
      <c r="J402" s="335"/>
      <c r="K402" s="335"/>
      <c r="L402" s="335"/>
      <c r="M402" s="335"/>
      <c r="N402" s="335"/>
      <c r="O402" s="335"/>
      <c r="P402" s="335"/>
    </row>
    <row r="403" spans="3:16" ht="14.25" hidden="1" x14ac:dyDescent="0.2">
      <c r="C403" s="335"/>
      <c r="E403" s="78"/>
      <c r="F403" s="335"/>
      <c r="G403" s="335"/>
      <c r="H403" s="505"/>
      <c r="J403" s="335"/>
      <c r="K403" s="335"/>
      <c r="L403" s="335"/>
      <c r="M403" s="335"/>
      <c r="N403" s="335"/>
      <c r="O403" s="335"/>
      <c r="P403" s="335"/>
    </row>
    <row r="404" spans="3:16" ht="14.25" hidden="1" x14ac:dyDescent="0.2">
      <c r="C404" s="335"/>
      <c r="E404" s="78"/>
      <c r="F404" s="335"/>
      <c r="G404" s="335"/>
      <c r="H404" s="505"/>
      <c r="J404" s="335"/>
      <c r="K404" s="335"/>
      <c r="L404" s="335"/>
      <c r="M404" s="335"/>
      <c r="N404" s="335"/>
      <c r="O404" s="335"/>
      <c r="P404" s="335"/>
    </row>
    <row r="405" spans="3:16" ht="14.25" hidden="1" x14ac:dyDescent="0.2">
      <c r="C405" s="335"/>
      <c r="E405" s="78"/>
      <c r="F405" s="335"/>
      <c r="G405" s="335"/>
      <c r="H405" s="505"/>
      <c r="J405" s="335"/>
      <c r="K405" s="335"/>
      <c r="L405" s="335"/>
      <c r="M405" s="335"/>
      <c r="N405" s="335"/>
      <c r="O405" s="335"/>
      <c r="P405" s="335"/>
    </row>
    <row r="406" spans="3:16" ht="14.25" hidden="1" x14ac:dyDescent="0.2">
      <c r="C406" s="335"/>
      <c r="E406" s="78"/>
      <c r="F406" s="335"/>
      <c r="G406" s="335"/>
      <c r="H406" s="505"/>
      <c r="J406" s="335"/>
      <c r="K406" s="335"/>
      <c r="L406" s="335"/>
      <c r="M406" s="335"/>
      <c r="N406" s="335"/>
      <c r="O406" s="335"/>
      <c r="P406" s="335"/>
    </row>
    <row r="407" spans="3:16" ht="14.25" hidden="1" x14ac:dyDescent="0.2">
      <c r="C407" s="335"/>
      <c r="E407" s="78"/>
      <c r="F407" s="335"/>
      <c r="G407" s="335"/>
      <c r="H407" s="505"/>
      <c r="J407" s="335"/>
      <c r="K407" s="335"/>
      <c r="L407" s="335"/>
      <c r="M407" s="335"/>
      <c r="N407" s="335"/>
      <c r="O407" s="335"/>
      <c r="P407" s="335"/>
    </row>
    <row r="408" spans="3:16" ht="14.25" hidden="1" x14ac:dyDescent="0.2">
      <c r="C408" s="335"/>
      <c r="E408" s="78"/>
      <c r="F408" s="335"/>
      <c r="G408" s="335"/>
      <c r="H408" s="505"/>
      <c r="J408" s="335"/>
      <c r="K408" s="335"/>
      <c r="L408" s="335"/>
      <c r="M408" s="335"/>
      <c r="N408" s="335"/>
      <c r="O408" s="335"/>
      <c r="P408" s="335"/>
    </row>
    <row r="409" spans="3:16" ht="14.25" hidden="1" x14ac:dyDescent="0.2">
      <c r="C409" s="335"/>
      <c r="E409" s="78"/>
      <c r="F409" s="335"/>
      <c r="G409" s="335"/>
      <c r="H409" s="505"/>
      <c r="J409" s="335"/>
      <c r="K409" s="335"/>
      <c r="L409" s="335"/>
      <c r="M409" s="335"/>
      <c r="N409" s="335"/>
      <c r="O409" s="335"/>
      <c r="P409" s="335"/>
    </row>
    <row r="410" spans="3:16" ht="14.25" hidden="1" x14ac:dyDescent="0.2">
      <c r="C410" s="335"/>
      <c r="E410" s="78"/>
      <c r="F410" s="335"/>
      <c r="G410" s="335"/>
      <c r="H410" s="505"/>
      <c r="J410" s="335"/>
      <c r="K410" s="335"/>
      <c r="L410" s="335"/>
      <c r="M410" s="335"/>
      <c r="N410" s="335"/>
      <c r="O410" s="335"/>
      <c r="P410" s="335"/>
    </row>
    <row r="411" spans="3:16" ht="14.25" hidden="1" x14ac:dyDescent="0.2">
      <c r="C411" s="335"/>
      <c r="E411" s="78"/>
      <c r="F411" s="335"/>
      <c r="G411" s="335"/>
      <c r="H411" s="505"/>
      <c r="J411" s="335"/>
      <c r="K411" s="335"/>
      <c r="L411" s="335"/>
      <c r="M411" s="335"/>
      <c r="N411" s="335"/>
      <c r="O411" s="335"/>
      <c r="P411" s="335"/>
    </row>
    <row r="412" spans="3:16" ht="14.25" hidden="1" x14ac:dyDescent="0.2">
      <c r="C412" s="335"/>
      <c r="E412" s="78"/>
      <c r="F412" s="335"/>
      <c r="G412" s="335"/>
      <c r="H412" s="505"/>
      <c r="J412" s="335"/>
      <c r="K412" s="335"/>
      <c r="L412" s="335"/>
      <c r="M412" s="335"/>
      <c r="N412" s="335"/>
      <c r="O412" s="335"/>
      <c r="P412" s="335"/>
    </row>
    <row r="413" spans="3:16" ht="14.25" hidden="1" x14ac:dyDescent="0.2">
      <c r="C413" s="335"/>
      <c r="E413" s="78"/>
      <c r="F413" s="335"/>
      <c r="G413" s="335"/>
      <c r="H413" s="505"/>
      <c r="J413" s="335"/>
      <c r="K413" s="335"/>
      <c r="L413" s="335"/>
      <c r="M413" s="335"/>
      <c r="N413" s="335"/>
      <c r="O413" s="335"/>
      <c r="P413" s="335"/>
    </row>
    <row r="414" spans="3:16" ht="14.25" hidden="1" x14ac:dyDescent="0.2">
      <c r="C414" s="335"/>
      <c r="E414" s="78"/>
      <c r="F414" s="335"/>
      <c r="G414" s="335"/>
      <c r="H414" s="505"/>
      <c r="J414" s="335"/>
      <c r="K414" s="335"/>
      <c r="L414" s="335"/>
      <c r="M414" s="335"/>
      <c r="N414" s="335"/>
      <c r="O414" s="335"/>
      <c r="P414" s="335"/>
    </row>
    <row r="415" spans="3:16" ht="14.25" hidden="1" x14ac:dyDescent="0.2">
      <c r="C415" s="335"/>
      <c r="E415" s="78"/>
      <c r="F415" s="335"/>
      <c r="G415" s="335"/>
      <c r="H415" s="505"/>
      <c r="J415" s="335"/>
      <c r="K415" s="335"/>
      <c r="L415" s="335"/>
      <c r="M415" s="335"/>
      <c r="N415" s="335"/>
      <c r="O415" s="335"/>
      <c r="P415" s="335"/>
    </row>
    <row r="416" spans="3:16" ht="14.25" hidden="1" x14ac:dyDescent="0.2">
      <c r="C416" s="335"/>
      <c r="E416" s="78"/>
      <c r="F416" s="335"/>
      <c r="G416" s="335"/>
      <c r="H416" s="505"/>
      <c r="J416" s="335"/>
      <c r="K416" s="335"/>
      <c r="L416" s="335"/>
      <c r="M416" s="335"/>
      <c r="N416" s="335"/>
      <c r="O416" s="335"/>
      <c r="P416" s="335"/>
    </row>
    <row r="417" spans="3:16" ht="14.25" hidden="1" x14ac:dyDescent="0.2">
      <c r="C417" s="335"/>
      <c r="E417" s="78"/>
      <c r="F417" s="335"/>
      <c r="G417" s="335"/>
      <c r="H417" s="505"/>
      <c r="J417" s="335"/>
      <c r="K417" s="335"/>
      <c r="L417" s="335"/>
      <c r="M417" s="335"/>
      <c r="N417" s="335"/>
      <c r="O417" s="335"/>
      <c r="P417" s="335"/>
    </row>
    <row r="418" spans="3:16" ht="14.25" hidden="1" x14ac:dyDescent="0.2">
      <c r="C418" s="335"/>
      <c r="E418" s="78"/>
      <c r="F418" s="335"/>
      <c r="G418" s="335"/>
      <c r="H418" s="505"/>
      <c r="J418" s="335"/>
      <c r="K418" s="335"/>
      <c r="L418" s="335"/>
      <c r="M418" s="335"/>
      <c r="N418" s="335"/>
      <c r="O418" s="335"/>
      <c r="P418" s="335"/>
    </row>
    <row r="419" spans="3:16" ht="14.25" hidden="1" x14ac:dyDescent="0.2">
      <c r="C419" s="335"/>
      <c r="E419" s="78"/>
      <c r="F419" s="335"/>
      <c r="G419" s="335"/>
      <c r="H419" s="505"/>
      <c r="J419" s="335"/>
      <c r="K419" s="335"/>
      <c r="L419" s="335"/>
      <c r="M419" s="335"/>
      <c r="N419" s="335"/>
      <c r="O419" s="335"/>
      <c r="P419" s="335"/>
    </row>
    <row r="420" spans="3:16" ht="14.25" hidden="1" x14ac:dyDescent="0.2">
      <c r="C420" s="335"/>
      <c r="E420" s="78"/>
      <c r="F420" s="335"/>
      <c r="G420" s="335"/>
      <c r="H420" s="505"/>
      <c r="J420" s="335"/>
      <c r="K420" s="335"/>
      <c r="L420" s="335"/>
      <c r="M420" s="335"/>
      <c r="N420" s="335"/>
      <c r="O420" s="335"/>
      <c r="P420" s="335"/>
    </row>
    <row r="421" spans="3:16" ht="14.25" hidden="1" x14ac:dyDescent="0.2">
      <c r="C421" s="335"/>
      <c r="E421" s="78"/>
      <c r="F421" s="335"/>
      <c r="G421" s="335"/>
      <c r="H421" s="505"/>
      <c r="J421" s="335"/>
      <c r="K421" s="335"/>
      <c r="L421" s="335"/>
      <c r="M421" s="335"/>
      <c r="N421" s="335"/>
      <c r="O421" s="335"/>
      <c r="P421" s="335"/>
    </row>
    <row r="422" spans="3:16" ht="14.25" hidden="1" x14ac:dyDescent="0.2">
      <c r="C422" s="335"/>
      <c r="E422" s="78"/>
      <c r="F422" s="335"/>
      <c r="G422" s="335"/>
      <c r="H422" s="505"/>
      <c r="J422" s="335"/>
      <c r="K422" s="335"/>
      <c r="L422" s="335"/>
      <c r="M422" s="335"/>
      <c r="N422" s="335"/>
      <c r="O422" s="335"/>
      <c r="P422" s="335"/>
    </row>
    <row r="423" spans="3:16" ht="14.25" hidden="1" x14ac:dyDescent="0.2">
      <c r="C423" s="335"/>
      <c r="E423" s="78"/>
      <c r="F423" s="335"/>
      <c r="G423" s="335"/>
      <c r="H423" s="505"/>
      <c r="J423" s="335"/>
      <c r="K423" s="335"/>
      <c r="L423" s="335"/>
      <c r="M423" s="335"/>
      <c r="N423" s="335"/>
      <c r="O423" s="335"/>
      <c r="P423" s="335"/>
    </row>
    <row r="424" spans="3:16" ht="14.25" hidden="1" x14ac:dyDescent="0.2">
      <c r="C424" s="335"/>
      <c r="E424" s="78"/>
      <c r="F424" s="335"/>
      <c r="G424" s="335"/>
      <c r="H424" s="505"/>
      <c r="J424" s="335"/>
      <c r="K424" s="335"/>
      <c r="L424" s="335"/>
      <c r="M424" s="335"/>
      <c r="N424" s="335"/>
      <c r="O424" s="335"/>
      <c r="P424" s="335"/>
    </row>
    <row r="425" spans="3:16" ht="14.25" hidden="1" x14ac:dyDescent="0.2">
      <c r="C425" s="335"/>
      <c r="E425" s="78"/>
      <c r="F425" s="335"/>
      <c r="G425" s="335"/>
      <c r="H425" s="505"/>
      <c r="J425" s="335"/>
      <c r="K425" s="335"/>
      <c r="L425" s="335"/>
      <c r="M425" s="335"/>
      <c r="N425" s="335"/>
      <c r="O425" s="335"/>
      <c r="P425" s="335"/>
    </row>
    <row r="426" spans="3:16" ht="14.25" hidden="1" x14ac:dyDescent="0.2">
      <c r="C426" s="335"/>
      <c r="E426" s="78"/>
      <c r="F426" s="335"/>
      <c r="G426" s="335"/>
      <c r="H426" s="505"/>
      <c r="J426" s="335"/>
      <c r="K426" s="335"/>
      <c r="L426" s="335"/>
      <c r="M426" s="335"/>
      <c r="N426" s="335"/>
      <c r="O426" s="335"/>
      <c r="P426" s="335"/>
    </row>
    <row r="427" spans="3:16" ht="14.25" hidden="1" x14ac:dyDescent="0.2">
      <c r="C427" s="335"/>
      <c r="E427" s="78"/>
      <c r="F427" s="335"/>
      <c r="G427" s="335"/>
      <c r="H427" s="505"/>
      <c r="J427" s="335"/>
      <c r="K427" s="335"/>
      <c r="L427" s="335"/>
      <c r="M427" s="335"/>
      <c r="N427" s="335"/>
      <c r="O427" s="335"/>
      <c r="P427" s="335"/>
    </row>
    <row r="428" spans="3:16" ht="14.25" hidden="1" x14ac:dyDescent="0.2">
      <c r="C428" s="335"/>
      <c r="E428" s="78"/>
      <c r="F428" s="335"/>
      <c r="G428" s="335"/>
      <c r="H428" s="505"/>
      <c r="J428" s="335"/>
      <c r="K428" s="335"/>
      <c r="L428" s="335"/>
      <c r="M428" s="335"/>
      <c r="N428" s="335"/>
      <c r="O428" s="335"/>
      <c r="P428" s="335"/>
    </row>
    <row r="429" spans="3:16" ht="14.25" hidden="1" x14ac:dyDescent="0.2">
      <c r="C429" s="335"/>
      <c r="E429" s="78"/>
      <c r="F429" s="335"/>
      <c r="G429" s="335"/>
      <c r="H429" s="505"/>
      <c r="J429" s="335"/>
      <c r="K429" s="335"/>
      <c r="L429" s="335"/>
      <c r="M429" s="335"/>
      <c r="N429" s="335"/>
      <c r="O429" s="335"/>
      <c r="P429" s="335"/>
    </row>
    <row r="430" spans="3:16" ht="14.25" hidden="1" x14ac:dyDescent="0.2">
      <c r="C430" s="335"/>
      <c r="E430" s="78"/>
      <c r="F430" s="335"/>
      <c r="G430" s="335"/>
      <c r="H430" s="505"/>
      <c r="J430" s="335"/>
      <c r="K430" s="335"/>
      <c r="L430" s="335"/>
      <c r="M430" s="335"/>
      <c r="N430" s="335"/>
      <c r="O430" s="335"/>
      <c r="P430" s="335"/>
    </row>
    <row r="431" spans="3:16" ht="14.25" hidden="1" x14ac:dyDescent="0.2">
      <c r="C431" s="335"/>
      <c r="E431" s="78"/>
      <c r="F431" s="335"/>
      <c r="G431" s="335"/>
      <c r="H431" s="505"/>
      <c r="J431" s="335"/>
      <c r="K431" s="335"/>
      <c r="L431" s="335"/>
      <c r="M431" s="335"/>
      <c r="N431" s="335"/>
      <c r="O431" s="335"/>
      <c r="P431" s="335"/>
    </row>
    <row r="432" spans="3:16" ht="14.25" hidden="1" x14ac:dyDescent="0.2">
      <c r="C432" s="335"/>
      <c r="E432" s="78"/>
      <c r="F432" s="335"/>
      <c r="G432" s="335"/>
      <c r="H432" s="505"/>
      <c r="J432" s="335"/>
      <c r="K432" s="335"/>
      <c r="L432" s="335"/>
      <c r="M432" s="335"/>
      <c r="N432" s="335"/>
      <c r="O432" s="335"/>
      <c r="P432" s="335"/>
    </row>
    <row r="433" spans="3:16" ht="14.25" hidden="1" x14ac:dyDescent="0.2">
      <c r="C433" s="335"/>
      <c r="E433" s="78"/>
      <c r="F433" s="335"/>
      <c r="G433" s="335"/>
      <c r="H433" s="505"/>
      <c r="J433" s="335"/>
      <c r="K433" s="335"/>
      <c r="L433" s="335"/>
      <c r="M433" s="335"/>
      <c r="N433" s="335"/>
      <c r="O433" s="335"/>
      <c r="P433" s="335"/>
    </row>
    <row r="434" spans="3:16" ht="14.25" hidden="1" x14ac:dyDescent="0.2">
      <c r="C434" s="335"/>
      <c r="E434" s="78"/>
      <c r="F434" s="335"/>
      <c r="G434" s="335"/>
      <c r="H434" s="505"/>
      <c r="J434" s="335"/>
      <c r="K434" s="335"/>
      <c r="L434" s="335"/>
      <c r="M434" s="335"/>
      <c r="N434" s="335"/>
      <c r="O434" s="335"/>
      <c r="P434" s="335"/>
    </row>
    <row r="435" spans="3:16" ht="14.25" hidden="1" x14ac:dyDescent="0.2">
      <c r="C435" s="335"/>
      <c r="E435" s="78"/>
      <c r="F435" s="335"/>
      <c r="G435" s="335"/>
      <c r="H435" s="505"/>
      <c r="J435" s="335"/>
      <c r="K435" s="335"/>
      <c r="L435" s="335"/>
      <c r="M435" s="335"/>
      <c r="N435" s="335"/>
      <c r="O435" s="335"/>
      <c r="P435" s="335"/>
    </row>
    <row r="436" spans="3:16" ht="14.25" hidden="1" x14ac:dyDescent="0.2">
      <c r="C436" s="335"/>
      <c r="E436" s="78"/>
      <c r="F436" s="335"/>
      <c r="G436" s="335"/>
      <c r="H436" s="505"/>
      <c r="J436" s="335"/>
      <c r="K436" s="335"/>
      <c r="L436" s="335"/>
      <c r="M436" s="335"/>
      <c r="N436" s="335"/>
      <c r="O436" s="335"/>
      <c r="P436" s="335"/>
    </row>
    <row r="437" spans="3:16" ht="14.25" hidden="1" x14ac:dyDescent="0.2">
      <c r="C437" s="335"/>
      <c r="E437" s="78"/>
      <c r="F437" s="335"/>
      <c r="G437" s="335"/>
      <c r="H437" s="505"/>
      <c r="J437" s="335"/>
      <c r="K437" s="335"/>
      <c r="L437" s="335"/>
      <c r="M437" s="335"/>
      <c r="N437" s="335"/>
      <c r="O437" s="335"/>
      <c r="P437" s="335"/>
    </row>
    <row r="438" spans="3:16" ht="14.25" hidden="1" x14ac:dyDescent="0.2">
      <c r="C438" s="335"/>
      <c r="E438" s="78"/>
      <c r="F438" s="335"/>
      <c r="G438" s="335"/>
      <c r="H438" s="505"/>
      <c r="J438" s="335"/>
      <c r="K438" s="335"/>
      <c r="L438" s="335"/>
      <c r="M438" s="335"/>
      <c r="N438" s="335"/>
      <c r="O438" s="335"/>
      <c r="P438" s="335"/>
    </row>
    <row r="439" spans="3:16" ht="14.25" hidden="1" x14ac:dyDescent="0.2">
      <c r="C439" s="335"/>
      <c r="E439" s="78"/>
      <c r="F439" s="335"/>
      <c r="G439" s="335"/>
      <c r="H439" s="505"/>
      <c r="J439" s="335"/>
      <c r="K439" s="335"/>
      <c r="L439" s="335"/>
      <c r="M439" s="335"/>
      <c r="N439" s="335"/>
      <c r="O439" s="335"/>
      <c r="P439" s="335"/>
    </row>
    <row r="440" spans="3:16" ht="14.25" hidden="1" x14ac:dyDescent="0.2">
      <c r="C440" s="335"/>
      <c r="E440" s="78"/>
      <c r="F440" s="335"/>
      <c r="G440" s="335"/>
      <c r="H440" s="505"/>
      <c r="J440" s="335"/>
      <c r="K440" s="335"/>
      <c r="L440" s="335"/>
      <c r="M440" s="335"/>
      <c r="N440" s="335"/>
      <c r="O440" s="335"/>
      <c r="P440" s="335"/>
    </row>
    <row r="441" spans="3:16" ht="14.25" hidden="1" x14ac:dyDescent="0.2">
      <c r="C441" s="335"/>
      <c r="E441" s="78"/>
      <c r="F441" s="335"/>
      <c r="G441" s="335"/>
      <c r="H441" s="505"/>
      <c r="J441" s="335"/>
      <c r="K441" s="335"/>
      <c r="L441" s="335"/>
      <c r="M441" s="335"/>
      <c r="N441" s="335"/>
      <c r="O441" s="335"/>
      <c r="P441" s="335"/>
    </row>
    <row r="442" spans="3:16" ht="14.25" hidden="1" x14ac:dyDescent="0.2">
      <c r="C442" s="335"/>
      <c r="E442" s="78"/>
      <c r="F442" s="335"/>
      <c r="G442" s="335"/>
      <c r="H442" s="505"/>
      <c r="J442" s="335"/>
      <c r="K442" s="335"/>
      <c r="L442" s="335"/>
      <c r="M442" s="335"/>
      <c r="N442" s="335"/>
      <c r="O442" s="335"/>
      <c r="P442" s="335"/>
    </row>
    <row r="443" spans="3:16" ht="14.25" hidden="1" x14ac:dyDescent="0.2">
      <c r="C443" s="335"/>
      <c r="E443" s="78"/>
      <c r="F443" s="335"/>
      <c r="G443" s="335"/>
      <c r="H443" s="505"/>
      <c r="J443" s="335"/>
      <c r="K443" s="335"/>
      <c r="L443" s="335"/>
      <c r="M443" s="335"/>
      <c r="N443" s="335"/>
      <c r="O443" s="335"/>
      <c r="P443" s="335"/>
    </row>
    <row r="444" spans="3:16" ht="14.25" hidden="1" x14ac:dyDescent="0.2">
      <c r="C444" s="335"/>
      <c r="E444" s="78"/>
      <c r="F444" s="335"/>
      <c r="G444" s="335"/>
      <c r="H444" s="505"/>
      <c r="J444" s="335"/>
      <c r="K444" s="335"/>
      <c r="L444" s="335"/>
      <c r="M444" s="335"/>
      <c r="N444" s="335"/>
      <c r="O444" s="335"/>
      <c r="P444" s="335"/>
    </row>
    <row r="445" spans="3:16" ht="14.25" hidden="1" x14ac:dyDescent="0.2">
      <c r="C445" s="335"/>
      <c r="E445" s="78"/>
      <c r="F445" s="335"/>
      <c r="G445" s="335"/>
      <c r="H445" s="505"/>
      <c r="J445" s="335"/>
      <c r="K445" s="335"/>
      <c r="L445" s="335"/>
      <c r="M445" s="335"/>
      <c r="N445" s="335"/>
      <c r="O445" s="335"/>
      <c r="P445" s="335"/>
    </row>
    <row r="446" spans="3:16" ht="14.25" hidden="1" x14ac:dyDescent="0.2">
      <c r="C446" s="335"/>
      <c r="E446" s="78"/>
      <c r="F446" s="335"/>
      <c r="G446" s="335"/>
      <c r="H446" s="505"/>
      <c r="J446" s="335"/>
      <c r="K446" s="335"/>
      <c r="L446" s="335"/>
      <c r="M446" s="335"/>
      <c r="N446" s="335"/>
      <c r="O446" s="335"/>
      <c r="P446" s="335"/>
    </row>
    <row r="447" spans="3:16" ht="14.25" hidden="1" x14ac:dyDescent="0.2">
      <c r="C447" s="335"/>
      <c r="E447" s="78"/>
      <c r="F447" s="335"/>
      <c r="G447" s="335"/>
      <c r="H447" s="505"/>
      <c r="J447" s="335"/>
      <c r="K447" s="335"/>
      <c r="L447" s="335"/>
      <c r="M447" s="335"/>
      <c r="N447" s="335"/>
      <c r="O447" s="335"/>
      <c r="P447" s="335"/>
    </row>
    <row r="448" spans="3:16" ht="14.25" hidden="1" x14ac:dyDescent="0.2">
      <c r="C448" s="335"/>
      <c r="E448" s="78"/>
      <c r="F448" s="335"/>
      <c r="G448" s="335"/>
      <c r="H448" s="505"/>
      <c r="J448" s="335"/>
      <c r="K448" s="335"/>
      <c r="L448" s="335"/>
      <c r="M448" s="335"/>
      <c r="N448" s="335"/>
      <c r="O448" s="335"/>
      <c r="P448" s="335"/>
    </row>
    <row r="449" spans="3:16" ht="14.25" hidden="1" x14ac:dyDescent="0.2">
      <c r="C449" s="335"/>
      <c r="E449" s="78"/>
      <c r="F449" s="335"/>
      <c r="G449" s="335"/>
      <c r="H449" s="505"/>
      <c r="J449" s="335"/>
      <c r="K449" s="335"/>
      <c r="L449" s="335"/>
      <c r="M449" s="335"/>
      <c r="N449" s="335"/>
      <c r="O449" s="335"/>
      <c r="P449" s="335"/>
    </row>
    <row r="450" spans="3:16" ht="14.25" hidden="1" x14ac:dyDescent="0.2">
      <c r="C450" s="335"/>
      <c r="E450" s="78"/>
      <c r="F450" s="335"/>
      <c r="G450" s="335"/>
      <c r="H450" s="505"/>
      <c r="J450" s="335"/>
      <c r="K450" s="335"/>
      <c r="L450" s="335"/>
      <c r="M450" s="335"/>
      <c r="N450" s="335"/>
      <c r="O450" s="335"/>
      <c r="P450" s="335"/>
    </row>
    <row r="451" spans="3:16" ht="14.25" hidden="1" x14ac:dyDescent="0.2">
      <c r="C451" s="335"/>
      <c r="E451" s="78"/>
      <c r="F451" s="335"/>
      <c r="G451" s="335"/>
      <c r="H451" s="505"/>
      <c r="J451" s="335"/>
      <c r="K451" s="335"/>
      <c r="L451" s="335"/>
      <c r="M451" s="335"/>
      <c r="N451" s="335"/>
      <c r="O451" s="335"/>
      <c r="P451" s="335"/>
    </row>
    <row r="452" spans="3:16" ht="14.25" hidden="1" x14ac:dyDescent="0.2">
      <c r="C452" s="335"/>
      <c r="E452" s="78"/>
      <c r="F452" s="335"/>
      <c r="G452" s="335"/>
      <c r="H452" s="505"/>
      <c r="J452" s="335"/>
      <c r="K452" s="335"/>
      <c r="L452" s="335"/>
      <c r="M452" s="335"/>
      <c r="N452" s="335"/>
      <c r="O452" s="335"/>
      <c r="P452" s="335"/>
    </row>
    <row r="453" spans="3:16" ht="14.25" hidden="1" x14ac:dyDescent="0.2">
      <c r="C453" s="335"/>
      <c r="E453" s="78"/>
      <c r="F453" s="335"/>
      <c r="G453" s="335"/>
      <c r="H453" s="505"/>
      <c r="J453" s="335"/>
      <c r="K453" s="335"/>
      <c r="L453" s="335"/>
      <c r="M453" s="335"/>
      <c r="N453" s="335"/>
      <c r="O453" s="335"/>
      <c r="P453" s="335"/>
    </row>
    <row r="454" spans="3:16" ht="14.25" hidden="1" x14ac:dyDescent="0.2">
      <c r="C454" s="335"/>
      <c r="E454" s="78"/>
      <c r="F454" s="335"/>
      <c r="G454" s="335"/>
      <c r="H454" s="505"/>
      <c r="J454" s="335"/>
      <c r="K454" s="335"/>
      <c r="L454" s="335"/>
      <c r="M454" s="335"/>
      <c r="N454" s="335"/>
      <c r="O454" s="335"/>
      <c r="P454" s="335"/>
    </row>
    <row r="455" spans="3:16" ht="14.25" hidden="1" x14ac:dyDescent="0.2">
      <c r="C455" s="335"/>
      <c r="E455" s="78"/>
      <c r="F455" s="335"/>
      <c r="G455" s="335"/>
      <c r="H455" s="505"/>
      <c r="J455" s="335"/>
      <c r="K455" s="335"/>
      <c r="L455" s="335"/>
      <c r="M455" s="335"/>
      <c r="N455" s="335"/>
      <c r="O455" s="335"/>
      <c r="P455" s="335"/>
    </row>
    <row r="456" spans="3:16" ht="14.25" hidden="1" x14ac:dyDescent="0.2">
      <c r="C456" s="335"/>
      <c r="E456" s="78"/>
      <c r="F456" s="335"/>
      <c r="G456" s="335"/>
      <c r="H456" s="505"/>
      <c r="J456" s="335"/>
      <c r="K456" s="335"/>
      <c r="L456" s="335"/>
      <c r="M456" s="335"/>
      <c r="N456" s="335"/>
      <c r="O456" s="335"/>
      <c r="P456" s="335"/>
    </row>
    <row r="457" spans="3:16" ht="14.25" hidden="1" x14ac:dyDescent="0.2">
      <c r="C457" s="335"/>
      <c r="E457" s="78"/>
      <c r="F457" s="335"/>
      <c r="G457" s="335"/>
      <c r="H457" s="505"/>
      <c r="J457" s="335"/>
      <c r="K457" s="335"/>
      <c r="L457" s="335"/>
      <c r="M457" s="335"/>
      <c r="N457" s="335"/>
      <c r="O457" s="335"/>
      <c r="P457" s="335"/>
    </row>
    <row r="458" spans="3:16" ht="14.25" hidden="1" x14ac:dyDescent="0.2">
      <c r="C458" s="335"/>
      <c r="E458" s="78"/>
      <c r="F458" s="335"/>
      <c r="G458" s="335"/>
      <c r="H458" s="505"/>
      <c r="J458" s="335"/>
      <c r="K458" s="335"/>
      <c r="L458" s="335"/>
      <c r="M458" s="335"/>
      <c r="N458" s="335"/>
      <c r="O458" s="335"/>
      <c r="P458" s="335"/>
    </row>
    <row r="459" spans="3:16" ht="14.25" hidden="1" x14ac:dyDescent="0.2">
      <c r="C459" s="335"/>
      <c r="E459" s="78"/>
      <c r="F459" s="335"/>
      <c r="G459" s="335"/>
      <c r="H459" s="505"/>
      <c r="J459" s="335"/>
      <c r="K459" s="335"/>
      <c r="L459" s="335"/>
      <c r="M459" s="335"/>
      <c r="N459" s="335"/>
      <c r="O459" s="335"/>
      <c r="P459" s="335"/>
    </row>
    <row r="460" spans="3:16" ht="14.25" hidden="1" x14ac:dyDescent="0.2">
      <c r="C460" s="335"/>
      <c r="E460" s="78"/>
      <c r="F460" s="335"/>
      <c r="G460" s="335"/>
      <c r="H460" s="505"/>
      <c r="J460" s="335"/>
      <c r="K460" s="335"/>
      <c r="L460" s="335"/>
      <c r="M460" s="335"/>
      <c r="N460" s="335"/>
      <c r="O460" s="335"/>
      <c r="P460" s="335"/>
    </row>
    <row r="461" spans="3:16" ht="14.25" hidden="1" x14ac:dyDescent="0.2">
      <c r="C461" s="335"/>
      <c r="E461" s="78"/>
      <c r="F461" s="335"/>
      <c r="G461" s="335"/>
      <c r="H461" s="505"/>
      <c r="J461" s="335"/>
      <c r="K461" s="335"/>
      <c r="L461" s="335"/>
      <c r="M461" s="335"/>
      <c r="N461" s="335"/>
      <c r="O461" s="335"/>
      <c r="P461" s="335"/>
    </row>
    <row r="462" spans="3:16" ht="14.25" hidden="1" x14ac:dyDescent="0.2">
      <c r="C462" s="335"/>
      <c r="E462" s="78"/>
      <c r="F462" s="335"/>
      <c r="G462" s="335"/>
      <c r="H462" s="505"/>
      <c r="J462" s="335"/>
      <c r="K462" s="335"/>
      <c r="L462" s="335"/>
      <c r="M462" s="335"/>
      <c r="N462" s="335"/>
      <c r="O462" s="335"/>
      <c r="P462" s="335"/>
    </row>
    <row r="463" spans="3:16" ht="14.25" hidden="1" x14ac:dyDescent="0.2">
      <c r="C463" s="335"/>
      <c r="E463" s="78"/>
      <c r="F463" s="335"/>
      <c r="G463" s="335"/>
      <c r="H463" s="505"/>
      <c r="J463" s="335"/>
      <c r="K463" s="335"/>
      <c r="L463" s="335"/>
      <c r="M463" s="335"/>
      <c r="N463" s="335"/>
      <c r="O463" s="335"/>
      <c r="P463" s="335"/>
    </row>
    <row r="464" spans="3:16" ht="14.25" hidden="1" x14ac:dyDescent="0.2">
      <c r="C464" s="335"/>
      <c r="E464" s="78"/>
      <c r="F464" s="335"/>
      <c r="G464" s="335"/>
      <c r="H464" s="505"/>
      <c r="J464" s="335"/>
      <c r="K464" s="335"/>
      <c r="L464" s="335"/>
      <c r="M464" s="335"/>
      <c r="N464" s="335"/>
      <c r="O464" s="335"/>
      <c r="P464" s="335"/>
    </row>
    <row r="465" spans="3:16" ht="14.25" hidden="1" x14ac:dyDescent="0.2">
      <c r="C465" s="335"/>
      <c r="E465" s="78"/>
      <c r="F465" s="335"/>
      <c r="G465" s="335"/>
      <c r="H465" s="505"/>
      <c r="J465" s="335"/>
      <c r="K465" s="335"/>
      <c r="L465" s="335"/>
      <c r="M465" s="335"/>
      <c r="N465" s="335"/>
      <c r="O465" s="335"/>
      <c r="P465" s="335"/>
    </row>
    <row r="466" spans="3:16" ht="14.25" hidden="1" x14ac:dyDescent="0.2">
      <c r="C466" s="335"/>
      <c r="E466" s="78"/>
      <c r="F466" s="335"/>
      <c r="G466" s="335"/>
      <c r="H466" s="505"/>
      <c r="J466" s="335"/>
      <c r="K466" s="335"/>
      <c r="L466" s="335"/>
      <c r="M466" s="335"/>
      <c r="N466" s="335"/>
      <c r="O466" s="335"/>
      <c r="P466" s="335"/>
    </row>
    <row r="467" spans="3:16" ht="14.25" hidden="1" x14ac:dyDescent="0.2">
      <c r="C467" s="335"/>
      <c r="E467" s="78"/>
      <c r="F467" s="335"/>
      <c r="G467" s="335"/>
      <c r="H467" s="505"/>
      <c r="J467" s="335"/>
      <c r="K467" s="335"/>
      <c r="L467" s="335"/>
      <c r="M467" s="335"/>
      <c r="N467" s="335"/>
      <c r="O467" s="335"/>
      <c r="P467" s="335"/>
    </row>
    <row r="468" spans="3:16" ht="14.25" hidden="1" x14ac:dyDescent="0.2">
      <c r="C468" s="335"/>
      <c r="E468" s="78"/>
      <c r="F468" s="335"/>
      <c r="G468" s="335"/>
      <c r="H468" s="505"/>
      <c r="J468" s="335"/>
      <c r="K468" s="335"/>
      <c r="L468" s="335"/>
      <c r="M468" s="335"/>
      <c r="N468" s="335"/>
      <c r="O468" s="335"/>
      <c r="P468" s="335"/>
    </row>
    <row r="469" spans="3:16" ht="14.25" hidden="1" x14ac:dyDescent="0.2">
      <c r="C469" s="335"/>
      <c r="E469" s="78"/>
      <c r="F469" s="335"/>
      <c r="G469" s="335"/>
      <c r="H469" s="505"/>
      <c r="J469" s="335"/>
      <c r="K469" s="335"/>
      <c r="L469" s="335"/>
      <c r="M469" s="335"/>
      <c r="N469" s="335"/>
      <c r="O469" s="335"/>
      <c r="P469" s="335"/>
    </row>
    <row r="470" spans="3:16" ht="14.25" hidden="1" x14ac:dyDescent="0.2">
      <c r="C470" s="335"/>
      <c r="E470" s="78"/>
      <c r="F470" s="335"/>
      <c r="G470" s="335"/>
      <c r="H470" s="505"/>
      <c r="J470" s="335"/>
      <c r="K470" s="335"/>
      <c r="L470" s="335"/>
      <c r="M470" s="335"/>
      <c r="N470" s="335"/>
      <c r="O470" s="335"/>
      <c r="P470" s="335"/>
    </row>
    <row r="471" spans="3:16" ht="14.25" hidden="1" x14ac:dyDescent="0.2">
      <c r="C471" s="335"/>
      <c r="E471" s="78"/>
      <c r="F471" s="335"/>
      <c r="G471" s="335"/>
      <c r="H471" s="505"/>
      <c r="J471" s="335"/>
      <c r="K471" s="335"/>
      <c r="L471" s="335"/>
      <c r="M471" s="335"/>
      <c r="N471" s="335"/>
      <c r="O471" s="335"/>
      <c r="P471" s="335"/>
    </row>
    <row r="472" spans="3:16" ht="14.25" hidden="1" x14ac:dyDescent="0.2">
      <c r="C472" s="335"/>
      <c r="E472" s="78"/>
      <c r="F472" s="335"/>
      <c r="G472" s="335"/>
      <c r="H472" s="505"/>
      <c r="J472" s="335"/>
      <c r="K472" s="335"/>
      <c r="L472" s="335"/>
      <c r="M472" s="335"/>
      <c r="N472" s="335"/>
      <c r="O472" s="335"/>
      <c r="P472" s="335"/>
    </row>
    <row r="473" spans="3:16" ht="14.25" hidden="1" x14ac:dyDescent="0.2">
      <c r="C473" s="335"/>
      <c r="E473" s="78"/>
      <c r="F473" s="335"/>
      <c r="G473" s="335"/>
      <c r="H473" s="505"/>
      <c r="J473" s="335"/>
      <c r="K473" s="335"/>
      <c r="L473" s="335"/>
      <c r="M473" s="335"/>
      <c r="N473" s="335"/>
      <c r="O473" s="335"/>
      <c r="P473" s="335"/>
    </row>
    <row r="474" spans="3:16" ht="14.25" hidden="1" x14ac:dyDescent="0.2">
      <c r="C474" s="335"/>
      <c r="E474" s="78"/>
      <c r="F474" s="335"/>
      <c r="G474" s="335"/>
      <c r="H474" s="505"/>
      <c r="J474" s="335"/>
      <c r="K474" s="335"/>
      <c r="L474" s="335"/>
      <c r="M474" s="335"/>
      <c r="N474" s="335"/>
      <c r="O474" s="335"/>
      <c r="P474" s="335"/>
    </row>
    <row r="475" spans="3:16" ht="14.25" hidden="1" x14ac:dyDescent="0.2">
      <c r="C475" s="335"/>
      <c r="E475" s="78"/>
      <c r="F475" s="335"/>
      <c r="G475" s="335"/>
      <c r="H475" s="505"/>
      <c r="J475" s="335"/>
      <c r="K475" s="335"/>
      <c r="L475" s="335"/>
      <c r="M475" s="335"/>
      <c r="N475" s="335"/>
      <c r="O475" s="335"/>
      <c r="P475" s="335"/>
    </row>
    <row r="476" spans="3:16" ht="14.25" hidden="1" x14ac:dyDescent="0.2">
      <c r="C476" s="335"/>
      <c r="E476" s="78"/>
      <c r="F476" s="335"/>
      <c r="G476" s="335"/>
      <c r="H476" s="505"/>
      <c r="J476" s="335"/>
      <c r="K476" s="335"/>
      <c r="L476" s="335"/>
      <c r="M476" s="335"/>
      <c r="N476" s="335"/>
      <c r="O476" s="335"/>
      <c r="P476" s="335"/>
    </row>
    <row r="477" spans="3:16" ht="14.25" hidden="1" x14ac:dyDescent="0.2">
      <c r="C477" s="335"/>
      <c r="E477" s="78"/>
      <c r="F477" s="335"/>
      <c r="G477" s="335"/>
      <c r="H477" s="505"/>
      <c r="J477" s="335"/>
      <c r="K477" s="335"/>
      <c r="L477" s="335"/>
      <c r="M477" s="335"/>
      <c r="N477" s="335"/>
      <c r="O477" s="335"/>
      <c r="P477" s="335"/>
    </row>
    <row r="478" spans="3:16" ht="14.25" hidden="1" x14ac:dyDescent="0.2">
      <c r="C478" s="335"/>
      <c r="E478" s="78"/>
      <c r="F478" s="335"/>
      <c r="G478" s="335"/>
      <c r="H478" s="505"/>
      <c r="J478" s="335"/>
      <c r="K478" s="335"/>
      <c r="L478" s="335"/>
      <c r="M478" s="335"/>
      <c r="N478" s="335"/>
      <c r="O478" s="335"/>
      <c r="P478" s="335"/>
    </row>
    <row r="479" spans="3:16" ht="14.25" hidden="1" x14ac:dyDescent="0.2">
      <c r="C479" s="335"/>
      <c r="E479" s="78"/>
      <c r="F479" s="335"/>
      <c r="G479" s="335"/>
      <c r="H479" s="505"/>
      <c r="J479" s="335"/>
      <c r="K479" s="335"/>
      <c r="L479" s="335"/>
      <c r="M479" s="335"/>
      <c r="N479" s="335"/>
      <c r="O479" s="335"/>
      <c r="P479" s="335"/>
    </row>
    <row r="480" spans="3:16" ht="14.25" hidden="1" x14ac:dyDescent="0.2">
      <c r="C480" s="335"/>
      <c r="E480" s="78"/>
      <c r="F480" s="335"/>
      <c r="G480" s="335"/>
      <c r="H480" s="505"/>
      <c r="J480" s="335"/>
      <c r="K480" s="335"/>
      <c r="L480" s="335"/>
      <c r="M480" s="335"/>
      <c r="N480" s="335"/>
      <c r="O480" s="335"/>
      <c r="P480" s="335"/>
    </row>
    <row r="481" spans="3:16" ht="14.25" hidden="1" x14ac:dyDescent="0.2">
      <c r="C481" s="335"/>
      <c r="E481" s="78"/>
      <c r="F481" s="335"/>
      <c r="G481" s="335"/>
      <c r="H481" s="505"/>
      <c r="J481" s="335"/>
      <c r="K481" s="335"/>
      <c r="L481" s="335"/>
      <c r="M481" s="335"/>
      <c r="N481" s="335"/>
      <c r="O481" s="335"/>
      <c r="P481" s="335"/>
    </row>
    <row r="482" spans="3:16" ht="14.25" hidden="1" x14ac:dyDescent="0.2">
      <c r="C482" s="335"/>
      <c r="E482" s="78"/>
      <c r="F482" s="335"/>
      <c r="G482" s="335"/>
      <c r="H482" s="505"/>
      <c r="J482" s="335"/>
      <c r="K482" s="335"/>
      <c r="L482" s="335"/>
      <c r="M482" s="335"/>
      <c r="N482" s="335"/>
      <c r="O482" s="335"/>
      <c r="P482" s="335"/>
    </row>
    <row r="483" spans="3:16" ht="14.25" hidden="1" x14ac:dyDescent="0.2">
      <c r="C483" s="335"/>
      <c r="E483" s="78"/>
      <c r="F483" s="335"/>
      <c r="G483" s="335"/>
      <c r="H483" s="505"/>
      <c r="J483" s="335"/>
      <c r="K483" s="335"/>
      <c r="L483" s="335"/>
      <c r="M483" s="335"/>
      <c r="N483" s="335"/>
      <c r="O483" s="335"/>
      <c r="P483" s="335"/>
    </row>
    <row r="484" spans="3:16" ht="14.25" hidden="1" x14ac:dyDescent="0.2">
      <c r="C484" s="335"/>
      <c r="E484" s="78"/>
      <c r="F484" s="335"/>
      <c r="G484" s="335"/>
      <c r="H484" s="505"/>
      <c r="J484" s="335"/>
      <c r="K484" s="335"/>
      <c r="L484" s="335"/>
      <c r="M484" s="335"/>
      <c r="N484" s="335"/>
      <c r="O484" s="335"/>
      <c r="P484" s="335"/>
    </row>
    <row r="485" spans="3:16" ht="14.25" hidden="1" x14ac:dyDescent="0.2">
      <c r="C485" s="335"/>
      <c r="E485" s="78"/>
      <c r="F485" s="335"/>
      <c r="G485" s="335"/>
      <c r="H485" s="505"/>
      <c r="J485" s="335"/>
      <c r="K485" s="335"/>
      <c r="L485" s="335"/>
      <c r="M485" s="335"/>
      <c r="N485" s="335"/>
      <c r="O485" s="335"/>
      <c r="P485" s="335"/>
    </row>
    <row r="486" spans="3:16" ht="14.25" hidden="1" x14ac:dyDescent="0.2">
      <c r="C486" s="335"/>
      <c r="E486" s="78"/>
      <c r="F486" s="335"/>
      <c r="G486" s="335"/>
      <c r="H486" s="505"/>
      <c r="J486" s="335"/>
      <c r="K486" s="335"/>
      <c r="L486" s="335"/>
      <c r="M486" s="335"/>
      <c r="N486" s="335"/>
      <c r="O486" s="335"/>
      <c r="P486" s="335"/>
    </row>
    <row r="487" spans="3:16" ht="14.25" hidden="1" x14ac:dyDescent="0.2">
      <c r="C487" s="335"/>
      <c r="E487" s="78"/>
      <c r="F487" s="335"/>
      <c r="G487" s="335"/>
      <c r="H487" s="505"/>
      <c r="J487" s="335"/>
      <c r="K487" s="335"/>
      <c r="L487" s="335"/>
      <c r="M487" s="335"/>
      <c r="N487" s="335"/>
      <c r="O487" s="335"/>
      <c r="P487" s="335"/>
    </row>
    <row r="488" spans="3:16" ht="14.25" hidden="1" x14ac:dyDescent="0.2">
      <c r="C488" s="335"/>
      <c r="E488" s="78"/>
      <c r="F488" s="335"/>
      <c r="G488" s="335"/>
      <c r="H488" s="505"/>
      <c r="J488" s="335"/>
      <c r="K488" s="335"/>
      <c r="L488" s="335"/>
      <c r="M488" s="335"/>
      <c r="N488" s="335"/>
      <c r="O488" s="335"/>
      <c r="P488" s="335"/>
    </row>
    <row r="489" spans="3:16" ht="14.25" hidden="1" x14ac:dyDescent="0.2">
      <c r="C489" s="335"/>
      <c r="E489" s="78"/>
      <c r="F489" s="335"/>
      <c r="G489" s="335"/>
      <c r="H489" s="505"/>
      <c r="J489" s="335"/>
      <c r="K489" s="335"/>
      <c r="L489" s="335"/>
      <c r="M489" s="335"/>
      <c r="N489" s="335"/>
      <c r="O489" s="335"/>
      <c r="P489" s="335"/>
    </row>
    <row r="490" spans="3:16" ht="14.25" hidden="1" x14ac:dyDescent="0.2">
      <c r="C490" s="335"/>
      <c r="E490" s="78"/>
      <c r="F490" s="335"/>
      <c r="G490" s="335"/>
      <c r="H490" s="505"/>
      <c r="J490" s="335"/>
      <c r="K490" s="335"/>
      <c r="L490" s="335"/>
      <c r="M490" s="335"/>
      <c r="N490" s="335"/>
      <c r="O490" s="335"/>
      <c r="P490" s="335"/>
    </row>
    <row r="491" spans="3:16" ht="14.25" hidden="1" x14ac:dyDescent="0.2">
      <c r="C491" s="335"/>
      <c r="E491" s="78"/>
      <c r="F491" s="335"/>
      <c r="G491" s="335"/>
      <c r="H491" s="505"/>
      <c r="J491" s="335"/>
      <c r="K491" s="335"/>
      <c r="L491" s="335"/>
      <c r="M491" s="335"/>
      <c r="N491" s="335"/>
      <c r="O491" s="335"/>
      <c r="P491" s="335"/>
    </row>
    <row r="492" spans="3:16" ht="14.25" hidden="1" x14ac:dyDescent="0.2">
      <c r="C492" s="335"/>
      <c r="E492" s="78"/>
      <c r="F492" s="335"/>
      <c r="G492" s="335"/>
      <c r="H492" s="505"/>
      <c r="J492" s="335"/>
      <c r="K492" s="335"/>
      <c r="L492" s="335"/>
      <c r="M492" s="335"/>
      <c r="N492" s="335"/>
      <c r="O492" s="335"/>
      <c r="P492" s="335"/>
    </row>
    <row r="493" spans="3:16" ht="14.25" hidden="1" x14ac:dyDescent="0.2">
      <c r="C493" s="335"/>
      <c r="E493" s="78"/>
      <c r="F493" s="335"/>
      <c r="G493" s="335"/>
      <c r="H493" s="505"/>
      <c r="J493" s="335"/>
      <c r="K493" s="335"/>
      <c r="L493" s="335"/>
      <c r="M493" s="335"/>
      <c r="N493" s="335"/>
      <c r="O493" s="335"/>
      <c r="P493" s="335"/>
    </row>
    <row r="494" spans="3:16" ht="14.25" hidden="1" x14ac:dyDescent="0.2">
      <c r="C494" s="335"/>
      <c r="E494" s="78"/>
      <c r="F494" s="335"/>
      <c r="G494" s="335"/>
      <c r="H494" s="505"/>
      <c r="J494" s="335"/>
      <c r="K494" s="335"/>
      <c r="L494" s="335"/>
      <c r="M494" s="335"/>
      <c r="N494" s="335"/>
      <c r="O494" s="335"/>
      <c r="P494" s="335"/>
    </row>
    <row r="495" spans="3:16" ht="14.25" hidden="1" x14ac:dyDescent="0.2">
      <c r="C495" s="335"/>
      <c r="E495" s="78"/>
      <c r="F495" s="335"/>
      <c r="G495" s="335"/>
      <c r="H495" s="505"/>
      <c r="J495" s="335"/>
      <c r="K495" s="335"/>
      <c r="L495" s="335"/>
      <c r="M495" s="335"/>
      <c r="N495" s="335"/>
      <c r="O495" s="335"/>
      <c r="P495" s="335"/>
    </row>
    <row r="496" spans="3:16" ht="14.25" hidden="1" x14ac:dyDescent="0.2">
      <c r="C496" s="335"/>
      <c r="E496" s="78"/>
      <c r="F496" s="335"/>
      <c r="G496" s="335"/>
      <c r="H496" s="505"/>
      <c r="J496" s="335"/>
      <c r="K496" s="335"/>
      <c r="L496" s="335"/>
      <c r="M496" s="335"/>
      <c r="N496" s="335"/>
      <c r="O496" s="335"/>
      <c r="P496" s="335"/>
    </row>
    <row r="497" spans="3:16" ht="14.25" hidden="1" x14ac:dyDescent="0.2">
      <c r="C497" s="335"/>
      <c r="E497" s="78"/>
      <c r="F497" s="335"/>
      <c r="G497" s="335"/>
      <c r="H497" s="505"/>
      <c r="J497" s="335"/>
      <c r="K497" s="335"/>
      <c r="L497" s="335"/>
      <c r="M497" s="335"/>
      <c r="N497" s="335"/>
      <c r="O497" s="335"/>
      <c r="P497" s="335"/>
    </row>
    <row r="498" spans="3:16" ht="14.25" hidden="1" x14ac:dyDescent="0.2">
      <c r="C498" s="335"/>
      <c r="E498" s="78"/>
      <c r="F498" s="335"/>
      <c r="G498" s="335"/>
      <c r="H498" s="505"/>
      <c r="J498" s="335"/>
      <c r="K498" s="335"/>
      <c r="L498" s="335"/>
      <c r="M498" s="335"/>
      <c r="N498" s="335"/>
      <c r="O498" s="335"/>
      <c r="P498" s="335"/>
    </row>
    <row r="499" spans="3:16" ht="14.25" hidden="1" x14ac:dyDescent="0.2">
      <c r="C499" s="335"/>
      <c r="E499" s="78"/>
      <c r="F499" s="335"/>
      <c r="G499" s="335"/>
      <c r="H499" s="505"/>
      <c r="J499" s="335"/>
      <c r="K499" s="335"/>
      <c r="L499" s="335"/>
      <c r="M499" s="335"/>
      <c r="N499" s="335"/>
      <c r="O499" s="335"/>
      <c r="P499" s="335"/>
    </row>
    <row r="500" spans="3:16" ht="14.25" hidden="1" x14ac:dyDescent="0.2">
      <c r="C500" s="335"/>
      <c r="E500" s="78"/>
      <c r="F500" s="335"/>
      <c r="G500" s="335"/>
      <c r="H500" s="505"/>
      <c r="J500" s="335"/>
      <c r="K500" s="335"/>
      <c r="L500" s="335"/>
      <c r="M500" s="335"/>
      <c r="N500" s="335"/>
      <c r="O500" s="335"/>
      <c r="P500" s="335"/>
    </row>
    <row r="501" spans="3:16" ht="14.25" hidden="1" x14ac:dyDescent="0.2">
      <c r="C501" s="335"/>
      <c r="E501" s="78"/>
      <c r="F501" s="335"/>
      <c r="G501" s="335"/>
      <c r="H501" s="505"/>
      <c r="J501" s="335"/>
      <c r="K501" s="335"/>
      <c r="L501" s="335"/>
      <c r="M501" s="335"/>
      <c r="N501" s="335"/>
      <c r="O501" s="335"/>
      <c r="P501" s="335"/>
    </row>
    <row r="502" spans="3:16" ht="14.25" hidden="1" x14ac:dyDescent="0.2">
      <c r="C502" s="335"/>
      <c r="E502" s="78"/>
      <c r="F502" s="335"/>
      <c r="G502" s="335"/>
      <c r="H502" s="505"/>
      <c r="J502" s="335"/>
      <c r="K502" s="335"/>
      <c r="L502" s="335"/>
      <c r="M502" s="335"/>
      <c r="N502" s="335"/>
      <c r="O502" s="335"/>
      <c r="P502" s="335"/>
    </row>
    <row r="503" spans="3:16" ht="14.25" hidden="1" x14ac:dyDescent="0.2">
      <c r="C503" s="335"/>
      <c r="E503" s="78"/>
      <c r="F503" s="335"/>
      <c r="G503" s="335"/>
      <c r="H503" s="505"/>
      <c r="J503" s="335"/>
      <c r="K503" s="335"/>
      <c r="L503" s="335"/>
      <c r="M503" s="335"/>
      <c r="N503" s="335"/>
      <c r="O503" s="335"/>
      <c r="P503" s="335"/>
    </row>
    <row r="504" spans="3:16" ht="14.25" hidden="1" x14ac:dyDescent="0.2">
      <c r="C504" s="335"/>
      <c r="E504" s="78"/>
      <c r="F504" s="335"/>
      <c r="G504" s="335"/>
      <c r="H504" s="505"/>
      <c r="J504" s="335"/>
      <c r="K504" s="335"/>
      <c r="L504" s="335"/>
      <c r="M504" s="335"/>
      <c r="N504" s="335"/>
      <c r="O504" s="335"/>
      <c r="P504" s="335"/>
    </row>
    <row r="505" spans="3:16" ht="14.25" hidden="1" x14ac:dyDescent="0.2">
      <c r="C505" s="335"/>
      <c r="E505" s="78"/>
      <c r="F505" s="335"/>
      <c r="G505" s="335"/>
      <c r="H505" s="505"/>
      <c r="J505" s="335"/>
      <c r="K505" s="335"/>
      <c r="L505" s="335"/>
      <c r="M505" s="335"/>
      <c r="N505" s="335"/>
      <c r="O505" s="335"/>
      <c r="P505" s="335"/>
    </row>
    <row r="506" spans="3:16" ht="14.25" hidden="1" x14ac:dyDescent="0.2">
      <c r="C506" s="335"/>
      <c r="E506" s="78"/>
      <c r="F506" s="335"/>
      <c r="G506" s="335"/>
      <c r="H506" s="505"/>
      <c r="J506" s="335"/>
      <c r="K506" s="335"/>
      <c r="L506" s="335"/>
      <c r="M506" s="335"/>
      <c r="N506" s="335"/>
      <c r="O506" s="335"/>
      <c r="P506" s="335"/>
    </row>
    <row r="507" spans="3:16" ht="14.25" hidden="1" x14ac:dyDescent="0.2">
      <c r="C507" s="335"/>
      <c r="E507" s="78"/>
      <c r="F507" s="335"/>
      <c r="G507" s="335"/>
      <c r="H507" s="505"/>
      <c r="J507" s="335"/>
      <c r="K507" s="335"/>
      <c r="L507" s="335"/>
      <c r="M507" s="335"/>
      <c r="N507" s="335"/>
      <c r="O507" s="335"/>
      <c r="P507" s="335"/>
    </row>
    <row r="508" spans="3:16" ht="14.25" hidden="1" x14ac:dyDescent="0.2">
      <c r="C508" s="335"/>
      <c r="E508" s="78"/>
      <c r="F508" s="335"/>
      <c r="G508" s="335"/>
      <c r="H508" s="505"/>
      <c r="J508" s="335"/>
      <c r="K508" s="335"/>
      <c r="L508" s="335"/>
      <c r="M508" s="335"/>
      <c r="N508" s="335"/>
      <c r="O508" s="335"/>
      <c r="P508" s="335"/>
    </row>
    <row r="509" spans="3:16" ht="14.25" hidden="1" x14ac:dyDescent="0.2">
      <c r="C509" s="335"/>
      <c r="E509" s="78"/>
      <c r="F509" s="335"/>
      <c r="G509" s="335"/>
      <c r="H509" s="505"/>
      <c r="J509" s="335"/>
      <c r="K509" s="335"/>
      <c r="L509" s="335"/>
      <c r="M509" s="335"/>
      <c r="N509" s="335"/>
      <c r="O509" s="335"/>
      <c r="P509" s="335"/>
    </row>
    <row r="510" spans="3:16" ht="14.25" hidden="1" x14ac:dyDescent="0.2">
      <c r="C510" s="335"/>
      <c r="E510" s="78"/>
      <c r="F510" s="335"/>
      <c r="G510" s="335"/>
      <c r="H510" s="505"/>
      <c r="J510" s="335"/>
      <c r="K510" s="335"/>
      <c r="L510" s="335"/>
      <c r="M510" s="335"/>
      <c r="N510" s="335"/>
      <c r="O510" s="335"/>
      <c r="P510" s="335"/>
    </row>
    <row r="511" spans="3:16" ht="14.25" hidden="1" x14ac:dyDescent="0.2">
      <c r="C511" s="335"/>
      <c r="E511" s="78"/>
      <c r="F511" s="335"/>
      <c r="G511" s="335"/>
      <c r="H511" s="505"/>
      <c r="J511" s="335"/>
      <c r="K511" s="335"/>
      <c r="L511" s="335"/>
      <c r="M511" s="335"/>
      <c r="N511" s="335"/>
      <c r="O511" s="335"/>
      <c r="P511" s="335"/>
    </row>
    <row r="512" spans="3:16" ht="14.25" hidden="1" x14ac:dyDescent="0.2">
      <c r="C512" s="335"/>
      <c r="E512" s="78"/>
      <c r="F512" s="335"/>
      <c r="G512" s="335"/>
      <c r="H512" s="505"/>
      <c r="J512" s="335"/>
      <c r="K512" s="335"/>
      <c r="L512" s="335"/>
      <c r="M512" s="335"/>
      <c r="N512" s="335"/>
      <c r="O512" s="335"/>
      <c r="P512" s="335"/>
    </row>
    <row r="513" spans="3:16" ht="14.25" hidden="1" x14ac:dyDescent="0.2">
      <c r="C513" s="335"/>
      <c r="E513" s="78"/>
      <c r="F513" s="335"/>
      <c r="G513" s="335"/>
      <c r="H513" s="505"/>
      <c r="J513" s="335"/>
      <c r="K513" s="335"/>
      <c r="L513" s="335"/>
      <c r="M513" s="335"/>
      <c r="N513" s="335"/>
      <c r="O513" s="335"/>
      <c r="P513" s="335"/>
    </row>
    <row r="514" spans="3:16" ht="14.25" hidden="1" x14ac:dyDescent="0.2">
      <c r="C514" s="335"/>
      <c r="E514" s="78"/>
      <c r="F514" s="335"/>
      <c r="G514" s="335"/>
      <c r="H514" s="505"/>
      <c r="J514" s="335"/>
      <c r="K514" s="335"/>
      <c r="L514" s="335"/>
      <c r="M514" s="335"/>
      <c r="N514" s="335"/>
      <c r="O514" s="335"/>
      <c r="P514" s="335"/>
    </row>
    <row r="515" spans="3:16" ht="14.25" hidden="1" x14ac:dyDescent="0.2">
      <c r="C515" s="335"/>
      <c r="E515" s="78"/>
      <c r="F515" s="335"/>
      <c r="G515" s="335"/>
      <c r="H515" s="505"/>
      <c r="J515" s="335"/>
      <c r="K515" s="335"/>
      <c r="L515" s="335"/>
      <c r="M515" s="335"/>
      <c r="N515" s="335"/>
      <c r="O515" s="335"/>
      <c r="P515" s="335"/>
    </row>
    <row r="516" spans="3:16" ht="14.25" hidden="1" x14ac:dyDescent="0.2">
      <c r="C516" s="335"/>
      <c r="E516" s="78"/>
      <c r="F516" s="335"/>
      <c r="G516" s="335"/>
      <c r="H516" s="505"/>
      <c r="J516" s="335"/>
      <c r="K516" s="335"/>
      <c r="L516" s="335"/>
      <c r="M516" s="335"/>
      <c r="N516" s="335"/>
      <c r="O516" s="335"/>
      <c r="P516" s="335"/>
    </row>
    <row r="517" spans="3:16" ht="14.25" hidden="1" x14ac:dyDescent="0.2">
      <c r="C517" s="335"/>
      <c r="E517" s="78"/>
      <c r="F517" s="335"/>
      <c r="G517" s="335"/>
      <c r="H517" s="505"/>
      <c r="J517" s="335"/>
      <c r="K517" s="335"/>
      <c r="L517" s="335"/>
      <c r="M517" s="335"/>
      <c r="N517" s="335"/>
      <c r="O517" s="335"/>
      <c r="P517" s="335"/>
    </row>
    <row r="518" spans="3:16" ht="14.25" hidden="1" x14ac:dyDescent="0.2">
      <c r="C518" s="335"/>
      <c r="E518" s="78"/>
      <c r="F518" s="335"/>
      <c r="G518" s="335"/>
      <c r="H518" s="505"/>
      <c r="J518" s="335"/>
      <c r="K518" s="335"/>
      <c r="L518" s="335"/>
      <c r="M518" s="335"/>
      <c r="N518" s="335"/>
      <c r="O518" s="335"/>
      <c r="P518" s="335"/>
    </row>
    <row r="519" spans="3:16" ht="14.25" hidden="1" x14ac:dyDescent="0.2">
      <c r="C519" s="335"/>
      <c r="E519" s="78"/>
      <c r="F519" s="335"/>
      <c r="G519" s="335"/>
      <c r="H519" s="505"/>
      <c r="J519" s="335"/>
      <c r="K519" s="335"/>
      <c r="L519" s="335"/>
      <c r="M519" s="335"/>
      <c r="N519" s="335"/>
      <c r="O519" s="335"/>
      <c r="P519" s="335"/>
    </row>
    <row r="520" spans="3:16" ht="14.25" hidden="1" x14ac:dyDescent="0.2">
      <c r="C520" s="335"/>
      <c r="E520" s="78"/>
      <c r="F520" s="335"/>
      <c r="G520" s="335"/>
      <c r="H520" s="505"/>
      <c r="J520" s="335"/>
      <c r="K520" s="335"/>
      <c r="L520" s="335"/>
      <c r="M520" s="335"/>
      <c r="N520" s="335"/>
      <c r="O520" s="335"/>
      <c r="P520" s="335"/>
    </row>
    <row r="521" spans="3:16" ht="14.25" hidden="1" x14ac:dyDescent="0.2">
      <c r="C521" s="335"/>
      <c r="E521" s="78"/>
      <c r="F521" s="335"/>
      <c r="G521" s="335"/>
      <c r="H521" s="505"/>
      <c r="J521" s="335"/>
      <c r="K521" s="335"/>
      <c r="L521" s="335"/>
      <c r="M521" s="335"/>
      <c r="N521" s="335"/>
      <c r="O521" s="335"/>
      <c r="P521" s="335"/>
    </row>
    <row r="522" spans="3:16" ht="14.25" hidden="1" x14ac:dyDescent="0.2">
      <c r="C522" s="335"/>
      <c r="E522" s="78"/>
      <c r="F522" s="335"/>
      <c r="G522" s="335"/>
      <c r="H522" s="505"/>
      <c r="J522" s="335"/>
      <c r="K522" s="335"/>
      <c r="L522" s="335"/>
      <c r="M522" s="335"/>
      <c r="N522" s="335"/>
      <c r="O522" s="335"/>
      <c r="P522" s="335"/>
    </row>
    <row r="523" spans="3:16" ht="14.25" hidden="1" x14ac:dyDescent="0.2">
      <c r="C523" s="335"/>
      <c r="E523" s="78"/>
      <c r="F523" s="335"/>
      <c r="G523" s="335"/>
      <c r="H523" s="505"/>
      <c r="J523" s="335"/>
      <c r="K523" s="335"/>
      <c r="L523" s="335"/>
      <c r="M523" s="335"/>
      <c r="N523" s="335"/>
      <c r="O523" s="335"/>
      <c r="P523" s="335"/>
    </row>
    <row r="524" spans="3:16" ht="14.25" hidden="1" x14ac:dyDescent="0.2">
      <c r="C524" s="335"/>
      <c r="E524" s="78"/>
      <c r="F524" s="335"/>
      <c r="G524" s="335"/>
      <c r="H524" s="505"/>
      <c r="J524" s="335"/>
      <c r="K524" s="335"/>
      <c r="L524" s="335"/>
      <c r="M524" s="335"/>
      <c r="N524" s="335"/>
      <c r="O524" s="335"/>
      <c r="P524" s="335"/>
    </row>
    <row r="525" spans="3:16" ht="14.25" hidden="1" x14ac:dyDescent="0.2">
      <c r="C525" s="335"/>
      <c r="E525" s="78"/>
      <c r="F525" s="335"/>
      <c r="G525" s="335"/>
      <c r="H525" s="505"/>
      <c r="J525" s="335"/>
      <c r="K525" s="335"/>
      <c r="L525" s="335"/>
      <c r="M525" s="335"/>
      <c r="N525" s="335"/>
      <c r="O525" s="335"/>
      <c r="P525" s="335"/>
    </row>
    <row r="526" spans="3:16" ht="14.25" hidden="1" x14ac:dyDescent="0.2">
      <c r="C526" s="335"/>
      <c r="E526" s="78"/>
      <c r="F526" s="335"/>
      <c r="G526" s="335"/>
      <c r="H526" s="505"/>
      <c r="J526" s="335"/>
      <c r="K526" s="335"/>
      <c r="L526" s="335"/>
      <c r="M526" s="335"/>
      <c r="N526" s="335"/>
      <c r="O526" s="335"/>
      <c r="P526" s="335"/>
    </row>
    <row r="527" spans="3:16" ht="14.25" hidden="1" x14ac:dyDescent="0.2">
      <c r="C527" s="335"/>
      <c r="E527" s="78"/>
      <c r="F527" s="335"/>
      <c r="G527" s="335"/>
      <c r="H527" s="505"/>
      <c r="J527" s="335"/>
      <c r="K527" s="335"/>
      <c r="L527" s="335"/>
      <c r="M527" s="335"/>
      <c r="N527" s="335"/>
      <c r="O527" s="335"/>
      <c r="P527" s="335"/>
    </row>
    <row r="528" spans="3:16" ht="14.25" hidden="1" x14ac:dyDescent="0.2">
      <c r="C528" s="335"/>
      <c r="E528" s="78"/>
      <c r="F528" s="335"/>
      <c r="G528" s="335"/>
      <c r="H528" s="505"/>
      <c r="J528" s="335"/>
      <c r="K528" s="335"/>
      <c r="L528" s="335"/>
      <c r="M528" s="335"/>
      <c r="N528" s="335"/>
      <c r="O528" s="335"/>
      <c r="P528" s="335"/>
    </row>
    <row r="529" spans="3:16" ht="14.25" hidden="1" x14ac:dyDescent="0.2">
      <c r="C529" s="335"/>
      <c r="E529" s="78"/>
      <c r="F529" s="335"/>
      <c r="G529" s="335"/>
      <c r="H529" s="505"/>
      <c r="J529" s="335"/>
      <c r="K529" s="335"/>
      <c r="L529" s="335"/>
      <c r="M529" s="335"/>
      <c r="N529" s="335"/>
      <c r="O529" s="335"/>
      <c r="P529" s="335"/>
    </row>
    <row r="530" spans="3:16" ht="14.25" hidden="1" x14ac:dyDescent="0.2">
      <c r="C530" s="335"/>
      <c r="E530" s="78"/>
      <c r="F530" s="335"/>
      <c r="G530" s="335"/>
      <c r="H530" s="505"/>
      <c r="J530" s="335"/>
      <c r="K530" s="335"/>
      <c r="L530" s="335"/>
      <c r="M530" s="335"/>
      <c r="N530" s="335"/>
      <c r="O530" s="335"/>
      <c r="P530" s="335"/>
    </row>
    <row r="531" spans="3:16" ht="14.25" hidden="1" x14ac:dyDescent="0.2">
      <c r="C531" s="335"/>
      <c r="E531" s="78"/>
      <c r="F531" s="335"/>
      <c r="G531" s="335"/>
      <c r="H531" s="505"/>
      <c r="J531" s="335"/>
      <c r="K531" s="335"/>
      <c r="L531" s="335"/>
      <c r="M531" s="335"/>
      <c r="N531" s="335"/>
      <c r="O531" s="335"/>
      <c r="P531" s="335"/>
    </row>
    <row r="532" spans="3:16" ht="14.25" hidden="1" x14ac:dyDescent="0.2">
      <c r="C532" s="335"/>
      <c r="E532" s="78"/>
      <c r="F532" s="335"/>
      <c r="G532" s="335"/>
      <c r="H532" s="505"/>
      <c r="J532" s="335"/>
      <c r="K532" s="335"/>
      <c r="L532" s="335"/>
      <c r="M532" s="335"/>
      <c r="N532" s="335"/>
      <c r="O532" s="335"/>
      <c r="P532" s="335"/>
    </row>
    <row r="533" spans="3:16" ht="14.25" hidden="1" x14ac:dyDescent="0.2">
      <c r="C533" s="335"/>
      <c r="E533" s="78"/>
      <c r="F533" s="335"/>
      <c r="G533" s="335"/>
      <c r="H533" s="505"/>
      <c r="J533" s="335"/>
      <c r="K533" s="335"/>
      <c r="L533" s="335"/>
      <c r="M533" s="335"/>
      <c r="N533" s="335"/>
      <c r="O533" s="335"/>
      <c r="P533" s="335"/>
    </row>
    <row r="534" spans="3:16" ht="14.25" hidden="1" x14ac:dyDescent="0.2">
      <c r="C534" s="335"/>
      <c r="E534" s="78"/>
      <c r="F534" s="335"/>
      <c r="G534" s="335"/>
      <c r="H534" s="505"/>
      <c r="J534" s="335"/>
      <c r="K534" s="335"/>
      <c r="L534" s="335"/>
      <c r="M534" s="335"/>
      <c r="N534" s="335"/>
      <c r="O534" s="335"/>
      <c r="P534" s="335"/>
    </row>
    <row r="535" spans="3:16" ht="14.25" hidden="1" x14ac:dyDescent="0.2">
      <c r="C535" s="335"/>
      <c r="E535" s="78"/>
      <c r="F535" s="335"/>
      <c r="G535" s="335"/>
      <c r="H535" s="505"/>
      <c r="J535" s="335"/>
      <c r="K535" s="335"/>
      <c r="L535" s="335"/>
      <c r="M535" s="335"/>
      <c r="N535" s="335"/>
      <c r="O535" s="335"/>
      <c r="P535" s="335"/>
    </row>
    <row r="536" spans="3:16" ht="14.25" hidden="1" x14ac:dyDescent="0.2">
      <c r="C536" s="335"/>
      <c r="E536" s="78"/>
      <c r="F536" s="335"/>
      <c r="G536" s="335"/>
      <c r="H536" s="505"/>
      <c r="J536" s="335"/>
      <c r="K536" s="335"/>
      <c r="L536" s="335"/>
      <c r="M536" s="335"/>
      <c r="N536" s="335"/>
      <c r="O536" s="335"/>
      <c r="P536" s="335"/>
    </row>
    <row r="537" spans="3:16" ht="14.25" hidden="1" x14ac:dyDescent="0.2">
      <c r="C537" s="335"/>
      <c r="E537" s="78"/>
      <c r="F537" s="335"/>
      <c r="G537" s="335"/>
      <c r="H537" s="505"/>
      <c r="J537" s="335"/>
      <c r="K537" s="335"/>
      <c r="L537" s="335"/>
      <c r="M537" s="335"/>
      <c r="N537" s="335"/>
      <c r="O537" s="335"/>
      <c r="P537" s="335"/>
    </row>
    <row r="538" spans="3:16" ht="14.25" hidden="1" x14ac:dyDescent="0.2">
      <c r="C538" s="335"/>
      <c r="E538" s="78"/>
      <c r="F538" s="335"/>
      <c r="G538" s="335"/>
      <c r="H538" s="505"/>
      <c r="J538" s="335"/>
      <c r="K538" s="335"/>
      <c r="L538" s="335"/>
      <c r="M538" s="335"/>
      <c r="N538" s="335"/>
      <c r="O538" s="335"/>
      <c r="P538" s="335"/>
    </row>
    <row r="539" spans="3:16" ht="14.25" hidden="1" x14ac:dyDescent="0.2">
      <c r="C539" s="335"/>
      <c r="E539" s="78"/>
      <c r="F539" s="335"/>
      <c r="G539" s="335"/>
      <c r="H539" s="505"/>
      <c r="J539" s="335"/>
      <c r="K539" s="335"/>
      <c r="L539" s="335"/>
      <c r="M539" s="335"/>
      <c r="N539" s="335"/>
      <c r="O539" s="335"/>
      <c r="P539" s="335"/>
    </row>
    <row r="540" spans="3:16" ht="14.25" hidden="1" x14ac:dyDescent="0.2">
      <c r="C540" s="335"/>
      <c r="E540" s="78"/>
      <c r="F540" s="335"/>
      <c r="G540" s="335"/>
      <c r="H540" s="505"/>
      <c r="J540" s="335"/>
      <c r="K540" s="335"/>
      <c r="L540" s="335"/>
      <c r="M540" s="335"/>
      <c r="N540" s="335"/>
      <c r="O540" s="335"/>
      <c r="P540" s="335"/>
    </row>
    <row r="541" spans="3:16" ht="14.25" hidden="1" x14ac:dyDescent="0.2">
      <c r="C541" s="335"/>
      <c r="E541" s="78"/>
      <c r="F541" s="335"/>
      <c r="G541" s="335"/>
      <c r="H541" s="505"/>
      <c r="J541" s="335"/>
      <c r="K541" s="335"/>
      <c r="L541" s="335"/>
      <c r="M541" s="335"/>
      <c r="N541" s="335"/>
      <c r="O541" s="335"/>
      <c r="P541" s="335"/>
    </row>
    <row r="542" spans="3:16" ht="14.25" hidden="1" x14ac:dyDescent="0.2">
      <c r="C542" s="335"/>
      <c r="E542" s="78"/>
      <c r="F542" s="335"/>
      <c r="G542" s="335"/>
      <c r="H542" s="505"/>
      <c r="J542" s="335"/>
      <c r="K542" s="335"/>
      <c r="L542" s="335"/>
      <c r="M542" s="335"/>
      <c r="N542" s="335"/>
      <c r="O542" s="335"/>
      <c r="P542" s="335"/>
    </row>
    <row r="543" spans="3:16" ht="14.25" hidden="1" x14ac:dyDescent="0.2">
      <c r="C543" s="335"/>
      <c r="E543" s="78"/>
      <c r="F543" s="335"/>
      <c r="G543" s="335"/>
      <c r="H543" s="505"/>
      <c r="J543" s="335"/>
      <c r="K543" s="335"/>
      <c r="L543" s="335"/>
      <c r="M543" s="335"/>
      <c r="N543" s="335"/>
      <c r="O543" s="335"/>
      <c r="P543" s="335"/>
    </row>
    <row r="544" spans="3:16" ht="14.25" hidden="1" x14ac:dyDescent="0.2">
      <c r="C544" s="335"/>
      <c r="E544" s="78"/>
      <c r="F544" s="335"/>
      <c r="G544" s="335"/>
      <c r="H544" s="505"/>
      <c r="J544" s="335"/>
      <c r="K544" s="335"/>
      <c r="L544" s="335"/>
      <c r="M544" s="335"/>
      <c r="N544" s="335"/>
      <c r="O544" s="335"/>
      <c r="P544" s="335"/>
    </row>
    <row r="545" spans="3:16" ht="14.25" hidden="1" x14ac:dyDescent="0.2">
      <c r="C545" s="335"/>
      <c r="E545" s="78"/>
      <c r="F545" s="335"/>
      <c r="G545" s="335"/>
      <c r="H545" s="505"/>
      <c r="J545" s="335"/>
      <c r="K545" s="335"/>
      <c r="L545" s="335"/>
      <c r="M545" s="335"/>
      <c r="N545" s="335"/>
      <c r="O545" s="335"/>
      <c r="P545" s="335"/>
    </row>
    <row r="546" spans="3:16" ht="14.25" hidden="1" x14ac:dyDescent="0.2">
      <c r="C546" s="335"/>
      <c r="E546" s="78"/>
      <c r="F546" s="335"/>
      <c r="G546" s="335"/>
      <c r="H546" s="505"/>
      <c r="J546" s="335"/>
      <c r="K546" s="335"/>
      <c r="L546" s="335"/>
      <c r="M546" s="335"/>
      <c r="N546" s="335"/>
      <c r="O546" s="335"/>
      <c r="P546" s="335"/>
    </row>
    <row r="547" spans="3:16" ht="14.25" hidden="1" x14ac:dyDescent="0.2">
      <c r="C547" s="335"/>
      <c r="E547" s="78"/>
      <c r="F547" s="335"/>
      <c r="G547" s="335"/>
      <c r="H547" s="505"/>
      <c r="J547" s="335"/>
      <c r="K547" s="335"/>
      <c r="L547" s="335"/>
      <c r="M547" s="335"/>
      <c r="N547" s="335"/>
      <c r="O547" s="335"/>
      <c r="P547" s="335"/>
    </row>
    <row r="548" spans="3:16" ht="14.25" hidden="1" x14ac:dyDescent="0.2">
      <c r="C548" s="335"/>
      <c r="E548" s="78"/>
      <c r="F548" s="335"/>
      <c r="G548" s="335"/>
      <c r="H548" s="505"/>
      <c r="J548" s="335"/>
      <c r="K548" s="335"/>
      <c r="L548" s="335"/>
      <c r="M548" s="335"/>
      <c r="N548" s="335"/>
      <c r="O548" s="335"/>
      <c r="P548" s="335"/>
    </row>
    <row r="549" spans="3:16" ht="14.25" hidden="1" x14ac:dyDescent="0.2">
      <c r="C549" s="335"/>
      <c r="E549" s="78"/>
      <c r="F549" s="335"/>
      <c r="G549" s="335"/>
      <c r="H549" s="505"/>
      <c r="J549" s="335"/>
      <c r="K549" s="335"/>
      <c r="L549" s="335"/>
      <c r="M549" s="335"/>
      <c r="N549" s="335"/>
      <c r="O549" s="335"/>
      <c r="P549" s="335"/>
    </row>
    <row r="550" spans="3:16" ht="14.25" hidden="1" x14ac:dyDescent="0.2">
      <c r="C550" s="335"/>
      <c r="E550" s="78"/>
      <c r="F550" s="335"/>
      <c r="G550" s="335"/>
      <c r="H550" s="505"/>
      <c r="J550" s="335"/>
      <c r="K550" s="335"/>
      <c r="L550" s="335"/>
      <c r="M550" s="335"/>
      <c r="N550" s="335"/>
      <c r="O550" s="335"/>
      <c r="P550" s="335"/>
    </row>
    <row r="551" spans="3:16" ht="14.25" hidden="1" x14ac:dyDescent="0.2">
      <c r="C551" s="335"/>
      <c r="E551" s="78"/>
      <c r="F551" s="335"/>
      <c r="G551" s="335"/>
      <c r="H551" s="505"/>
      <c r="J551" s="335"/>
      <c r="K551" s="335"/>
      <c r="L551" s="335"/>
      <c r="M551" s="335"/>
      <c r="N551" s="335"/>
      <c r="O551" s="335"/>
      <c r="P551" s="335"/>
    </row>
    <row r="552" spans="3:16" ht="14.25" hidden="1" x14ac:dyDescent="0.2">
      <c r="C552" s="335"/>
      <c r="E552" s="78"/>
      <c r="F552" s="335"/>
      <c r="G552" s="335"/>
      <c r="H552" s="505"/>
      <c r="J552" s="335"/>
      <c r="K552" s="335"/>
      <c r="L552" s="335"/>
      <c r="M552" s="335"/>
      <c r="N552" s="335"/>
      <c r="O552" s="335"/>
      <c r="P552" s="335"/>
    </row>
    <row r="553" spans="3:16" ht="14.25" hidden="1" x14ac:dyDescent="0.2">
      <c r="C553" s="335"/>
      <c r="E553" s="78"/>
      <c r="F553" s="335"/>
      <c r="G553" s="335"/>
      <c r="H553" s="505"/>
      <c r="J553" s="335"/>
      <c r="K553" s="335"/>
      <c r="L553" s="335"/>
      <c r="M553" s="335"/>
      <c r="N553" s="335"/>
      <c r="O553" s="335"/>
      <c r="P553" s="335"/>
    </row>
    <row r="554" spans="3:16" ht="14.25" hidden="1" x14ac:dyDescent="0.2">
      <c r="C554" s="335"/>
      <c r="E554" s="78"/>
      <c r="F554" s="335"/>
      <c r="G554" s="335"/>
      <c r="H554" s="505"/>
      <c r="J554" s="335"/>
      <c r="K554" s="335"/>
      <c r="L554" s="335"/>
      <c r="M554" s="335"/>
      <c r="N554" s="335"/>
      <c r="O554" s="335"/>
      <c r="P554" s="335"/>
    </row>
    <row r="555" spans="3:16" ht="14.25" hidden="1" x14ac:dyDescent="0.2">
      <c r="C555" s="335"/>
      <c r="E555" s="78"/>
      <c r="F555" s="335"/>
      <c r="G555" s="335"/>
      <c r="H555" s="505"/>
      <c r="J555" s="335"/>
      <c r="K555" s="335"/>
      <c r="L555" s="335"/>
      <c r="M555" s="335"/>
      <c r="N555" s="335"/>
      <c r="O555" s="335"/>
      <c r="P555" s="335"/>
    </row>
    <row r="556" spans="3:16" ht="14.25" hidden="1" x14ac:dyDescent="0.2">
      <c r="C556" s="335"/>
      <c r="E556" s="78"/>
      <c r="F556" s="335"/>
      <c r="G556" s="335"/>
      <c r="H556" s="505"/>
      <c r="J556" s="335"/>
      <c r="K556" s="335"/>
      <c r="L556" s="335"/>
      <c r="M556" s="335"/>
      <c r="N556" s="335"/>
      <c r="O556" s="335"/>
      <c r="P556" s="335"/>
    </row>
    <row r="557" spans="3:16" ht="14.25" hidden="1" x14ac:dyDescent="0.2">
      <c r="C557" s="335"/>
      <c r="E557" s="78"/>
      <c r="F557" s="335"/>
      <c r="G557" s="335"/>
      <c r="H557" s="505"/>
      <c r="J557" s="335"/>
      <c r="K557" s="335"/>
      <c r="L557" s="335"/>
      <c r="M557" s="335"/>
      <c r="N557" s="335"/>
      <c r="O557" s="335"/>
      <c r="P557" s="335"/>
    </row>
    <row r="558" spans="3:16" ht="14.25" hidden="1" x14ac:dyDescent="0.2">
      <c r="C558" s="335"/>
      <c r="E558" s="78"/>
      <c r="F558" s="335"/>
      <c r="G558" s="335"/>
      <c r="H558" s="505"/>
      <c r="J558" s="335"/>
      <c r="K558" s="335"/>
      <c r="L558" s="335"/>
      <c r="M558" s="335"/>
      <c r="N558" s="335"/>
      <c r="O558" s="335"/>
      <c r="P558" s="335"/>
    </row>
    <row r="559" spans="3:16" ht="14.25" hidden="1" x14ac:dyDescent="0.2">
      <c r="C559" s="335"/>
      <c r="E559" s="78"/>
      <c r="F559" s="335"/>
      <c r="G559" s="335"/>
      <c r="H559" s="505"/>
      <c r="J559" s="335"/>
      <c r="K559" s="335"/>
      <c r="L559" s="335"/>
      <c r="M559" s="335"/>
      <c r="N559" s="335"/>
      <c r="O559" s="335"/>
      <c r="P559" s="335"/>
    </row>
    <row r="560" spans="3:16" ht="14.25" hidden="1" x14ac:dyDescent="0.2">
      <c r="C560" s="335"/>
      <c r="E560" s="78"/>
      <c r="F560" s="335"/>
      <c r="G560" s="335"/>
      <c r="H560" s="505"/>
      <c r="J560" s="335"/>
      <c r="K560" s="335"/>
      <c r="L560" s="335"/>
      <c r="M560" s="335"/>
      <c r="N560" s="335"/>
      <c r="O560" s="335"/>
      <c r="P560" s="335"/>
    </row>
    <row r="561" spans="3:16" ht="14.25" hidden="1" x14ac:dyDescent="0.2">
      <c r="C561" s="335"/>
      <c r="E561" s="78"/>
      <c r="F561" s="335"/>
      <c r="G561" s="335"/>
      <c r="H561" s="505"/>
      <c r="J561" s="335"/>
      <c r="K561" s="335"/>
      <c r="L561" s="335"/>
      <c r="M561" s="335"/>
      <c r="N561" s="335"/>
      <c r="O561" s="335"/>
      <c r="P561" s="335"/>
    </row>
    <row r="562" spans="3:16" ht="14.25" hidden="1" x14ac:dyDescent="0.2">
      <c r="C562" s="335"/>
      <c r="E562" s="78"/>
      <c r="F562" s="335"/>
      <c r="G562" s="335"/>
      <c r="H562" s="505"/>
      <c r="J562" s="335"/>
      <c r="K562" s="335"/>
      <c r="L562" s="335"/>
      <c r="M562" s="335"/>
      <c r="N562" s="335"/>
      <c r="O562" s="335"/>
      <c r="P562" s="335"/>
    </row>
    <row r="563" spans="3:16" ht="14.25" hidden="1" x14ac:dyDescent="0.2">
      <c r="C563" s="335"/>
      <c r="E563" s="78"/>
      <c r="F563" s="335"/>
      <c r="G563" s="335"/>
      <c r="H563" s="505"/>
      <c r="J563" s="335"/>
      <c r="K563" s="335"/>
      <c r="L563" s="335"/>
      <c r="M563" s="335"/>
      <c r="N563" s="335"/>
      <c r="O563" s="335"/>
      <c r="P563" s="335"/>
    </row>
    <row r="564" spans="3:16" ht="14.25" hidden="1" x14ac:dyDescent="0.2">
      <c r="C564" s="335"/>
      <c r="E564" s="78"/>
      <c r="F564" s="335"/>
      <c r="G564" s="335"/>
      <c r="H564" s="505"/>
      <c r="J564" s="335"/>
      <c r="K564" s="335"/>
      <c r="L564" s="335"/>
      <c r="M564" s="335"/>
      <c r="N564" s="335"/>
      <c r="O564" s="335"/>
      <c r="P564" s="335"/>
    </row>
    <row r="565" spans="3:16" ht="14.25" hidden="1" x14ac:dyDescent="0.2">
      <c r="C565" s="335"/>
      <c r="E565" s="78"/>
      <c r="F565" s="335"/>
      <c r="G565" s="335"/>
      <c r="H565" s="505"/>
      <c r="J565" s="335"/>
      <c r="K565" s="335"/>
      <c r="L565" s="335"/>
      <c r="M565" s="335"/>
      <c r="N565" s="335"/>
      <c r="O565" s="335"/>
      <c r="P565" s="335"/>
    </row>
    <row r="566" spans="3:16" ht="14.25" hidden="1" x14ac:dyDescent="0.2">
      <c r="C566" s="335"/>
      <c r="E566" s="78"/>
      <c r="F566" s="335"/>
      <c r="G566" s="335"/>
      <c r="H566" s="505"/>
      <c r="J566" s="335"/>
      <c r="K566" s="335"/>
      <c r="L566" s="335"/>
      <c r="M566" s="335"/>
      <c r="N566" s="335"/>
      <c r="O566" s="335"/>
      <c r="P566" s="335"/>
    </row>
    <row r="567" spans="3:16" ht="14.25" hidden="1" x14ac:dyDescent="0.2">
      <c r="C567" s="335"/>
      <c r="E567" s="78"/>
      <c r="F567" s="335"/>
      <c r="G567" s="335"/>
      <c r="H567" s="505"/>
      <c r="J567" s="335"/>
      <c r="K567" s="335"/>
      <c r="L567" s="335"/>
      <c r="M567" s="335"/>
      <c r="N567" s="335"/>
      <c r="O567" s="335"/>
      <c r="P567" s="335"/>
    </row>
    <row r="568" spans="3:16" ht="14.25" hidden="1" x14ac:dyDescent="0.2">
      <c r="C568" s="335"/>
      <c r="E568" s="78"/>
      <c r="F568" s="335"/>
      <c r="G568" s="335"/>
      <c r="H568" s="505"/>
      <c r="J568" s="335"/>
      <c r="K568" s="335"/>
      <c r="L568" s="335"/>
      <c r="M568" s="335"/>
      <c r="N568" s="335"/>
      <c r="O568" s="335"/>
      <c r="P568" s="335"/>
    </row>
    <row r="569" spans="3:16" ht="14.25" hidden="1" x14ac:dyDescent="0.2">
      <c r="C569" s="335"/>
      <c r="E569" s="78"/>
      <c r="F569" s="335"/>
      <c r="G569" s="335"/>
      <c r="H569" s="505"/>
      <c r="J569" s="335"/>
      <c r="K569" s="335"/>
      <c r="L569" s="335"/>
      <c r="M569" s="335"/>
      <c r="N569" s="335"/>
      <c r="O569" s="335"/>
      <c r="P569" s="335"/>
    </row>
    <row r="570" spans="3:16" ht="14.25" hidden="1" x14ac:dyDescent="0.2">
      <c r="C570" s="335"/>
      <c r="E570" s="78"/>
      <c r="F570" s="335"/>
      <c r="G570" s="335"/>
      <c r="H570" s="505"/>
      <c r="J570" s="335"/>
      <c r="K570" s="335"/>
      <c r="L570" s="335"/>
      <c r="M570" s="335"/>
      <c r="N570" s="335"/>
      <c r="O570" s="335"/>
      <c r="P570" s="335"/>
    </row>
    <row r="571" spans="3:16" ht="14.25" hidden="1" x14ac:dyDescent="0.2">
      <c r="C571" s="335"/>
      <c r="E571" s="78"/>
      <c r="F571" s="335"/>
      <c r="G571" s="335"/>
      <c r="H571" s="505"/>
      <c r="J571" s="335"/>
      <c r="K571" s="335"/>
      <c r="L571" s="335"/>
      <c r="M571" s="335"/>
      <c r="N571" s="335"/>
      <c r="O571" s="335"/>
      <c r="P571" s="335"/>
    </row>
    <row r="572" spans="3:16" ht="14.25" hidden="1" x14ac:dyDescent="0.2">
      <c r="C572" s="335"/>
      <c r="E572" s="78"/>
      <c r="F572" s="335"/>
      <c r="G572" s="335"/>
      <c r="H572" s="505"/>
      <c r="J572" s="335"/>
      <c r="K572" s="335"/>
      <c r="L572" s="335"/>
      <c r="M572" s="335"/>
      <c r="N572" s="335"/>
      <c r="O572" s="335"/>
      <c r="P572" s="335"/>
    </row>
    <row r="573" spans="3:16" ht="14.25" hidden="1" x14ac:dyDescent="0.2">
      <c r="C573" s="335"/>
      <c r="E573" s="78"/>
      <c r="F573" s="335"/>
      <c r="G573" s="335"/>
      <c r="H573" s="505"/>
      <c r="J573" s="335"/>
      <c r="K573" s="335"/>
      <c r="L573" s="335"/>
      <c r="M573" s="335"/>
      <c r="N573" s="335"/>
      <c r="O573" s="335"/>
      <c r="P573" s="335"/>
    </row>
    <row r="574" spans="3:16" ht="14.25" hidden="1" x14ac:dyDescent="0.2">
      <c r="C574" s="335"/>
      <c r="E574" s="78"/>
      <c r="F574" s="335"/>
      <c r="G574" s="335"/>
      <c r="H574" s="505"/>
      <c r="J574" s="335"/>
      <c r="K574" s="335"/>
      <c r="L574" s="335"/>
      <c r="M574" s="335"/>
      <c r="N574" s="335"/>
      <c r="O574" s="335"/>
      <c r="P574" s="335"/>
    </row>
    <row r="575" spans="3:16" ht="14.25" hidden="1" x14ac:dyDescent="0.2">
      <c r="C575" s="335"/>
      <c r="E575" s="78"/>
      <c r="F575" s="335"/>
      <c r="G575" s="335"/>
      <c r="H575" s="505"/>
      <c r="J575" s="335"/>
      <c r="K575" s="335"/>
      <c r="L575" s="335"/>
      <c r="M575" s="335"/>
      <c r="N575" s="335"/>
      <c r="O575" s="335"/>
      <c r="P575" s="335"/>
    </row>
    <row r="576" spans="3:16" ht="14.25" hidden="1" x14ac:dyDescent="0.2">
      <c r="C576" s="335"/>
      <c r="E576" s="78"/>
      <c r="F576" s="335"/>
      <c r="G576" s="335"/>
      <c r="H576" s="505"/>
      <c r="J576" s="335"/>
      <c r="K576" s="335"/>
      <c r="L576" s="335"/>
      <c r="M576" s="335"/>
      <c r="N576" s="335"/>
      <c r="O576" s="335"/>
      <c r="P576" s="335"/>
    </row>
    <row r="577" spans="3:16" ht="14.25" hidden="1" x14ac:dyDescent="0.2">
      <c r="C577" s="335"/>
      <c r="E577" s="78"/>
      <c r="F577" s="335"/>
      <c r="G577" s="335"/>
      <c r="H577" s="505"/>
      <c r="J577" s="335"/>
      <c r="K577" s="335"/>
      <c r="L577" s="335"/>
      <c r="M577" s="335"/>
      <c r="N577" s="335"/>
      <c r="O577" s="335"/>
      <c r="P577" s="335"/>
    </row>
    <row r="578" spans="3:16" ht="14.25" hidden="1" x14ac:dyDescent="0.2">
      <c r="C578" s="335"/>
      <c r="E578" s="78"/>
      <c r="F578" s="335"/>
      <c r="G578" s="335"/>
      <c r="H578" s="505"/>
      <c r="J578" s="335"/>
      <c r="K578" s="335"/>
      <c r="L578" s="335"/>
      <c r="M578" s="335"/>
      <c r="N578" s="335"/>
      <c r="O578" s="335"/>
      <c r="P578" s="335"/>
    </row>
    <row r="579" spans="3:16" ht="14.25" hidden="1" x14ac:dyDescent="0.2">
      <c r="C579" s="335"/>
      <c r="E579" s="78"/>
      <c r="F579" s="335"/>
      <c r="G579" s="335"/>
      <c r="H579" s="505"/>
      <c r="J579" s="335"/>
      <c r="K579" s="335"/>
      <c r="L579" s="335"/>
      <c r="M579" s="335"/>
      <c r="N579" s="335"/>
      <c r="O579" s="335"/>
      <c r="P579" s="335"/>
    </row>
    <row r="580" spans="3:16" ht="14.25" hidden="1" x14ac:dyDescent="0.2">
      <c r="C580" s="335"/>
      <c r="E580" s="78"/>
      <c r="F580" s="335"/>
      <c r="G580" s="335"/>
      <c r="H580" s="505"/>
      <c r="J580" s="335"/>
      <c r="K580" s="335"/>
      <c r="L580" s="335"/>
      <c r="M580" s="335"/>
      <c r="N580" s="335"/>
      <c r="O580" s="335"/>
      <c r="P580" s="335"/>
    </row>
    <row r="581" spans="3:16" ht="14.25" hidden="1" x14ac:dyDescent="0.2">
      <c r="C581" s="335"/>
      <c r="E581" s="78"/>
      <c r="F581" s="335"/>
      <c r="G581" s="335"/>
      <c r="H581" s="505"/>
      <c r="J581" s="335"/>
      <c r="K581" s="335"/>
      <c r="L581" s="335"/>
      <c r="M581" s="335"/>
      <c r="N581" s="335"/>
      <c r="O581" s="335"/>
      <c r="P581" s="335"/>
    </row>
    <row r="582" spans="3:16" ht="14.25" hidden="1" x14ac:dyDescent="0.2">
      <c r="C582" s="335"/>
      <c r="E582" s="78"/>
      <c r="F582" s="335"/>
      <c r="G582" s="335"/>
      <c r="H582" s="505"/>
      <c r="J582" s="335"/>
      <c r="K582" s="335"/>
      <c r="L582" s="335"/>
      <c r="M582" s="335"/>
      <c r="N582" s="335"/>
      <c r="O582" s="335"/>
      <c r="P582" s="335"/>
    </row>
    <row r="583" spans="3:16" ht="14.25" hidden="1" x14ac:dyDescent="0.2">
      <c r="C583" s="335"/>
      <c r="E583" s="78"/>
      <c r="F583" s="335"/>
      <c r="G583" s="335"/>
      <c r="H583" s="505"/>
      <c r="J583" s="335"/>
      <c r="K583" s="335"/>
      <c r="L583" s="335"/>
      <c r="M583" s="335"/>
      <c r="N583" s="335"/>
      <c r="O583" s="335"/>
      <c r="P583" s="335"/>
    </row>
    <row r="584" spans="3:16" ht="14.25" hidden="1" x14ac:dyDescent="0.2">
      <c r="C584" s="335"/>
      <c r="E584" s="78"/>
      <c r="F584" s="335"/>
      <c r="G584" s="335"/>
      <c r="H584" s="505"/>
      <c r="J584" s="335"/>
      <c r="K584" s="335"/>
      <c r="L584" s="335"/>
      <c r="M584" s="335"/>
      <c r="N584" s="335"/>
      <c r="O584" s="335"/>
      <c r="P584" s="335"/>
    </row>
    <row r="585" spans="3:16" ht="14.25" hidden="1" x14ac:dyDescent="0.2">
      <c r="C585" s="335"/>
      <c r="E585" s="78"/>
      <c r="F585" s="335"/>
      <c r="G585" s="335"/>
      <c r="H585" s="505"/>
      <c r="J585" s="335"/>
      <c r="K585" s="335"/>
      <c r="L585" s="335"/>
      <c r="M585" s="335"/>
      <c r="N585" s="335"/>
      <c r="O585" s="335"/>
      <c r="P585" s="335"/>
    </row>
    <row r="586" spans="3:16" ht="14.25" hidden="1" x14ac:dyDescent="0.2">
      <c r="C586" s="335"/>
      <c r="E586" s="78"/>
      <c r="F586" s="335"/>
      <c r="G586" s="335"/>
      <c r="H586" s="505"/>
      <c r="J586" s="335"/>
      <c r="K586" s="335"/>
      <c r="L586" s="335"/>
      <c r="M586" s="335"/>
      <c r="N586" s="335"/>
      <c r="O586" s="335"/>
      <c r="P586" s="335"/>
    </row>
    <row r="587" spans="3:16" ht="14.25" hidden="1" x14ac:dyDescent="0.2">
      <c r="C587" s="335"/>
      <c r="E587" s="78"/>
      <c r="F587" s="335"/>
      <c r="G587" s="335"/>
      <c r="H587" s="505"/>
      <c r="J587" s="335"/>
      <c r="K587" s="335"/>
      <c r="L587" s="335"/>
      <c r="M587" s="335"/>
      <c r="N587" s="335"/>
      <c r="O587" s="335"/>
      <c r="P587" s="335"/>
    </row>
    <row r="588" spans="3:16" ht="14.25" hidden="1" x14ac:dyDescent="0.2">
      <c r="C588" s="335"/>
      <c r="E588" s="78"/>
      <c r="F588" s="335"/>
      <c r="G588" s="335"/>
      <c r="H588" s="505"/>
      <c r="J588" s="335"/>
      <c r="K588" s="335"/>
      <c r="L588" s="335"/>
      <c r="M588" s="335"/>
      <c r="N588" s="335"/>
      <c r="O588" s="335"/>
      <c r="P588" s="335"/>
    </row>
    <row r="589" spans="3:16" ht="14.25" hidden="1" x14ac:dyDescent="0.2">
      <c r="C589" s="335"/>
      <c r="E589" s="78"/>
      <c r="F589" s="335"/>
      <c r="G589" s="335"/>
      <c r="H589" s="505"/>
      <c r="J589" s="335"/>
      <c r="K589" s="335"/>
      <c r="L589" s="335"/>
      <c r="M589" s="335"/>
      <c r="N589" s="335"/>
      <c r="O589" s="335"/>
      <c r="P589" s="335"/>
    </row>
    <row r="590" spans="3:16" ht="14.25" hidden="1" x14ac:dyDescent="0.2">
      <c r="C590" s="335"/>
      <c r="E590" s="78"/>
      <c r="F590" s="335"/>
      <c r="G590" s="335"/>
      <c r="H590" s="505"/>
      <c r="J590" s="335"/>
      <c r="K590" s="335"/>
      <c r="L590" s="335"/>
      <c r="M590" s="335"/>
      <c r="N590" s="335"/>
      <c r="O590" s="335"/>
      <c r="P590" s="335"/>
    </row>
    <row r="591" spans="3:16" ht="14.25" hidden="1" x14ac:dyDescent="0.2">
      <c r="C591" s="335"/>
      <c r="E591" s="78"/>
      <c r="F591" s="335"/>
      <c r="G591" s="335"/>
      <c r="H591" s="505"/>
      <c r="J591" s="335"/>
      <c r="K591" s="335"/>
      <c r="L591" s="335"/>
      <c r="M591" s="335"/>
      <c r="N591" s="335"/>
      <c r="O591" s="335"/>
      <c r="P591" s="335"/>
    </row>
    <row r="592" spans="3:16" ht="14.25" hidden="1" x14ac:dyDescent="0.2">
      <c r="C592" s="335"/>
      <c r="E592" s="78"/>
      <c r="F592" s="335"/>
      <c r="G592" s="335"/>
      <c r="H592" s="505"/>
      <c r="J592" s="335"/>
      <c r="K592" s="335"/>
      <c r="L592" s="335"/>
      <c r="M592" s="335"/>
      <c r="N592" s="335"/>
      <c r="O592" s="335"/>
      <c r="P592" s="335"/>
    </row>
    <row r="593" spans="3:16" ht="14.25" hidden="1" x14ac:dyDescent="0.2">
      <c r="C593" s="335"/>
      <c r="E593" s="78"/>
      <c r="F593" s="335"/>
      <c r="G593" s="335"/>
      <c r="H593" s="505"/>
      <c r="J593" s="335"/>
      <c r="K593" s="335"/>
      <c r="L593" s="335"/>
      <c r="M593" s="335"/>
      <c r="N593" s="335"/>
      <c r="O593" s="335"/>
      <c r="P593" s="335"/>
    </row>
    <row r="594" spans="3:16" ht="14.25" hidden="1" x14ac:dyDescent="0.2">
      <c r="C594" s="335"/>
      <c r="E594" s="78"/>
      <c r="F594" s="335"/>
      <c r="G594" s="335"/>
      <c r="H594" s="505"/>
      <c r="J594" s="335"/>
      <c r="K594" s="335"/>
      <c r="L594" s="335"/>
      <c r="M594" s="335"/>
      <c r="N594" s="335"/>
      <c r="O594" s="335"/>
      <c r="P594" s="335"/>
    </row>
    <row r="595" spans="3:16" ht="14.25" hidden="1" x14ac:dyDescent="0.2">
      <c r="C595" s="335"/>
      <c r="E595" s="78"/>
      <c r="F595" s="335"/>
      <c r="G595" s="335"/>
      <c r="H595" s="505"/>
      <c r="J595" s="335"/>
      <c r="K595" s="335"/>
      <c r="L595" s="335"/>
      <c r="M595" s="335"/>
      <c r="N595" s="335"/>
      <c r="O595" s="335"/>
      <c r="P595" s="335"/>
    </row>
    <row r="596" spans="3:16" ht="14.25" hidden="1" x14ac:dyDescent="0.2">
      <c r="C596" s="335"/>
      <c r="E596" s="78"/>
      <c r="F596" s="335"/>
      <c r="G596" s="335"/>
      <c r="H596" s="505"/>
      <c r="J596" s="335"/>
      <c r="K596" s="335"/>
      <c r="L596" s="335"/>
      <c r="M596" s="335"/>
      <c r="N596" s="335"/>
      <c r="O596" s="335"/>
      <c r="P596" s="335"/>
    </row>
    <row r="597" spans="3:16" ht="14.25" hidden="1" x14ac:dyDescent="0.2">
      <c r="C597" s="335"/>
      <c r="E597" s="78"/>
      <c r="F597" s="335"/>
      <c r="G597" s="335"/>
      <c r="H597" s="505"/>
      <c r="J597" s="335"/>
      <c r="K597" s="335"/>
      <c r="L597" s="335"/>
      <c r="M597" s="335"/>
      <c r="N597" s="335"/>
      <c r="O597" s="335"/>
      <c r="P597" s="335"/>
    </row>
    <row r="598" spans="3:16" ht="14.25" hidden="1" x14ac:dyDescent="0.2">
      <c r="C598" s="335"/>
      <c r="E598" s="78"/>
      <c r="F598" s="335"/>
      <c r="G598" s="335"/>
      <c r="H598" s="505"/>
      <c r="J598" s="335"/>
      <c r="K598" s="335"/>
      <c r="L598" s="335"/>
      <c r="M598" s="335"/>
      <c r="N598" s="335"/>
      <c r="O598" s="335"/>
      <c r="P598" s="335"/>
    </row>
    <row r="599" spans="3:16" ht="14.25" hidden="1" x14ac:dyDescent="0.2">
      <c r="C599" s="335"/>
      <c r="E599" s="78"/>
      <c r="F599" s="335"/>
      <c r="G599" s="335"/>
      <c r="H599" s="505"/>
      <c r="J599" s="335"/>
      <c r="K599" s="335"/>
      <c r="L599" s="335"/>
      <c r="M599" s="335"/>
      <c r="N599" s="335"/>
      <c r="O599" s="335"/>
      <c r="P599" s="335"/>
    </row>
    <row r="600" spans="3:16" ht="14.25" hidden="1" x14ac:dyDescent="0.2">
      <c r="C600" s="335"/>
      <c r="E600" s="78"/>
      <c r="F600" s="335"/>
      <c r="G600" s="335"/>
      <c r="H600" s="505"/>
      <c r="J600" s="335"/>
      <c r="K600" s="335"/>
      <c r="L600" s="335"/>
      <c r="M600" s="335"/>
      <c r="N600" s="335"/>
      <c r="O600" s="335"/>
      <c r="P600" s="335"/>
    </row>
    <row r="601" spans="3:16" ht="14.25" hidden="1" x14ac:dyDescent="0.2">
      <c r="C601" s="335"/>
      <c r="E601" s="78"/>
      <c r="F601" s="335"/>
      <c r="G601" s="335"/>
      <c r="H601" s="505"/>
      <c r="J601" s="335"/>
      <c r="K601" s="335"/>
      <c r="L601" s="335"/>
      <c r="M601" s="335"/>
      <c r="N601" s="335"/>
      <c r="O601" s="335"/>
      <c r="P601" s="335"/>
    </row>
    <row r="602" spans="3:16" ht="14.25" hidden="1" x14ac:dyDescent="0.2">
      <c r="C602" s="335"/>
      <c r="E602" s="78"/>
      <c r="F602" s="335"/>
      <c r="G602" s="335"/>
      <c r="H602" s="505"/>
      <c r="J602" s="335"/>
      <c r="K602" s="335"/>
      <c r="L602" s="335"/>
      <c r="M602" s="335"/>
      <c r="N602" s="335"/>
      <c r="O602" s="335"/>
      <c r="P602" s="335"/>
    </row>
    <row r="603" spans="3:16" ht="14.25" hidden="1" x14ac:dyDescent="0.2">
      <c r="C603" s="335"/>
      <c r="E603" s="78"/>
      <c r="F603" s="335"/>
      <c r="G603" s="335"/>
      <c r="H603" s="505"/>
      <c r="J603" s="335"/>
      <c r="K603" s="335"/>
      <c r="L603" s="335"/>
      <c r="M603" s="335"/>
      <c r="N603" s="335"/>
      <c r="O603" s="335"/>
      <c r="P603" s="335"/>
    </row>
    <row r="604" spans="3:16" ht="14.25" hidden="1" x14ac:dyDescent="0.2">
      <c r="C604" s="335"/>
      <c r="E604" s="78"/>
      <c r="F604" s="335"/>
      <c r="G604" s="335"/>
      <c r="H604" s="505"/>
      <c r="J604" s="335"/>
      <c r="K604" s="335"/>
      <c r="L604" s="335"/>
      <c r="M604" s="335"/>
      <c r="N604" s="335"/>
      <c r="O604" s="335"/>
      <c r="P604" s="335"/>
    </row>
    <row r="605" spans="3:16" ht="14.25" hidden="1" x14ac:dyDescent="0.2">
      <c r="C605" s="335"/>
      <c r="E605" s="78"/>
      <c r="F605" s="335"/>
      <c r="G605" s="335"/>
      <c r="H605" s="505"/>
      <c r="J605" s="335"/>
      <c r="K605" s="335"/>
      <c r="L605" s="335"/>
      <c r="M605" s="335"/>
      <c r="N605" s="335"/>
      <c r="O605" s="335"/>
      <c r="P605" s="335"/>
    </row>
    <row r="606" spans="3:16" ht="14.25" hidden="1" x14ac:dyDescent="0.2">
      <c r="C606" s="335"/>
      <c r="E606" s="78"/>
      <c r="F606" s="335"/>
      <c r="G606" s="335"/>
      <c r="H606" s="505"/>
      <c r="J606" s="335"/>
      <c r="K606" s="335"/>
      <c r="L606" s="335"/>
      <c r="M606" s="335"/>
      <c r="N606" s="335"/>
      <c r="O606" s="335"/>
      <c r="P606" s="335"/>
    </row>
    <row r="607" spans="3:16" ht="14.25" hidden="1" x14ac:dyDescent="0.2">
      <c r="C607" s="335"/>
      <c r="E607" s="78"/>
      <c r="F607" s="335"/>
      <c r="G607" s="335"/>
      <c r="H607" s="505"/>
      <c r="J607" s="335"/>
      <c r="K607" s="335"/>
      <c r="L607" s="335"/>
      <c r="M607" s="335"/>
      <c r="N607" s="335"/>
      <c r="O607" s="335"/>
      <c r="P607" s="335"/>
    </row>
    <row r="608" spans="3:16" ht="14.25" hidden="1" x14ac:dyDescent="0.2">
      <c r="C608" s="335"/>
      <c r="E608" s="78"/>
      <c r="F608" s="335"/>
      <c r="G608" s="335"/>
      <c r="H608" s="505"/>
      <c r="J608" s="335"/>
      <c r="K608" s="335"/>
      <c r="L608" s="335"/>
      <c r="M608" s="335"/>
      <c r="N608" s="335"/>
      <c r="O608" s="335"/>
      <c r="P608" s="335"/>
    </row>
    <row r="609" spans="3:16" ht="14.25" hidden="1" x14ac:dyDescent="0.2">
      <c r="C609" s="335"/>
      <c r="E609" s="78"/>
      <c r="F609" s="335"/>
      <c r="G609" s="335"/>
      <c r="H609" s="505"/>
      <c r="J609" s="335"/>
      <c r="K609" s="335"/>
      <c r="L609" s="335"/>
      <c r="M609" s="335"/>
      <c r="N609" s="335"/>
      <c r="O609" s="335"/>
      <c r="P609" s="335"/>
    </row>
    <row r="610" spans="3:16" ht="14.25" hidden="1" x14ac:dyDescent="0.2">
      <c r="C610" s="335"/>
      <c r="E610" s="78"/>
      <c r="F610" s="335"/>
      <c r="G610" s="335"/>
      <c r="H610" s="505"/>
      <c r="J610" s="335"/>
      <c r="K610" s="335"/>
      <c r="L610" s="335"/>
      <c r="M610" s="335"/>
      <c r="N610" s="335"/>
      <c r="O610" s="335"/>
      <c r="P610" s="335"/>
    </row>
    <row r="611" spans="3:16" ht="14.25" hidden="1" x14ac:dyDescent="0.2">
      <c r="C611" s="335"/>
      <c r="E611" s="78"/>
      <c r="F611" s="335"/>
      <c r="G611" s="335"/>
      <c r="H611" s="505"/>
      <c r="J611" s="335"/>
      <c r="K611" s="335"/>
      <c r="L611" s="335"/>
      <c r="M611" s="335"/>
      <c r="N611" s="335"/>
      <c r="O611" s="335"/>
      <c r="P611" s="335"/>
    </row>
    <row r="612" spans="3:16" ht="14.25" hidden="1" x14ac:dyDescent="0.2">
      <c r="C612" s="335"/>
      <c r="E612" s="78"/>
      <c r="F612" s="335"/>
      <c r="G612" s="335"/>
      <c r="H612" s="505"/>
      <c r="J612" s="335"/>
      <c r="K612" s="335"/>
      <c r="L612" s="335"/>
      <c r="M612" s="335"/>
      <c r="N612" s="335"/>
      <c r="O612" s="335"/>
      <c r="P612" s="335"/>
    </row>
    <row r="613" spans="3:16" ht="14.25" hidden="1" x14ac:dyDescent="0.2">
      <c r="C613" s="335"/>
      <c r="E613" s="78"/>
      <c r="F613" s="335"/>
      <c r="G613" s="335"/>
      <c r="H613" s="505"/>
      <c r="J613" s="335"/>
      <c r="K613" s="335"/>
      <c r="L613" s="335"/>
      <c r="M613" s="335"/>
      <c r="N613" s="335"/>
      <c r="O613" s="335"/>
      <c r="P613" s="335"/>
    </row>
    <row r="614" spans="3:16" ht="14.25" hidden="1" x14ac:dyDescent="0.2">
      <c r="C614" s="335"/>
      <c r="E614" s="78"/>
      <c r="F614" s="335"/>
      <c r="G614" s="335"/>
      <c r="H614" s="505"/>
      <c r="J614" s="335"/>
      <c r="K614" s="335"/>
      <c r="L614" s="335"/>
      <c r="M614" s="335"/>
      <c r="N614" s="335"/>
      <c r="O614" s="335"/>
      <c r="P614" s="335"/>
    </row>
    <row r="615" spans="3:16" ht="14.25" hidden="1" x14ac:dyDescent="0.2">
      <c r="C615" s="335"/>
      <c r="E615" s="78"/>
      <c r="F615" s="335"/>
      <c r="G615" s="335"/>
      <c r="H615" s="505"/>
      <c r="J615" s="335"/>
      <c r="K615" s="335"/>
      <c r="L615" s="335"/>
      <c r="M615" s="335"/>
      <c r="N615" s="335"/>
      <c r="O615" s="335"/>
      <c r="P615" s="335"/>
    </row>
    <row r="616" spans="3:16" ht="14.25" hidden="1" x14ac:dyDescent="0.2">
      <c r="C616" s="335"/>
      <c r="E616" s="78"/>
      <c r="F616" s="335"/>
      <c r="G616" s="335"/>
      <c r="H616" s="505"/>
      <c r="J616" s="335"/>
      <c r="K616" s="335"/>
      <c r="L616" s="335"/>
      <c r="M616" s="335"/>
      <c r="N616" s="335"/>
      <c r="O616" s="335"/>
      <c r="P616" s="335"/>
    </row>
    <row r="617" spans="3:16" ht="14.25" hidden="1" x14ac:dyDescent="0.2">
      <c r="C617" s="335"/>
      <c r="E617" s="78"/>
      <c r="F617" s="335"/>
      <c r="G617" s="335"/>
      <c r="H617" s="505"/>
      <c r="J617" s="335"/>
      <c r="K617" s="335"/>
      <c r="L617" s="335"/>
      <c r="M617" s="335"/>
      <c r="N617" s="335"/>
      <c r="O617" s="335"/>
      <c r="P617" s="335"/>
    </row>
    <row r="618" spans="3:16" ht="14.25" hidden="1" x14ac:dyDescent="0.2">
      <c r="C618" s="335"/>
      <c r="E618" s="78"/>
      <c r="F618" s="335"/>
      <c r="G618" s="335"/>
      <c r="H618" s="505"/>
      <c r="J618" s="335"/>
      <c r="K618" s="335"/>
      <c r="L618" s="335"/>
      <c r="M618" s="335"/>
      <c r="N618" s="335"/>
      <c r="O618" s="335"/>
      <c r="P618" s="335"/>
    </row>
    <row r="619" spans="3:16" ht="14.25" hidden="1" x14ac:dyDescent="0.2">
      <c r="C619" s="335"/>
      <c r="E619" s="78"/>
      <c r="F619" s="335"/>
      <c r="G619" s="335"/>
      <c r="H619" s="505"/>
      <c r="J619" s="335"/>
      <c r="K619" s="335"/>
      <c r="L619" s="335"/>
      <c r="M619" s="335"/>
      <c r="N619" s="335"/>
      <c r="O619" s="335"/>
      <c r="P619" s="335"/>
    </row>
    <row r="620" spans="3:16" ht="14.25" hidden="1" x14ac:dyDescent="0.2">
      <c r="C620" s="335"/>
      <c r="E620" s="78"/>
      <c r="F620" s="335"/>
      <c r="G620" s="335"/>
      <c r="H620" s="505"/>
      <c r="J620" s="335"/>
      <c r="K620" s="335"/>
      <c r="L620" s="335"/>
      <c r="M620" s="335"/>
      <c r="N620" s="335"/>
      <c r="O620" s="335"/>
      <c r="P620" s="335"/>
    </row>
    <row r="621" spans="3:16" ht="14.25" hidden="1" x14ac:dyDescent="0.2">
      <c r="C621" s="335"/>
      <c r="E621" s="78"/>
      <c r="F621" s="335"/>
      <c r="G621" s="335"/>
      <c r="H621" s="505"/>
      <c r="J621" s="335"/>
      <c r="K621" s="335"/>
      <c r="L621" s="335"/>
      <c r="M621" s="335"/>
      <c r="N621" s="335"/>
      <c r="O621" s="335"/>
      <c r="P621" s="335"/>
    </row>
    <row r="622" spans="3:16" ht="14.25" hidden="1" x14ac:dyDescent="0.2">
      <c r="C622" s="335"/>
      <c r="E622" s="78"/>
      <c r="F622" s="335"/>
      <c r="G622" s="335"/>
      <c r="H622" s="505"/>
      <c r="J622" s="335"/>
      <c r="K622" s="335"/>
      <c r="L622" s="335"/>
      <c r="M622" s="335"/>
      <c r="N622" s="335"/>
      <c r="O622" s="335"/>
      <c r="P622" s="335"/>
    </row>
    <row r="623" spans="3:16" ht="14.25" hidden="1" x14ac:dyDescent="0.2">
      <c r="C623" s="335"/>
      <c r="E623" s="78"/>
      <c r="F623" s="335"/>
      <c r="G623" s="335"/>
      <c r="H623" s="505"/>
      <c r="J623" s="335"/>
      <c r="K623" s="335"/>
      <c r="L623" s="335"/>
      <c r="M623" s="335"/>
      <c r="N623" s="335"/>
      <c r="O623" s="335"/>
      <c r="P623" s="335"/>
    </row>
    <row r="624" spans="3:16" ht="14.25" hidden="1" x14ac:dyDescent="0.2">
      <c r="C624" s="335"/>
      <c r="E624" s="78"/>
      <c r="F624" s="335"/>
      <c r="G624" s="335"/>
      <c r="H624" s="505"/>
      <c r="J624" s="335"/>
      <c r="K624" s="335"/>
      <c r="L624" s="335"/>
      <c r="M624" s="335"/>
      <c r="N624" s="335"/>
      <c r="O624" s="335"/>
      <c r="P624" s="335"/>
    </row>
    <row r="625" spans="3:16" ht="14.25" hidden="1" x14ac:dyDescent="0.2">
      <c r="C625" s="335"/>
      <c r="E625" s="78"/>
      <c r="F625" s="335"/>
      <c r="G625" s="335"/>
      <c r="H625" s="505"/>
      <c r="J625" s="335"/>
      <c r="K625" s="335"/>
      <c r="L625" s="335"/>
      <c r="M625" s="335"/>
      <c r="N625" s="335"/>
      <c r="O625" s="335"/>
      <c r="P625" s="335"/>
    </row>
    <row r="626" spans="3:16" ht="14.25" hidden="1" x14ac:dyDescent="0.2">
      <c r="C626" s="335"/>
      <c r="E626" s="78"/>
      <c r="F626" s="335"/>
      <c r="G626" s="335"/>
      <c r="H626" s="505"/>
      <c r="J626" s="335"/>
      <c r="K626" s="335"/>
      <c r="L626" s="335"/>
      <c r="M626" s="335"/>
      <c r="N626" s="335"/>
      <c r="O626" s="335"/>
      <c r="P626" s="335"/>
    </row>
    <row r="627" spans="3:16" ht="14.25" hidden="1" x14ac:dyDescent="0.2">
      <c r="C627" s="335"/>
      <c r="E627" s="78"/>
      <c r="F627" s="335"/>
      <c r="G627" s="335"/>
      <c r="H627" s="505"/>
      <c r="J627" s="335"/>
      <c r="K627" s="335"/>
      <c r="L627" s="335"/>
      <c r="M627" s="335"/>
      <c r="N627" s="335"/>
      <c r="O627" s="335"/>
      <c r="P627" s="335"/>
    </row>
    <row r="628" spans="3:16" ht="14.25" hidden="1" x14ac:dyDescent="0.2">
      <c r="C628" s="335"/>
      <c r="E628" s="78"/>
      <c r="F628" s="335"/>
      <c r="G628" s="335"/>
      <c r="H628" s="505"/>
      <c r="J628" s="335"/>
      <c r="K628" s="335"/>
      <c r="L628" s="335"/>
      <c r="M628" s="335"/>
      <c r="N628" s="335"/>
      <c r="O628" s="335"/>
      <c r="P628" s="335"/>
    </row>
    <row r="629" spans="3:16" ht="14.25" hidden="1" x14ac:dyDescent="0.2">
      <c r="C629" s="335"/>
      <c r="E629" s="78"/>
      <c r="F629" s="335"/>
      <c r="G629" s="335"/>
      <c r="H629" s="505"/>
      <c r="J629" s="335"/>
      <c r="K629" s="335"/>
      <c r="L629" s="335"/>
      <c r="M629" s="335"/>
      <c r="N629" s="335"/>
      <c r="O629" s="335"/>
      <c r="P629" s="335"/>
    </row>
    <row r="630" spans="3:16" ht="14.25" hidden="1" x14ac:dyDescent="0.2">
      <c r="C630" s="335"/>
      <c r="E630" s="78"/>
      <c r="F630" s="335"/>
      <c r="G630" s="335"/>
      <c r="H630" s="505"/>
      <c r="J630" s="335"/>
      <c r="K630" s="335"/>
      <c r="L630" s="335"/>
      <c r="M630" s="335"/>
      <c r="N630" s="335"/>
      <c r="O630" s="335"/>
      <c r="P630" s="335"/>
    </row>
    <row r="631" spans="3:16" ht="14.25" hidden="1" x14ac:dyDescent="0.2">
      <c r="C631" s="335"/>
      <c r="E631" s="78"/>
      <c r="F631" s="335"/>
      <c r="G631" s="335"/>
      <c r="H631" s="505"/>
      <c r="J631" s="335"/>
      <c r="K631" s="335"/>
      <c r="L631" s="335"/>
      <c r="M631" s="335"/>
      <c r="N631" s="335"/>
      <c r="O631" s="335"/>
      <c r="P631" s="335"/>
    </row>
    <row r="632" spans="3:16" ht="14.25" hidden="1" x14ac:dyDescent="0.2">
      <c r="C632" s="335"/>
      <c r="E632" s="78"/>
      <c r="F632" s="335"/>
      <c r="G632" s="335"/>
      <c r="H632" s="505"/>
      <c r="J632" s="335"/>
      <c r="K632" s="335"/>
      <c r="L632" s="335"/>
      <c r="M632" s="335"/>
      <c r="N632" s="335"/>
      <c r="O632" s="335"/>
      <c r="P632" s="335"/>
    </row>
    <row r="633" spans="3:16" ht="14.25" hidden="1" x14ac:dyDescent="0.2">
      <c r="C633" s="335"/>
      <c r="E633" s="78"/>
      <c r="F633" s="335"/>
      <c r="G633" s="335"/>
      <c r="H633" s="505"/>
      <c r="J633" s="335"/>
      <c r="K633" s="335"/>
      <c r="L633" s="335"/>
      <c r="M633" s="335"/>
      <c r="N633" s="335"/>
      <c r="O633" s="335"/>
      <c r="P633" s="335"/>
    </row>
    <row r="634" spans="3:16" ht="14.25" hidden="1" x14ac:dyDescent="0.2">
      <c r="C634" s="335"/>
      <c r="E634" s="78"/>
      <c r="F634" s="335"/>
      <c r="G634" s="335"/>
      <c r="H634" s="505"/>
      <c r="J634" s="335"/>
      <c r="K634" s="335"/>
      <c r="L634" s="335"/>
      <c r="M634" s="335"/>
      <c r="N634" s="335"/>
      <c r="O634" s="335"/>
      <c r="P634" s="335"/>
    </row>
    <row r="635" spans="3:16" ht="14.25" hidden="1" x14ac:dyDescent="0.2">
      <c r="C635" s="335"/>
      <c r="E635" s="78"/>
      <c r="F635" s="335"/>
      <c r="G635" s="335"/>
      <c r="H635" s="505"/>
      <c r="J635" s="335"/>
      <c r="K635" s="335"/>
      <c r="L635" s="335"/>
      <c r="M635" s="335"/>
      <c r="N635" s="335"/>
      <c r="O635" s="335"/>
      <c r="P635" s="335"/>
    </row>
    <row r="636" spans="3:16" ht="14.25" hidden="1" x14ac:dyDescent="0.2">
      <c r="C636" s="335"/>
      <c r="E636" s="78"/>
      <c r="F636" s="335"/>
      <c r="G636" s="335"/>
      <c r="H636" s="505"/>
      <c r="J636" s="335"/>
      <c r="K636" s="335"/>
      <c r="L636" s="335"/>
      <c r="M636" s="335"/>
      <c r="N636" s="335"/>
      <c r="O636" s="335"/>
      <c r="P636" s="335"/>
    </row>
    <row r="637" spans="3:16" ht="14.25" hidden="1" x14ac:dyDescent="0.2">
      <c r="C637" s="335"/>
      <c r="E637" s="78"/>
      <c r="F637" s="335"/>
      <c r="G637" s="335"/>
      <c r="H637" s="505"/>
      <c r="J637" s="335"/>
      <c r="K637" s="335"/>
      <c r="L637" s="335"/>
      <c r="M637" s="335"/>
      <c r="N637" s="335"/>
      <c r="O637" s="335"/>
      <c r="P637" s="335"/>
    </row>
    <row r="638" spans="3:16" ht="14.25" hidden="1" x14ac:dyDescent="0.2">
      <c r="C638" s="335"/>
      <c r="E638" s="78"/>
      <c r="F638" s="335"/>
      <c r="G638" s="335"/>
      <c r="H638" s="505"/>
      <c r="J638" s="335"/>
      <c r="K638" s="335"/>
      <c r="L638" s="335"/>
      <c r="M638" s="335"/>
      <c r="N638" s="335"/>
      <c r="O638" s="335"/>
      <c r="P638" s="335"/>
    </row>
    <row r="639" spans="3:16" ht="14.25" hidden="1" x14ac:dyDescent="0.2">
      <c r="C639" s="335"/>
      <c r="E639" s="78"/>
      <c r="F639" s="335"/>
      <c r="G639" s="335"/>
      <c r="H639" s="505"/>
      <c r="J639" s="335"/>
      <c r="K639" s="335"/>
      <c r="L639" s="335"/>
      <c r="M639" s="335"/>
      <c r="N639" s="335"/>
      <c r="O639" s="335"/>
      <c r="P639" s="335"/>
    </row>
    <row r="640" spans="3:16" ht="14.25" hidden="1" x14ac:dyDescent="0.2">
      <c r="C640" s="335"/>
      <c r="E640" s="78"/>
      <c r="F640" s="335"/>
      <c r="G640" s="335"/>
      <c r="H640" s="505"/>
      <c r="J640" s="335"/>
      <c r="K640" s="335"/>
      <c r="L640" s="335"/>
      <c r="M640" s="335"/>
      <c r="N640" s="335"/>
      <c r="O640" s="335"/>
      <c r="P640" s="335"/>
    </row>
    <row r="641" spans="3:16" ht="14.25" hidden="1" x14ac:dyDescent="0.2">
      <c r="C641" s="335"/>
      <c r="E641" s="78"/>
      <c r="F641" s="335"/>
      <c r="G641" s="335"/>
      <c r="H641" s="505"/>
      <c r="J641" s="335"/>
      <c r="K641" s="335"/>
      <c r="L641" s="335"/>
      <c r="M641" s="335"/>
      <c r="N641" s="335"/>
      <c r="O641" s="335"/>
      <c r="P641" s="335"/>
    </row>
    <row r="642" spans="3:16" ht="14.25" hidden="1" x14ac:dyDescent="0.2">
      <c r="C642" s="335"/>
      <c r="E642" s="78"/>
      <c r="F642" s="335"/>
      <c r="G642" s="335"/>
      <c r="H642" s="505"/>
      <c r="J642" s="335"/>
      <c r="K642" s="335"/>
      <c r="L642" s="335"/>
      <c r="M642" s="335"/>
      <c r="N642" s="335"/>
      <c r="O642" s="335"/>
      <c r="P642" s="335"/>
    </row>
    <row r="643" spans="3:16" ht="14.25" hidden="1" x14ac:dyDescent="0.2">
      <c r="C643" s="335"/>
      <c r="E643" s="78"/>
      <c r="F643" s="335"/>
      <c r="G643" s="335"/>
      <c r="H643" s="505"/>
      <c r="J643" s="335"/>
      <c r="K643" s="335"/>
      <c r="L643" s="335"/>
      <c r="M643" s="335"/>
      <c r="N643" s="335"/>
      <c r="O643" s="335"/>
      <c r="P643" s="335"/>
    </row>
    <row r="644" spans="3:16" ht="14.25" hidden="1" x14ac:dyDescent="0.2">
      <c r="C644" s="335"/>
      <c r="E644" s="78"/>
      <c r="F644" s="335"/>
      <c r="G644" s="335"/>
      <c r="H644" s="505"/>
      <c r="J644" s="335"/>
      <c r="K644" s="335"/>
      <c r="L644" s="335"/>
      <c r="M644" s="335"/>
      <c r="N644" s="335"/>
      <c r="O644" s="335"/>
      <c r="P644" s="335"/>
    </row>
    <row r="645" spans="3:16" ht="14.25" hidden="1" x14ac:dyDescent="0.2">
      <c r="C645" s="335"/>
      <c r="E645" s="78"/>
      <c r="F645" s="335"/>
      <c r="G645" s="335"/>
      <c r="H645" s="505"/>
      <c r="J645" s="335"/>
      <c r="K645" s="335"/>
      <c r="L645" s="335"/>
      <c r="M645" s="335"/>
      <c r="N645" s="335"/>
      <c r="O645" s="335"/>
      <c r="P645" s="335"/>
    </row>
    <row r="646" spans="3:16" ht="14.25" hidden="1" x14ac:dyDescent="0.2">
      <c r="C646" s="335"/>
      <c r="E646" s="78"/>
      <c r="F646" s="335"/>
      <c r="G646" s="335"/>
      <c r="H646" s="505"/>
      <c r="J646" s="335"/>
      <c r="K646" s="335"/>
      <c r="L646" s="335"/>
      <c r="M646" s="335"/>
      <c r="N646" s="335"/>
      <c r="O646" s="335"/>
      <c r="P646" s="335"/>
    </row>
    <row r="647" spans="3:16" ht="14.25" hidden="1" x14ac:dyDescent="0.2">
      <c r="C647" s="335"/>
      <c r="E647" s="78"/>
      <c r="F647" s="335"/>
      <c r="G647" s="335"/>
      <c r="H647" s="505"/>
      <c r="J647" s="335"/>
      <c r="K647" s="335"/>
      <c r="L647" s="335"/>
      <c r="M647" s="335"/>
      <c r="N647" s="335"/>
      <c r="O647" s="335"/>
      <c r="P647" s="335"/>
    </row>
    <row r="648" spans="3:16" ht="14.25" hidden="1" x14ac:dyDescent="0.2">
      <c r="C648" s="335"/>
      <c r="E648" s="78"/>
      <c r="F648" s="335"/>
      <c r="G648" s="335"/>
      <c r="H648" s="505"/>
      <c r="J648" s="335"/>
      <c r="K648" s="335"/>
      <c r="L648" s="335"/>
      <c r="M648" s="335"/>
      <c r="N648" s="335"/>
      <c r="O648" s="335"/>
      <c r="P648" s="335"/>
    </row>
    <row r="649" spans="3:16" ht="14.25" hidden="1" x14ac:dyDescent="0.2">
      <c r="C649" s="335"/>
      <c r="E649" s="78"/>
      <c r="F649" s="335"/>
      <c r="G649" s="335"/>
      <c r="H649" s="505"/>
      <c r="J649" s="335"/>
      <c r="K649" s="335"/>
      <c r="L649" s="335"/>
      <c r="M649" s="335"/>
      <c r="N649" s="335"/>
      <c r="O649" s="335"/>
      <c r="P649" s="335"/>
    </row>
    <row r="650" spans="3:16" ht="14.25" hidden="1" x14ac:dyDescent="0.2">
      <c r="C650" s="335"/>
      <c r="E650" s="78"/>
      <c r="F650" s="335"/>
      <c r="G650" s="335"/>
      <c r="H650" s="505"/>
      <c r="J650" s="335"/>
      <c r="K650" s="335"/>
      <c r="L650" s="335"/>
      <c r="M650" s="335"/>
      <c r="N650" s="335"/>
      <c r="O650" s="335"/>
      <c r="P650" s="335"/>
    </row>
    <row r="651" spans="3:16" ht="14.25" hidden="1" x14ac:dyDescent="0.2">
      <c r="C651" s="335"/>
      <c r="E651" s="78"/>
      <c r="F651" s="335"/>
      <c r="G651" s="335"/>
      <c r="H651" s="505"/>
      <c r="J651" s="335"/>
      <c r="K651" s="335"/>
      <c r="L651" s="335"/>
      <c r="M651" s="335"/>
      <c r="N651" s="335"/>
      <c r="O651" s="335"/>
      <c r="P651" s="335"/>
    </row>
    <row r="652" spans="3:16" ht="14.25" hidden="1" x14ac:dyDescent="0.2">
      <c r="C652" s="335"/>
      <c r="E652" s="78"/>
      <c r="F652" s="335"/>
      <c r="G652" s="335"/>
      <c r="H652" s="505"/>
      <c r="J652" s="335"/>
      <c r="K652" s="335"/>
      <c r="L652" s="335"/>
      <c r="M652" s="335"/>
      <c r="N652" s="335"/>
      <c r="O652" s="335"/>
      <c r="P652" s="335"/>
    </row>
    <row r="653" spans="3:16" ht="14.25" hidden="1" x14ac:dyDescent="0.2">
      <c r="C653" s="335"/>
      <c r="E653" s="78"/>
      <c r="F653" s="335"/>
      <c r="G653" s="335"/>
      <c r="H653" s="505"/>
      <c r="J653" s="335"/>
      <c r="K653" s="335"/>
      <c r="L653" s="335"/>
      <c r="M653" s="335"/>
      <c r="N653" s="335"/>
      <c r="O653" s="335"/>
      <c r="P653" s="335"/>
    </row>
    <row r="654" spans="3:16" ht="14.25" hidden="1" x14ac:dyDescent="0.2">
      <c r="C654" s="335"/>
      <c r="E654" s="78"/>
      <c r="F654" s="335"/>
      <c r="G654" s="335"/>
      <c r="H654" s="505"/>
      <c r="J654" s="335"/>
      <c r="K654" s="335"/>
      <c r="L654" s="335"/>
      <c r="M654" s="335"/>
      <c r="N654" s="335"/>
      <c r="O654" s="335"/>
      <c r="P654" s="335"/>
    </row>
    <row r="655" spans="3:16" ht="14.25" hidden="1" x14ac:dyDescent="0.2">
      <c r="C655" s="335"/>
      <c r="E655" s="78"/>
      <c r="F655" s="335"/>
      <c r="G655" s="335"/>
      <c r="H655" s="505"/>
      <c r="J655" s="335"/>
      <c r="K655" s="335"/>
      <c r="L655" s="335"/>
      <c r="M655" s="335"/>
      <c r="N655" s="335"/>
      <c r="O655" s="335"/>
      <c r="P655" s="335"/>
    </row>
    <row r="656" spans="3:16" ht="14.25" hidden="1" x14ac:dyDescent="0.2">
      <c r="C656" s="335"/>
      <c r="E656" s="78"/>
      <c r="F656" s="335"/>
      <c r="G656" s="335"/>
      <c r="H656" s="505"/>
      <c r="J656" s="335"/>
      <c r="K656" s="335"/>
      <c r="L656" s="335"/>
      <c r="M656" s="335"/>
      <c r="N656" s="335"/>
      <c r="O656" s="335"/>
      <c r="P656" s="335"/>
    </row>
    <row r="657" spans="3:16" ht="14.25" hidden="1" x14ac:dyDescent="0.2">
      <c r="C657" s="335"/>
      <c r="E657" s="78"/>
      <c r="F657" s="335"/>
      <c r="G657" s="335"/>
      <c r="H657" s="505"/>
      <c r="J657" s="335"/>
      <c r="K657" s="335"/>
      <c r="L657" s="335"/>
      <c r="M657" s="335"/>
      <c r="N657" s="335"/>
      <c r="O657" s="335"/>
      <c r="P657" s="335"/>
    </row>
    <row r="658" spans="3:16" ht="14.25" hidden="1" x14ac:dyDescent="0.2">
      <c r="C658" s="335"/>
      <c r="E658" s="78"/>
      <c r="F658" s="335"/>
      <c r="G658" s="335"/>
      <c r="H658" s="505"/>
      <c r="J658" s="335"/>
      <c r="K658" s="335"/>
      <c r="L658" s="335"/>
      <c r="M658" s="335"/>
      <c r="N658" s="335"/>
      <c r="O658" s="335"/>
      <c r="P658" s="335"/>
    </row>
    <row r="659" spans="3:16" ht="14.25" hidden="1" x14ac:dyDescent="0.2">
      <c r="C659" s="335"/>
      <c r="E659" s="78"/>
      <c r="F659" s="335"/>
      <c r="G659" s="335"/>
      <c r="H659" s="505"/>
      <c r="J659" s="335"/>
      <c r="K659" s="335"/>
      <c r="L659" s="335"/>
      <c r="M659" s="335"/>
      <c r="N659" s="335"/>
      <c r="O659" s="335"/>
      <c r="P659" s="335"/>
    </row>
    <row r="660" spans="3:16" ht="14.25" hidden="1" x14ac:dyDescent="0.2">
      <c r="C660" s="335"/>
      <c r="E660" s="78"/>
      <c r="F660" s="335"/>
      <c r="G660" s="335"/>
      <c r="H660" s="505"/>
      <c r="J660" s="335"/>
      <c r="K660" s="335"/>
      <c r="L660" s="335"/>
      <c r="M660" s="335"/>
      <c r="N660" s="335"/>
      <c r="O660" s="335"/>
      <c r="P660" s="335"/>
    </row>
    <row r="661" spans="3:16" ht="14.25" hidden="1" x14ac:dyDescent="0.2">
      <c r="C661" s="335"/>
      <c r="E661" s="78"/>
      <c r="F661" s="335"/>
      <c r="G661" s="335"/>
      <c r="H661" s="505"/>
      <c r="J661" s="335"/>
      <c r="K661" s="335"/>
      <c r="L661" s="335"/>
      <c r="M661" s="335"/>
      <c r="N661" s="335"/>
      <c r="O661" s="335"/>
      <c r="P661" s="335"/>
    </row>
    <row r="662" spans="3:16" ht="14.25" hidden="1" x14ac:dyDescent="0.2">
      <c r="C662" s="335"/>
      <c r="E662" s="78"/>
      <c r="F662" s="335"/>
      <c r="G662" s="335"/>
      <c r="H662" s="505"/>
      <c r="J662" s="335"/>
      <c r="K662" s="335"/>
      <c r="L662" s="335"/>
      <c r="M662" s="335"/>
      <c r="N662" s="335"/>
      <c r="O662" s="335"/>
      <c r="P662" s="335"/>
    </row>
    <row r="663" spans="3:16" ht="14.25" hidden="1" x14ac:dyDescent="0.2">
      <c r="C663" s="335"/>
      <c r="E663" s="78"/>
      <c r="F663" s="335"/>
      <c r="G663" s="335"/>
      <c r="H663" s="505"/>
      <c r="J663" s="335"/>
      <c r="K663" s="335"/>
      <c r="L663" s="335"/>
      <c r="M663" s="335"/>
      <c r="N663" s="335"/>
      <c r="O663" s="335"/>
      <c r="P663" s="335"/>
    </row>
    <row r="664" spans="3:16" ht="14.25" hidden="1" x14ac:dyDescent="0.2">
      <c r="C664" s="335"/>
      <c r="E664" s="78"/>
      <c r="F664" s="335"/>
      <c r="G664" s="335"/>
      <c r="H664" s="505"/>
      <c r="J664" s="335"/>
      <c r="K664" s="335"/>
      <c r="L664" s="335"/>
      <c r="M664" s="335"/>
      <c r="N664" s="335"/>
      <c r="O664" s="335"/>
      <c r="P664" s="335"/>
    </row>
    <row r="665" spans="3:16" ht="14.25" hidden="1" x14ac:dyDescent="0.2">
      <c r="C665" s="335"/>
      <c r="E665" s="78"/>
      <c r="F665" s="335"/>
      <c r="G665" s="335"/>
      <c r="H665" s="505"/>
      <c r="J665" s="335"/>
      <c r="K665" s="335"/>
      <c r="L665" s="335"/>
      <c r="M665" s="335"/>
      <c r="N665" s="335"/>
      <c r="O665" s="335"/>
      <c r="P665" s="335"/>
    </row>
    <row r="666" spans="3:16" ht="14.25" hidden="1" x14ac:dyDescent="0.2">
      <c r="C666" s="335"/>
      <c r="E666" s="78"/>
      <c r="F666" s="335"/>
      <c r="G666" s="335"/>
      <c r="H666" s="505"/>
      <c r="J666" s="335"/>
      <c r="K666" s="335"/>
      <c r="L666" s="335"/>
      <c r="M666" s="335"/>
      <c r="N666" s="335"/>
      <c r="O666" s="335"/>
      <c r="P666" s="335"/>
    </row>
    <row r="667" spans="3:16" ht="14.25" hidden="1" x14ac:dyDescent="0.2">
      <c r="C667" s="335"/>
      <c r="E667" s="78"/>
      <c r="F667" s="335"/>
      <c r="G667" s="335"/>
      <c r="H667" s="505"/>
      <c r="J667" s="335"/>
      <c r="K667" s="335"/>
      <c r="L667" s="335"/>
      <c r="M667" s="335"/>
      <c r="N667" s="335"/>
      <c r="O667" s="335"/>
      <c r="P667" s="335"/>
    </row>
    <row r="668" spans="3:16" ht="14.25" hidden="1" x14ac:dyDescent="0.2">
      <c r="C668" s="335"/>
      <c r="E668" s="78"/>
      <c r="F668" s="335"/>
      <c r="G668" s="335"/>
      <c r="H668" s="505"/>
      <c r="J668" s="335"/>
      <c r="K668" s="335"/>
      <c r="L668" s="335"/>
      <c r="M668" s="335"/>
      <c r="N668" s="335"/>
      <c r="O668" s="335"/>
      <c r="P668" s="335"/>
    </row>
    <row r="669" spans="3:16" ht="14.25" hidden="1" x14ac:dyDescent="0.2">
      <c r="C669" s="335"/>
      <c r="E669" s="78"/>
      <c r="F669" s="335"/>
      <c r="G669" s="335"/>
      <c r="H669" s="505"/>
      <c r="J669" s="335"/>
      <c r="K669" s="335"/>
      <c r="L669" s="335"/>
      <c r="M669" s="335"/>
      <c r="N669" s="335"/>
      <c r="O669" s="335"/>
      <c r="P669" s="335"/>
    </row>
    <row r="670" spans="3:16" ht="14.25" hidden="1" x14ac:dyDescent="0.2">
      <c r="C670" s="335"/>
      <c r="E670" s="78"/>
      <c r="F670" s="335"/>
      <c r="G670" s="335"/>
      <c r="H670" s="505"/>
      <c r="J670" s="335"/>
      <c r="K670" s="335"/>
      <c r="L670" s="335"/>
      <c r="M670" s="335"/>
      <c r="N670" s="335"/>
      <c r="O670" s="335"/>
      <c r="P670" s="335"/>
    </row>
    <row r="671" spans="3:16" ht="14.25" hidden="1" x14ac:dyDescent="0.2">
      <c r="C671" s="335"/>
      <c r="E671" s="78"/>
      <c r="F671" s="335"/>
      <c r="G671" s="335"/>
      <c r="H671" s="505"/>
      <c r="J671" s="335"/>
      <c r="K671" s="335"/>
      <c r="L671" s="335"/>
      <c r="M671" s="335"/>
      <c r="N671" s="335"/>
      <c r="O671" s="335"/>
      <c r="P671" s="335"/>
    </row>
    <row r="672" spans="3:16" ht="14.25" hidden="1" x14ac:dyDescent="0.2">
      <c r="C672" s="335"/>
      <c r="E672" s="78"/>
      <c r="F672" s="335"/>
      <c r="G672" s="335"/>
      <c r="H672" s="505"/>
      <c r="J672" s="335"/>
      <c r="K672" s="335"/>
      <c r="L672" s="335"/>
      <c r="M672" s="335"/>
      <c r="N672" s="335"/>
      <c r="O672" s="335"/>
      <c r="P672" s="335"/>
    </row>
    <row r="673" spans="3:16" ht="14.25" hidden="1" x14ac:dyDescent="0.2">
      <c r="C673" s="335"/>
      <c r="E673" s="78"/>
      <c r="F673" s="335"/>
      <c r="G673" s="335"/>
      <c r="H673" s="505"/>
      <c r="J673" s="335"/>
      <c r="K673" s="335"/>
      <c r="L673" s="335"/>
      <c r="M673" s="335"/>
      <c r="N673" s="335"/>
      <c r="O673" s="335"/>
      <c r="P673" s="335"/>
    </row>
    <row r="674" spans="3:16" ht="14.25" hidden="1" x14ac:dyDescent="0.2">
      <c r="C674" s="335"/>
      <c r="E674" s="78"/>
      <c r="F674" s="335"/>
      <c r="G674" s="335"/>
      <c r="H674" s="505"/>
      <c r="J674" s="335"/>
      <c r="K674" s="335"/>
      <c r="L674" s="335"/>
      <c r="M674" s="335"/>
      <c r="N674" s="335"/>
      <c r="O674" s="335"/>
      <c r="P674" s="335"/>
    </row>
    <row r="675" spans="3:16" ht="14.25" hidden="1" x14ac:dyDescent="0.2">
      <c r="C675" s="335"/>
      <c r="E675" s="78"/>
      <c r="F675" s="335"/>
      <c r="G675" s="335"/>
      <c r="H675" s="505"/>
      <c r="J675" s="335"/>
      <c r="K675" s="335"/>
      <c r="L675" s="335"/>
      <c r="M675" s="335"/>
      <c r="N675" s="335"/>
      <c r="O675" s="335"/>
      <c r="P675" s="335"/>
    </row>
    <row r="676" spans="3:16" ht="14.25" hidden="1" x14ac:dyDescent="0.2">
      <c r="C676" s="335"/>
      <c r="E676" s="78"/>
      <c r="F676" s="335"/>
      <c r="G676" s="335"/>
      <c r="H676" s="505"/>
      <c r="J676" s="335"/>
      <c r="K676" s="335"/>
      <c r="L676" s="335"/>
      <c r="M676" s="335"/>
      <c r="N676" s="335"/>
      <c r="O676" s="335"/>
      <c r="P676" s="335"/>
    </row>
    <row r="677" spans="3:16" ht="14.25" hidden="1" x14ac:dyDescent="0.2">
      <c r="C677" s="335"/>
      <c r="E677" s="78"/>
      <c r="F677" s="335"/>
      <c r="G677" s="335"/>
      <c r="H677" s="505"/>
      <c r="J677" s="335"/>
      <c r="K677" s="335"/>
      <c r="L677" s="335"/>
      <c r="M677" s="335"/>
      <c r="N677" s="335"/>
      <c r="O677" s="335"/>
      <c r="P677" s="335"/>
    </row>
    <row r="678" spans="3:16" ht="14.25" hidden="1" x14ac:dyDescent="0.2">
      <c r="C678" s="335"/>
      <c r="E678" s="78"/>
      <c r="F678" s="335"/>
      <c r="G678" s="335"/>
      <c r="H678" s="505"/>
      <c r="J678" s="335"/>
      <c r="K678" s="335"/>
      <c r="L678" s="335"/>
      <c r="M678" s="335"/>
      <c r="N678" s="335"/>
      <c r="O678" s="335"/>
      <c r="P678" s="335"/>
    </row>
    <row r="679" spans="3:16" ht="14.25" hidden="1" x14ac:dyDescent="0.2">
      <c r="C679" s="335"/>
      <c r="E679" s="78"/>
      <c r="F679" s="335"/>
      <c r="G679" s="335"/>
      <c r="H679" s="505"/>
      <c r="J679" s="335"/>
      <c r="K679" s="335"/>
      <c r="L679" s="335"/>
      <c r="M679" s="335"/>
      <c r="N679" s="335"/>
      <c r="O679" s="335"/>
      <c r="P679" s="335"/>
    </row>
    <row r="680" spans="3:16" ht="14.25" hidden="1" x14ac:dyDescent="0.2">
      <c r="C680" s="335"/>
      <c r="E680" s="78"/>
      <c r="F680" s="335"/>
      <c r="G680" s="335"/>
      <c r="H680" s="505"/>
      <c r="J680" s="335"/>
      <c r="K680" s="335"/>
      <c r="L680" s="335"/>
      <c r="M680" s="335"/>
      <c r="N680" s="335"/>
      <c r="O680" s="335"/>
      <c r="P680" s="335"/>
    </row>
    <row r="681" spans="3:16" ht="14.25" hidden="1" x14ac:dyDescent="0.2">
      <c r="C681" s="335"/>
      <c r="E681" s="78"/>
      <c r="F681" s="335"/>
      <c r="G681" s="335"/>
      <c r="H681" s="505"/>
      <c r="J681" s="335"/>
      <c r="K681" s="335"/>
      <c r="L681" s="335"/>
      <c r="M681" s="335"/>
      <c r="N681" s="335"/>
      <c r="O681" s="335"/>
      <c r="P681" s="335"/>
    </row>
    <row r="682" spans="3:16" ht="14.25" hidden="1" x14ac:dyDescent="0.2">
      <c r="C682" s="335"/>
      <c r="E682" s="78"/>
      <c r="F682" s="335"/>
      <c r="G682" s="335"/>
      <c r="H682" s="505"/>
      <c r="J682" s="335"/>
      <c r="K682" s="335"/>
      <c r="L682" s="335"/>
      <c r="M682" s="335"/>
      <c r="N682" s="335"/>
      <c r="O682" s="335"/>
      <c r="P682" s="335"/>
    </row>
    <row r="683" spans="3:16" ht="14.25" hidden="1" x14ac:dyDescent="0.2">
      <c r="C683" s="335"/>
      <c r="E683" s="78"/>
      <c r="F683" s="335"/>
      <c r="G683" s="335"/>
      <c r="H683" s="505"/>
      <c r="J683" s="335"/>
      <c r="K683" s="335"/>
      <c r="L683" s="335"/>
      <c r="M683" s="335"/>
      <c r="N683" s="335"/>
      <c r="O683" s="335"/>
      <c r="P683" s="335"/>
    </row>
    <row r="684" spans="3:16" ht="14.25" hidden="1" x14ac:dyDescent="0.2">
      <c r="C684" s="335"/>
      <c r="E684" s="78"/>
      <c r="F684" s="335"/>
      <c r="G684" s="335"/>
      <c r="H684" s="505"/>
      <c r="J684" s="335"/>
      <c r="K684" s="335"/>
      <c r="L684" s="335"/>
      <c r="M684" s="335"/>
      <c r="N684" s="335"/>
      <c r="O684" s="335"/>
      <c r="P684" s="335"/>
    </row>
    <row r="685" spans="3:16" ht="14.25" hidden="1" x14ac:dyDescent="0.2">
      <c r="C685" s="335"/>
      <c r="E685" s="78"/>
      <c r="F685" s="335"/>
      <c r="G685" s="335"/>
      <c r="H685" s="505"/>
      <c r="J685" s="335"/>
      <c r="K685" s="335"/>
      <c r="L685" s="335"/>
      <c r="M685" s="335"/>
      <c r="N685" s="335"/>
      <c r="O685" s="335"/>
      <c r="P685" s="335"/>
    </row>
    <row r="686" spans="3:16" ht="14.25" hidden="1" x14ac:dyDescent="0.2">
      <c r="C686" s="335"/>
      <c r="E686" s="78"/>
      <c r="F686" s="335"/>
      <c r="G686" s="335"/>
      <c r="H686" s="505"/>
      <c r="J686" s="335"/>
      <c r="K686" s="335"/>
      <c r="L686" s="335"/>
      <c r="M686" s="335"/>
      <c r="N686" s="335"/>
      <c r="O686" s="335"/>
      <c r="P686" s="335"/>
    </row>
    <row r="687" spans="3:16" ht="14.25" hidden="1" x14ac:dyDescent="0.2">
      <c r="C687" s="335"/>
      <c r="E687" s="78"/>
      <c r="F687" s="335"/>
      <c r="G687" s="335"/>
      <c r="H687" s="505"/>
      <c r="J687" s="335"/>
      <c r="K687" s="335"/>
      <c r="L687" s="335"/>
      <c r="M687" s="335"/>
      <c r="N687" s="335"/>
      <c r="O687" s="335"/>
      <c r="P687" s="335"/>
    </row>
    <row r="688" spans="3:16" ht="14.25" hidden="1" x14ac:dyDescent="0.2">
      <c r="C688" s="335"/>
      <c r="E688" s="78"/>
      <c r="F688" s="335"/>
      <c r="G688" s="335"/>
      <c r="H688" s="505"/>
      <c r="J688" s="335"/>
      <c r="K688" s="335"/>
      <c r="L688" s="335"/>
      <c r="M688" s="335"/>
      <c r="N688" s="335"/>
      <c r="O688" s="335"/>
      <c r="P688" s="335"/>
    </row>
    <row r="689" spans="3:16" ht="14.25" hidden="1" x14ac:dyDescent="0.2">
      <c r="C689" s="335"/>
      <c r="E689" s="78"/>
      <c r="F689" s="335"/>
      <c r="G689" s="335"/>
      <c r="H689" s="505"/>
      <c r="J689" s="335"/>
      <c r="K689" s="335"/>
      <c r="L689" s="335"/>
      <c r="M689" s="335"/>
      <c r="N689" s="335"/>
      <c r="O689" s="335"/>
      <c r="P689" s="335"/>
    </row>
    <row r="690" spans="3:16" ht="14.25" hidden="1" x14ac:dyDescent="0.2">
      <c r="C690" s="335"/>
      <c r="E690" s="78"/>
      <c r="F690" s="335"/>
      <c r="G690" s="335"/>
      <c r="H690" s="505"/>
      <c r="J690" s="335"/>
      <c r="K690" s="335"/>
      <c r="L690" s="335"/>
      <c r="M690" s="335"/>
      <c r="N690" s="335"/>
      <c r="O690" s="335"/>
      <c r="P690" s="335"/>
    </row>
    <row r="691" spans="3:16" ht="14.25" hidden="1" x14ac:dyDescent="0.2">
      <c r="C691" s="335"/>
      <c r="E691" s="78"/>
      <c r="F691" s="335"/>
      <c r="G691" s="335"/>
      <c r="H691" s="505"/>
      <c r="J691" s="335"/>
      <c r="K691" s="335"/>
      <c r="L691" s="335"/>
      <c r="M691" s="335"/>
      <c r="N691" s="335"/>
      <c r="O691" s="335"/>
      <c r="P691" s="335"/>
    </row>
    <row r="692" spans="3:16" ht="14.25" hidden="1" x14ac:dyDescent="0.2">
      <c r="C692" s="335"/>
      <c r="E692" s="78"/>
      <c r="F692" s="335"/>
      <c r="G692" s="335"/>
      <c r="H692" s="505"/>
      <c r="J692" s="335"/>
      <c r="K692" s="335"/>
      <c r="L692" s="335"/>
      <c r="M692" s="335"/>
      <c r="N692" s="335"/>
      <c r="O692" s="335"/>
      <c r="P692" s="335"/>
    </row>
    <row r="693" spans="3:16" ht="14.25" hidden="1" x14ac:dyDescent="0.2">
      <c r="C693" s="335"/>
      <c r="E693" s="78"/>
      <c r="F693" s="335"/>
      <c r="G693" s="335"/>
      <c r="H693" s="505"/>
      <c r="J693" s="335"/>
      <c r="K693" s="335"/>
      <c r="L693" s="335"/>
      <c r="M693" s="335"/>
      <c r="N693" s="335"/>
      <c r="O693" s="335"/>
      <c r="P693" s="335"/>
    </row>
    <row r="694" spans="3:16" ht="14.25" hidden="1" x14ac:dyDescent="0.2">
      <c r="C694" s="335"/>
      <c r="E694" s="78"/>
      <c r="F694" s="335"/>
      <c r="G694" s="335"/>
      <c r="H694" s="505"/>
      <c r="J694" s="335"/>
      <c r="K694" s="335"/>
      <c r="L694" s="335"/>
      <c r="M694" s="335"/>
      <c r="N694" s="335"/>
      <c r="O694" s="335"/>
      <c r="P694" s="335"/>
    </row>
    <row r="695" spans="3:16" ht="14.25" hidden="1" x14ac:dyDescent="0.2">
      <c r="C695" s="335"/>
      <c r="E695" s="78"/>
      <c r="F695" s="335"/>
      <c r="G695" s="335"/>
      <c r="H695" s="505"/>
      <c r="J695" s="335"/>
      <c r="K695" s="335"/>
      <c r="L695" s="335"/>
      <c r="M695" s="335"/>
      <c r="N695" s="335"/>
      <c r="O695" s="335"/>
      <c r="P695" s="335"/>
    </row>
    <row r="696" spans="3:16" ht="14.25" hidden="1" x14ac:dyDescent="0.2">
      <c r="C696" s="335"/>
      <c r="E696" s="78"/>
      <c r="F696" s="335"/>
      <c r="G696" s="335"/>
      <c r="H696" s="505"/>
      <c r="J696" s="335"/>
      <c r="K696" s="335"/>
      <c r="L696" s="335"/>
      <c r="M696" s="335"/>
      <c r="N696" s="335"/>
      <c r="O696" s="335"/>
      <c r="P696" s="335"/>
    </row>
    <row r="697" spans="3:16" ht="14.25" hidden="1" x14ac:dyDescent="0.2">
      <c r="C697" s="335"/>
      <c r="E697" s="78"/>
      <c r="F697" s="335"/>
      <c r="G697" s="335"/>
      <c r="H697" s="505"/>
      <c r="J697" s="335"/>
      <c r="K697" s="335"/>
      <c r="L697" s="335"/>
      <c r="M697" s="335"/>
      <c r="N697" s="335"/>
      <c r="O697" s="335"/>
      <c r="P697" s="335"/>
    </row>
    <row r="698" spans="3:16" ht="14.25" hidden="1" x14ac:dyDescent="0.2">
      <c r="C698" s="335"/>
      <c r="E698" s="78"/>
      <c r="F698" s="335"/>
      <c r="G698" s="335"/>
      <c r="H698" s="505"/>
      <c r="J698" s="335"/>
      <c r="K698" s="335"/>
      <c r="L698" s="335"/>
      <c r="M698" s="335"/>
      <c r="N698" s="335"/>
      <c r="O698" s="335"/>
      <c r="P698" s="335"/>
    </row>
    <row r="699" spans="3:16" ht="14.25" hidden="1" x14ac:dyDescent="0.2">
      <c r="C699" s="335"/>
      <c r="E699" s="78"/>
      <c r="F699" s="335"/>
      <c r="G699" s="335"/>
      <c r="H699" s="505"/>
      <c r="J699" s="335"/>
      <c r="K699" s="335"/>
      <c r="L699" s="335"/>
      <c r="M699" s="335"/>
      <c r="N699" s="335"/>
      <c r="O699" s="335"/>
      <c r="P699" s="335"/>
    </row>
    <row r="700" spans="3:16" ht="14.25" hidden="1" x14ac:dyDescent="0.2">
      <c r="C700" s="335"/>
      <c r="E700" s="78"/>
      <c r="F700" s="335"/>
      <c r="G700" s="335"/>
      <c r="H700" s="505"/>
      <c r="J700" s="335"/>
      <c r="K700" s="335"/>
      <c r="L700" s="335"/>
      <c r="M700" s="335"/>
      <c r="N700" s="335"/>
      <c r="O700" s="335"/>
      <c r="P700" s="335"/>
    </row>
    <row r="701" spans="3:16" ht="14.25" hidden="1" x14ac:dyDescent="0.2">
      <c r="C701" s="335"/>
      <c r="E701" s="78"/>
      <c r="F701" s="335"/>
      <c r="G701" s="335"/>
      <c r="H701" s="505"/>
      <c r="J701" s="335"/>
      <c r="K701" s="335"/>
      <c r="L701" s="335"/>
      <c r="M701" s="335"/>
      <c r="N701" s="335"/>
      <c r="O701" s="335"/>
      <c r="P701" s="335"/>
    </row>
    <row r="702" spans="3:16" ht="14.25" hidden="1" x14ac:dyDescent="0.2">
      <c r="C702" s="335"/>
      <c r="E702" s="78"/>
      <c r="F702" s="335"/>
      <c r="G702" s="335"/>
      <c r="H702" s="505"/>
      <c r="J702" s="335"/>
      <c r="K702" s="335"/>
      <c r="L702" s="335"/>
      <c r="M702" s="335"/>
      <c r="N702" s="335"/>
      <c r="O702" s="335"/>
      <c r="P702" s="335"/>
    </row>
    <row r="703" spans="3:16" ht="14.25" hidden="1" x14ac:dyDescent="0.2">
      <c r="C703" s="335"/>
      <c r="E703" s="78"/>
      <c r="F703" s="335"/>
      <c r="G703" s="335"/>
      <c r="H703" s="505"/>
      <c r="J703" s="335"/>
      <c r="K703" s="335"/>
      <c r="L703" s="335"/>
      <c r="M703" s="335"/>
      <c r="N703" s="335"/>
      <c r="O703" s="335"/>
      <c r="P703" s="335"/>
    </row>
    <row r="704" spans="3:16" ht="14.25" hidden="1" x14ac:dyDescent="0.2">
      <c r="C704" s="335"/>
      <c r="E704" s="78"/>
      <c r="F704" s="335"/>
      <c r="G704" s="335"/>
      <c r="H704" s="505"/>
      <c r="J704" s="335"/>
      <c r="K704" s="335"/>
      <c r="L704" s="335"/>
      <c r="M704" s="335"/>
      <c r="N704" s="335"/>
      <c r="O704" s="335"/>
      <c r="P704" s="335"/>
    </row>
    <row r="705" spans="3:16" ht="14.25" hidden="1" x14ac:dyDescent="0.2">
      <c r="C705" s="335"/>
      <c r="E705" s="78"/>
      <c r="F705" s="335"/>
      <c r="G705" s="335"/>
      <c r="H705" s="505"/>
      <c r="J705" s="335"/>
      <c r="K705" s="335"/>
      <c r="L705" s="335"/>
      <c r="M705" s="335"/>
      <c r="N705" s="335"/>
      <c r="O705" s="335"/>
      <c r="P705" s="335"/>
    </row>
    <row r="706" spans="3:16" ht="14.25" hidden="1" x14ac:dyDescent="0.2">
      <c r="C706" s="335"/>
      <c r="E706" s="78"/>
      <c r="F706" s="335"/>
      <c r="G706" s="335"/>
      <c r="H706" s="505"/>
      <c r="J706" s="335"/>
      <c r="K706" s="335"/>
      <c r="L706" s="335"/>
      <c r="M706" s="335"/>
      <c r="N706" s="335"/>
      <c r="O706" s="335"/>
      <c r="P706" s="335"/>
    </row>
    <row r="707" spans="3:16" ht="14.25" hidden="1" x14ac:dyDescent="0.2">
      <c r="C707" s="335"/>
      <c r="E707" s="78"/>
      <c r="F707" s="335"/>
      <c r="G707" s="335"/>
      <c r="H707" s="505"/>
      <c r="J707" s="335"/>
      <c r="K707" s="335"/>
      <c r="L707" s="335"/>
      <c r="M707" s="335"/>
      <c r="N707" s="335"/>
      <c r="O707" s="335"/>
      <c r="P707" s="335"/>
    </row>
    <row r="708" spans="3:16" ht="14.25" hidden="1" x14ac:dyDescent="0.2">
      <c r="C708" s="335"/>
      <c r="E708" s="78"/>
      <c r="F708" s="335"/>
      <c r="G708" s="335"/>
      <c r="H708" s="505"/>
      <c r="J708" s="335"/>
      <c r="K708" s="335"/>
      <c r="L708" s="335"/>
      <c r="M708" s="335"/>
      <c r="N708" s="335"/>
      <c r="O708" s="335"/>
      <c r="P708" s="335"/>
    </row>
    <row r="709" spans="3:16" ht="14.25" hidden="1" x14ac:dyDescent="0.2">
      <c r="C709" s="335"/>
      <c r="E709" s="78"/>
      <c r="F709" s="335"/>
      <c r="G709" s="335"/>
      <c r="H709" s="505"/>
      <c r="J709" s="335"/>
      <c r="K709" s="335"/>
      <c r="L709" s="335"/>
      <c r="M709" s="335"/>
      <c r="N709" s="335"/>
      <c r="O709" s="335"/>
      <c r="P709" s="335"/>
    </row>
    <row r="710" spans="3:16" ht="14.25" hidden="1" x14ac:dyDescent="0.2">
      <c r="C710" s="335"/>
      <c r="E710" s="78"/>
      <c r="F710" s="335"/>
      <c r="G710" s="335"/>
      <c r="H710" s="505"/>
      <c r="J710" s="335"/>
      <c r="K710" s="335"/>
      <c r="L710" s="335"/>
      <c r="M710" s="335"/>
      <c r="N710" s="335"/>
      <c r="O710" s="335"/>
      <c r="P710" s="335"/>
    </row>
    <row r="711" spans="3:16" ht="14.25" hidden="1" x14ac:dyDescent="0.2">
      <c r="C711" s="335"/>
      <c r="E711" s="78"/>
      <c r="F711" s="335"/>
      <c r="G711" s="335"/>
      <c r="H711" s="505"/>
      <c r="J711" s="335"/>
      <c r="K711" s="335"/>
      <c r="L711" s="335"/>
      <c r="M711" s="335"/>
      <c r="N711" s="335"/>
      <c r="O711" s="335"/>
      <c r="P711" s="335"/>
    </row>
    <row r="712" spans="3:16" ht="14.25" hidden="1" x14ac:dyDescent="0.2">
      <c r="C712" s="335"/>
      <c r="E712" s="78"/>
      <c r="F712" s="335"/>
      <c r="G712" s="335"/>
      <c r="H712" s="505"/>
      <c r="J712" s="335"/>
      <c r="K712" s="335"/>
      <c r="L712" s="335"/>
      <c r="M712" s="335"/>
      <c r="N712" s="335"/>
      <c r="O712" s="335"/>
      <c r="P712" s="335"/>
    </row>
    <row r="713" spans="3:16" ht="14.25" hidden="1" x14ac:dyDescent="0.2">
      <c r="C713" s="335"/>
      <c r="E713" s="78"/>
      <c r="F713" s="335"/>
      <c r="G713" s="335"/>
      <c r="H713" s="505"/>
      <c r="J713" s="335"/>
      <c r="K713" s="335"/>
      <c r="L713" s="335"/>
      <c r="M713" s="335"/>
      <c r="N713" s="335"/>
      <c r="O713" s="335"/>
      <c r="P713" s="335"/>
    </row>
    <row r="714" spans="3:16" ht="14.25" hidden="1" x14ac:dyDescent="0.2">
      <c r="C714" s="335"/>
      <c r="E714" s="78"/>
      <c r="F714" s="335"/>
      <c r="G714" s="335"/>
      <c r="H714" s="505"/>
      <c r="J714" s="335"/>
      <c r="K714" s="335"/>
      <c r="L714" s="335"/>
      <c r="M714" s="335"/>
      <c r="N714" s="335"/>
      <c r="O714" s="335"/>
      <c r="P714" s="335"/>
    </row>
    <row r="715" spans="3:16" ht="14.25" hidden="1" x14ac:dyDescent="0.2">
      <c r="C715" s="335"/>
      <c r="E715" s="78"/>
      <c r="F715" s="335"/>
      <c r="G715" s="335"/>
      <c r="H715" s="505"/>
      <c r="J715" s="335"/>
      <c r="K715" s="335"/>
      <c r="L715" s="335"/>
      <c r="M715" s="335"/>
      <c r="N715" s="335"/>
      <c r="O715" s="335"/>
      <c r="P715" s="335"/>
    </row>
    <row r="716" spans="3:16" ht="14.25" hidden="1" x14ac:dyDescent="0.2">
      <c r="C716" s="335"/>
      <c r="E716" s="78"/>
      <c r="F716" s="335"/>
      <c r="G716" s="335"/>
      <c r="H716" s="505"/>
      <c r="J716" s="335"/>
      <c r="K716" s="335"/>
      <c r="L716" s="335"/>
      <c r="M716" s="335"/>
      <c r="N716" s="335"/>
      <c r="O716" s="335"/>
      <c r="P716" s="335"/>
    </row>
    <row r="717" spans="3:16" ht="14.25" hidden="1" x14ac:dyDescent="0.2">
      <c r="C717" s="335"/>
      <c r="E717" s="78"/>
      <c r="F717" s="335"/>
      <c r="G717" s="335"/>
      <c r="H717" s="505"/>
      <c r="J717" s="335"/>
      <c r="K717" s="335"/>
      <c r="L717" s="335"/>
      <c r="M717" s="335"/>
      <c r="N717" s="335"/>
      <c r="O717" s="335"/>
      <c r="P717" s="335"/>
    </row>
    <row r="718" spans="3:16" ht="14.25" hidden="1" x14ac:dyDescent="0.2">
      <c r="C718" s="335"/>
      <c r="E718" s="78"/>
      <c r="F718" s="335"/>
      <c r="G718" s="335"/>
      <c r="H718" s="505"/>
      <c r="J718" s="335"/>
      <c r="K718" s="335"/>
      <c r="L718" s="335"/>
      <c r="M718" s="335"/>
      <c r="N718" s="335"/>
      <c r="O718" s="335"/>
      <c r="P718" s="335"/>
    </row>
    <row r="719" spans="3:16" ht="14.25" hidden="1" x14ac:dyDescent="0.2">
      <c r="C719" s="335"/>
      <c r="E719" s="78"/>
      <c r="F719" s="335"/>
      <c r="G719" s="335"/>
      <c r="H719" s="505"/>
      <c r="J719" s="335"/>
      <c r="K719" s="335"/>
      <c r="L719" s="335"/>
      <c r="M719" s="335"/>
      <c r="N719" s="335"/>
      <c r="O719" s="335"/>
      <c r="P719" s="335"/>
    </row>
    <row r="720" spans="3:16" ht="14.25" hidden="1" x14ac:dyDescent="0.2">
      <c r="C720" s="335"/>
      <c r="E720" s="78"/>
      <c r="F720" s="335"/>
      <c r="G720" s="335"/>
      <c r="H720" s="505"/>
      <c r="J720" s="335"/>
      <c r="K720" s="335"/>
      <c r="L720" s="335"/>
      <c r="M720" s="335"/>
      <c r="N720" s="335"/>
      <c r="O720" s="335"/>
      <c r="P720" s="335"/>
    </row>
    <row r="721" spans="3:16" ht="14.25" hidden="1" x14ac:dyDescent="0.2">
      <c r="C721" s="335"/>
      <c r="E721" s="78"/>
      <c r="F721" s="335"/>
      <c r="G721" s="335"/>
      <c r="H721" s="505"/>
      <c r="J721" s="335"/>
      <c r="K721" s="335"/>
      <c r="L721" s="335"/>
      <c r="M721" s="335"/>
      <c r="N721" s="335"/>
      <c r="O721" s="335"/>
      <c r="P721" s="335"/>
    </row>
    <row r="722" spans="3:16" ht="14.25" hidden="1" x14ac:dyDescent="0.2">
      <c r="C722" s="335"/>
      <c r="E722" s="78"/>
      <c r="F722" s="335"/>
      <c r="G722" s="335"/>
      <c r="H722" s="505"/>
      <c r="J722" s="335"/>
      <c r="K722" s="335"/>
      <c r="L722" s="335"/>
      <c r="M722" s="335"/>
      <c r="N722" s="335"/>
      <c r="O722" s="335"/>
      <c r="P722" s="335"/>
    </row>
    <row r="723" spans="3:16" ht="14.25" hidden="1" x14ac:dyDescent="0.2">
      <c r="C723" s="335"/>
      <c r="E723" s="78"/>
      <c r="F723" s="335"/>
      <c r="G723" s="335"/>
      <c r="H723" s="505"/>
      <c r="J723" s="335"/>
      <c r="K723" s="335"/>
      <c r="L723" s="335"/>
      <c r="M723" s="335"/>
      <c r="N723" s="335"/>
      <c r="O723" s="335"/>
      <c r="P723" s="335"/>
    </row>
    <row r="724" spans="3:16" ht="14.25" hidden="1" x14ac:dyDescent="0.2">
      <c r="C724" s="335"/>
      <c r="E724" s="78"/>
      <c r="F724" s="335"/>
      <c r="G724" s="335"/>
      <c r="H724" s="505"/>
      <c r="J724" s="335"/>
      <c r="K724" s="335"/>
      <c r="L724" s="335"/>
      <c r="M724" s="335"/>
      <c r="N724" s="335"/>
      <c r="O724" s="335"/>
      <c r="P724" s="335"/>
    </row>
    <row r="725" spans="3:16" ht="14.25" hidden="1" x14ac:dyDescent="0.2">
      <c r="C725" s="335"/>
      <c r="E725" s="78"/>
      <c r="F725" s="335"/>
      <c r="G725" s="335"/>
      <c r="H725" s="505"/>
      <c r="J725" s="335"/>
      <c r="K725" s="335"/>
      <c r="L725" s="335"/>
      <c r="M725" s="335"/>
      <c r="N725" s="335"/>
      <c r="O725" s="335"/>
      <c r="P725" s="335"/>
    </row>
    <row r="726" spans="3:16" ht="14.25" hidden="1" x14ac:dyDescent="0.2">
      <c r="C726" s="335"/>
      <c r="E726" s="78"/>
      <c r="F726" s="335"/>
      <c r="G726" s="335"/>
      <c r="H726" s="505"/>
      <c r="J726" s="335"/>
      <c r="K726" s="335"/>
      <c r="L726" s="335"/>
      <c r="M726" s="335"/>
      <c r="N726" s="335"/>
      <c r="O726" s="335"/>
      <c r="P726" s="335"/>
    </row>
    <row r="727" spans="3:16" ht="14.25" hidden="1" x14ac:dyDescent="0.2">
      <c r="C727" s="335"/>
      <c r="E727" s="78"/>
      <c r="F727" s="335"/>
      <c r="G727" s="335"/>
      <c r="H727" s="505"/>
      <c r="J727" s="335"/>
      <c r="K727" s="335"/>
      <c r="L727" s="335"/>
      <c r="M727" s="335"/>
      <c r="N727" s="335"/>
      <c r="O727" s="335"/>
      <c r="P727" s="335"/>
    </row>
    <row r="728" spans="3:16" ht="14.25" hidden="1" x14ac:dyDescent="0.2">
      <c r="C728" s="335"/>
      <c r="E728" s="78"/>
      <c r="F728" s="335"/>
      <c r="G728" s="335"/>
      <c r="H728" s="505"/>
      <c r="J728" s="335"/>
      <c r="K728" s="335"/>
      <c r="L728" s="335"/>
      <c r="M728" s="335"/>
      <c r="N728" s="335"/>
      <c r="O728" s="335"/>
      <c r="P728" s="335"/>
    </row>
    <row r="729" spans="3:16" ht="14.25" hidden="1" x14ac:dyDescent="0.2">
      <c r="C729" s="335"/>
      <c r="E729" s="78"/>
      <c r="F729" s="335"/>
      <c r="G729" s="335"/>
      <c r="H729" s="505"/>
      <c r="J729" s="335"/>
      <c r="K729" s="335"/>
      <c r="L729" s="335"/>
      <c r="M729" s="335"/>
      <c r="N729" s="335"/>
      <c r="O729" s="335"/>
      <c r="P729" s="335"/>
    </row>
    <row r="730" spans="3:16" ht="14.25" hidden="1" x14ac:dyDescent="0.2">
      <c r="C730" s="335"/>
      <c r="E730" s="78"/>
      <c r="F730" s="335"/>
      <c r="G730" s="335"/>
      <c r="H730" s="505"/>
      <c r="J730" s="335"/>
      <c r="K730" s="335"/>
      <c r="L730" s="335"/>
      <c r="M730" s="335"/>
      <c r="N730" s="335"/>
      <c r="O730" s="335"/>
      <c r="P730" s="335"/>
    </row>
    <row r="731" spans="3:16" ht="14.25" hidden="1" x14ac:dyDescent="0.2">
      <c r="C731" s="335"/>
      <c r="E731" s="78"/>
      <c r="F731" s="335"/>
      <c r="G731" s="335"/>
      <c r="H731" s="505"/>
      <c r="J731" s="335"/>
      <c r="K731" s="335"/>
      <c r="L731" s="335"/>
      <c r="M731" s="335"/>
      <c r="N731" s="335"/>
      <c r="O731" s="335"/>
      <c r="P731" s="335"/>
    </row>
    <row r="732" spans="3:16" ht="14.25" hidden="1" x14ac:dyDescent="0.2">
      <c r="C732" s="335"/>
      <c r="E732" s="78"/>
      <c r="F732" s="335"/>
      <c r="G732" s="335"/>
      <c r="H732" s="505"/>
      <c r="J732" s="335"/>
      <c r="K732" s="335"/>
      <c r="L732" s="335"/>
      <c r="M732" s="335"/>
      <c r="N732" s="335"/>
      <c r="O732" s="335"/>
      <c r="P732" s="335"/>
    </row>
    <row r="733" spans="3:16" ht="14.25" hidden="1" x14ac:dyDescent="0.2">
      <c r="C733" s="335"/>
      <c r="E733" s="78"/>
      <c r="F733" s="335"/>
      <c r="G733" s="335"/>
      <c r="H733" s="505"/>
      <c r="J733" s="335"/>
      <c r="K733" s="335"/>
      <c r="L733" s="335"/>
      <c r="M733" s="335"/>
      <c r="N733" s="335"/>
      <c r="O733" s="335"/>
      <c r="P733" s="335"/>
    </row>
    <row r="734" spans="3:16" ht="14.25" hidden="1" x14ac:dyDescent="0.2">
      <c r="C734" s="335"/>
      <c r="E734" s="78"/>
      <c r="F734" s="335"/>
      <c r="G734" s="335"/>
      <c r="H734" s="505"/>
      <c r="J734" s="335"/>
      <c r="K734" s="335"/>
      <c r="L734" s="335"/>
      <c r="M734" s="335"/>
      <c r="N734" s="335"/>
      <c r="O734" s="335"/>
      <c r="P734" s="335"/>
    </row>
    <row r="735" spans="3:16" ht="14.25" hidden="1" x14ac:dyDescent="0.2">
      <c r="C735" s="335"/>
      <c r="E735" s="78"/>
      <c r="F735" s="335"/>
      <c r="G735" s="335"/>
      <c r="H735" s="505"/>
      <c r="J735" s="335"/>
      <c r="K735" s="335"/>
      <c r="L735" s="335"/>
      <c r="M735" s="335"/>
      <c r="N735" s="335"/>
      <c r="O735" s="335"/>
      <c r="P735" s="335"/>
    </row>
    <row r="736" spans="3:16" ht="14.25" hidden="1" x14ac:dyDescent="0.2">
      <c r="C736" s="335"/>
      <c r="E736" s="78"/>
      <c r="F736" s="335"/>
      <c r="G736" s="335"/>
      <c r="H736" s="505"/>
      <c r="J736" s="335"/>
      <c r="K736" s="335"/>
      <c r="L736" s="335"/>
      <c r="M736" s="335"/>
      <c r="N736" s="335"/>
      <c r="O736" s="335"/>
      <c r="P736" s="335"/>
    </row>
    <row r="737" spans="3:16" ht="14.25" hidden="1" x14ac:dyDescent="0.2">
      <c r="C737" s="335"/>
      <c r="E737" s="78"/>
      <c r="F737" s="335"/>
      <c r="G737" s="335"/>
      <c r="H737" s="505"/>
      <c r="J737" s="335"/>
      <c r="K737" s="335"/>
      <c r="L737" s="335"/>
      <c r="M737" s="335"/>
      <c r="N737" s="335"/>
      <c r="O737" s="335"/>
      <c r="P737" s="335"/>
    </row>
    <row r="738" spans="3:16" ht="14.25" hidden="1" x14ac:dyDescent="0.2">
      <c r="C738" s="335"/>
      <c r="E738" s="78"/>
      <c r="F738" s="335"/>
      <c r="G738" s="335"/>
      <c r="H738" s="505"/>
      <c r="J738" s="335"/>
      <c r="K738" s="335"/>
      <c r="L738" s="335"/>
      <c r="M738" s="335"/>
      <c r="N738" s="335"/>
      <c r="O738" s="335"/>
      <c r="P738" s="335"/>
    </row>
    <row r="739" spans="3:16" ht="14.25" hidden="1" x14ac:dyDescent="0.2">
      <c r="C739" s="335"/>
      <c r="E739" s="78"/>
      <c r="F739" s="335"/>
      <c r="G739" s="335"/>
      <c r="H739" s="505"/>
      <c r="J739" s="335"/>
      <c r="K739" s="335"/>
      <c r="L739" s="335"/>
      <c r="M739" s="335"/>
      <c r="N739" s="335"/>
      <c r="O739" s="335"/>
      <c r="P739" s="335"/>
    </row>
    <row r="740" spans="3:16" ht="14.25" hidden="1" x14ac:dyDescent="0.2">
      <c r="C740" s="335"/>
      <c r="E740" s="78"/>
      <c r="F740" s="335"/>
      <c r="G740" s="335"/>
      <c r="H740" s="505"/>
      <c r="J740" s="335"/>
      <c r="K740" s="335"/>
      <c r="L740" s="335"/>
      <c r="M740" s="335"/>
      <c r="N740" s="335"/>
      <c r="O740" s="335"/>
      <c r="P740" s="335"/>
    </row>
    <row r="741" spans="3:16" ht="14.25" hidden="1" x14ac:dyDescent="0.2">
      <c r="C741" s="335"/>
      <c r="E741" s="78"/>
      <c r="F741" s="335"/>
      <c r="G741" s="335"/>
      <c r="H741" s="505"/>
      <c r="J741" s="335"/>
      <c r="K741" s="335"/>
      <c r="L741" s="335"/>
      <c r="M741" s="335"/>
      <c r="N741" s="335"/>
      <c r="O741" s="335"/>
      <c r="P741" s="335"/>
    </row>
    <row r="742" spans="3:16" ht="14.25" hidden="1" x14ac:dyDescent="0.2">
      <c r="C742" s="335"/>
      <c r="E742" s="78"/>
      <c r="F742" s="335"/>
      <c r="G742" s="335"/>
      <c r="H742" s="505"/>
      <c r="J742" s="335"/>
      <c r="K742" s="335"/>
      <c r="L742" s="335"/>
      <c r="M742" s="335"/>
      <c r="N742" s="335"/>
      <c r="O742" s="335"/>
      <c r="P742" s="335"/>
    </row>
    <row r="743" spans="3:16" ht="14.25" hidden="1" x14ac:dyDescent="0.2">
      <c r="C743" s="335"/>
      <c r="E743" s="78"/>
      <c r="F743" s="335"/>
      <c r="G743" s="335"/>
      <c r="H743" s="505"/>
      <c r="J743" s="335"/>
      <c r="K743" s="335"/>
      <c r="L743" s="335"/>
      <c r="M743" s="335"/>
      <c r="N743" s="335"/>
      <c r="O743" s="335"/>
      <c r="P743" s="335"/>
    </row>
    <row r="744" spans="3:16" ht="14.25" hidden="1" x14ac:dyDescent="0.2">
      <c r="C744" s="335"/>
      <c r="E744" s="78"/>
      <c r="F744" s="335"/>
      <c r="G744" s="335"/>
      <c r="H744" s="505"/>
      <c r="J744" s="335"/>
      <c r="K744" s="335"/>
      <c r="L744" s="335"/>
      <c r="M744" s="335"/>
      <c r="N744" s="335"/>
      <c r="O744" s="335"/>
      <c r="P744" s="335"/>
    </row>
    <row r="745" spans="3:16" ht="14.25" hidden="1" x14ac:dyDescent="0.2">
      <c r="C745" s="335"/>
      <c r="E745" s="78"/>
      <c r="F745" s="335"/>
      <c r="G745" s="335"/>
      <c r="H745" s="505"/>
      <c r="J745" s="335"/>
      <c r="K745" s="335"/>
      <c r="L745" s="335"/>
      <c r="M745" s="335"/>
      <c r="N745" s="335"/>
      <c r="O745" s="335"/>
      <c r="P745" s="335"/>
    </row>
    <row r="746" spans="3:16" ht="14.25" hidden="1" x14ac:dyDescent="0.2">
      <c r="C746" s="335"/>
      <c r="E746" s="78"/>
      <c r="F746" s="335"/>
      <c r="G746" s="335"/>
      <c r="H746" s="505"/>
      <c r="J746" s="335"/>
      <c r="K746" s="335"/>
      <c r="L746" s="335"/>
      <c r="M746" s="335"/>
      <c r="N746" s="335"/>
      <c r="O746" s="335"/>
      <c r="P746" s="335"/>
    </row>
    <row r="747" spans="3:16" ht="14.25" hidden="1" x14ac:dyDescent="0.2">
      <c r="C747" s="335"/>
      <c r="E747" s="78"/>
      <c r="F747" s="335"/>
      <c r="G747" s="335"/>
      <c r="H747" s="505"/>
      <c r="J747" s="335"/>
      <c r="K747" s="335"/>
      <c r="L747" s="335"/>
      <c r="M747" s="335"/>
      <c r="N747" s="335"/>
      <c r="O747" s="335"/>
      <c r="P747" s="335"/>
    </row>
    <row r="748" spans="3:16" ht="14.25" hidden="1" x14ac:dyDescent="0.2">
      <c r="C748" s="335"/>
      <c r="E748" s="78"/>
      <c r="F748" s="335"/>
      <c r="G748" s="335"/>
      <c r="H748" s="505"/>
      <c r="J748" s="335"/>
      <c r="K748" s="335"/>
      <c r="L748" s="335"/>
      <c r="M748" s="335"/>
      <c r="N748" s="335"/>
      <c r="O748" s="335"/>
      <c r="P748" s="335"/>
    </row>
    <row r="749" spans="3:16" ht="14.25" hidden="1" x14ac:dyDescent="0.2">
      <c r="C749" s="335"/>
      <c r="E749" s="78"/>
      <c r="F749" s="335"/>
      <c r="G749" s="335"/>
      <c r="H749" s="505"/>
      <c r="J749" s="335"/>
      <c r="K749" s="335"/>
      <c r="L749" s="335"/>
      <c r="M749" s="335"/>
      <c r="N749" s="335"/>
      <c r="O749" s="335"/>
      <c r="P749" s="335"/>
    </row>
    <row r="750" spans="3:16" ht="14.25" hidden="1" x14ac:dyDescent="0.2">
      <c r="C750" s="335"/>
      <c r="E750" s="78"/>
      <c r="F750" s="335"/>
      <c r="G750" s="335"/>
      <c r="H750" s="505"/>
      <c r="J750" s="335"/>
      <c r="K750" s="335"/>
      <c r="L750" s="335"/>
      <c r="M750" s="335"/>
      <c r="N750" s="335"/>
      <c r="O750" s="335"/>
      <c r="P750" s="335"/>
    </row>
    <row r="751" spans="3:16" ht="14.25" hidden="1" x14ac:dyDescent="0.2">
      <c r="C751" s="335"/>
      <c r="E751" s="78"/>
      <c r="F751" s="335"/>
      <c r="G751" s="335"/>
      <c r="H751" s="505"/>
      <c r="J751" s="335"/>
      <c r="K751" s="335"/>
      <c r="L751" s="335"/>
      <c r="M751" s="335"/>
      <c r="N751" s="335"/>
      <c r="O751" s="335"/>
      <c r="P751" s="335"/>
    </row>
    <row r="752" spans="3:16" ht="14.25" hidden="1" x14ac:dyDescent="0.2">
      <c r="C752" s="335"/>
      <c r="E752" s="78"/>
      <c r="F752" s="335"/>
      <c r="G752" s="335"/>
      <c r="H752" s="505"/>
      <c r="J752" s="335"/>
      <c r="K752" s="335"/>
      <c r="L752" s="335"/>
      <c r="M752" s="335"/>
      <c r="N752" s="335"/>
      <c r="O752" s="335"/>
      <c r="P752" s="335"/>
    </row>
    <row r="753" spans="3:16" ht="14.25" hidden="1" x14ac:dyDescent="0.2">
      <c r="C753" s="335"/>
      <c r="E753" s="78"/>
      <c r="F753" s="335"/>
      <c r="G753" s="335"/>
      <c r="H753" s="505"/>
      <c r="J753" s="335"/>
      <c r="K753" s="335"/>
      <c r="L753" s="335"/>
      <c r="M753" s="335"/>
      <c r="N753" s="335"/>
      <c r="O753" s="335"/>
      <c r="P753" s="335"/>
    </row>
    <row r="754" spans="3:16" ht="14.25" hidden="1" x14ac:dyDescent="0.2">
      <c r="C754" s="335"/>
      <c r="E754" s="78"/>
      <c r="F754" s="335"/>
      <c r="G754" s="335"/>
      <c r="H754" s="505"/>
      <c r="J754" s="335"/>
      <c r="K754" s="335"/>
      <c r="L754" s="335"/>
      <c r="M754" s="335"/>
      <c r="N754" s="335"/>
      <c r="O754" s="335"/>
      <c r="P754" s="335"/>
    </row>
    <row r="755" spans="3:16" ht="14.25" hidden="1" x14ac:dyDescent="0.2">
      <c r="C755" s="335"/>
      <c r="E755" s="78"/>
      <c r="F755" s="335"/>
      <c r="G755" s="335"/>
      <c r="H755" s="505"/>
      <c r="J755" s="335"/>
      <c r="K755" s="335"/>
      <c r="L755" s="335"/>
      <c r="M755" s="335"/>
      <c r="N755" s="335"/>
      <c r="O755" s="335"/>
      <c r="P755" s="335"/>
    </row>
    <row r="756" spans="3:16" ht="14.25" hidden="1" x14ac:dyDescent="0.2">
      <c r="C756" s="335"/>
      <c r="E756" s="78"/>
      <c r="F756" s="335"/>
      <c r="G756" s="335"/>
      <c r="H756" s="505"/>
      <c r="J756" s="335"/>
      <c r="K756" s="335"/>
      <c r="L756" s="335"/>
      <c r="M756" s="335"/>
      <c r="N756" s="335"/>
      <c r="O756" s="335"/>
      <c r="P756" s="335"/>
    </row>
    <row r="757" spans="3:16" ht="14.25" hidden="1" x14ac:dyDescent="0.2">
      <c r="C757" s="335"/>
      <c r="E757" s="78"/>
      <c r="F757" s="335"/>
      <c r="G757" s="335"/>
      <c r="H757" s="505"/>
      <c r="J757" s="335"/>
      <c r="K757" s="335"/>
      <c r="L757" s="335"/>
      <c r="M757" s="335"/>
      <c r="N757" s="335"/>
      <c r="O757" s="335"/>
      <c r="P757" s="335"/>
    </row>
    <row r="758" spans="3:16" ht="14.25" hidden="1" x14ac:dyDescent="0.2">
      <c r="C758" s="335"/>
      <c r="E758" s="78"/>
      <c r="F758" s="335"/>
      <c r="G758" s="335"/>
      <c r="H758" s="505"/>
      <c r="J758" s="335"/>
      <c r="K758" s="335"/>
      <c r="L758" s="335"/>
      <c r="M758" s="335"/>
      <c r="N758" s="335"/>
      <c r="O758" s="335"/>
      <c r="P758" s="335"/>
    </row>
    <row r="759" spans="3:16" ht="14.25" hidden="1" x14ac:dyDescent="0.2">
      <c r="C759" s="335"/>
      <c r="E759" s="78"/>
      <c r="F759" s="335"/>
      <c r="G759" s="335"/>
      <c r="H759" s="505"/>
      <c r="J759" s="335"/>
      <c r="K759" s="335"/>
      <c r="L759" s="335"/>
      <c r="M759" s="335"/>
      <c r="N759" s="335"/>
      <c r="O759" s="335"/>
      <c r="P759" s="335"/>
    </row>
    <row r="760" spans="3:16" ht="14.25" hidden="1" x14ac:dyDescent="0.2">
      <c r="C760" s="335"/>
      <c r="E760" s="78"/>
      <c r="F760" s="335"/>
      <c r="G760" s="335"/>
      <c r="H760" s="505"/>
      <c r="J760" s="335"/>
      <c r="K760" s="335"/>
      <c r="L760" s="335"/>
      <c r="M760" s="335"/>
      <c r="N760" s="335"/>
      <c r="O760" s="335"/>
      <c r="P760" s="335"/>
    </row>
    <row r="761" spans="3:16" ht="14.25" hidden="1" x14ac:dyDescent="0.2">
      <c r="C761" s="335"/>
      <c r="E761" s="78"/>
      <c r="F761" s="335"/>
      <c r="G761" s="335"/>
      <c r="H761" s="505"/>
      <c r="J761" s="335"/>
      <c r="K761" s="335"/>
      <c r="L761" s="335"/>
      <c r="M761" s="335"/>
      <c r="N761" s="335"/>
      <c r="O761" s="335"/>
      <c r="P761" s="335"/>
    </row>
    <row r="762" spans="3:16" ht="14.25" hidden="1" x14ac:dyDescent="0.2">
      <c r="C762" s="335"/>
      <c r="E762" s="78"/>
      <c r="F762" s="335"/>
      <c r="G762" s="335"/>
      <c r="H762" s="505"/>
      <c r="J762" s="335"/>
      <c r="K762" s="335"/>
      <c r="L762" s="335"/>
      <c r="M762" s="335"/>
      <c r="N762" s="335"/>
      <c r="O762" s="335"/>
      <c r="P762" s="335"/>
    </row>
    <row r="763" spans="3:16" ht="14.25" hidden="1" x14ac:dyDescent="0.2">
      <c r="C763" s="335"/>
      <c r="E763" s="78"/>
      <c r="F763" s="335"/>
      <c r="G763" s="335"/>
      <c r="H763" s="505"/>
      <c r="J763" s="335"/>
      <c r="K763" s="335"/>
      <c r="L763" s="335"/>
      <c r="M763" s="335"/>
      <c r="N763" s="335"/>
      <c r="O763" s="335"/>
      <c r="P763" s="335"/>
    </row>
    <row r="764" spans="3:16" ht="14.25" hidden="1" x14ac:dyDescent="0.2">
      <c r="C764" s="335"/>
      <c r="E764" s="78"/>
      <c r="F764" s="335"/>
      <c r="G764" s="335"/>
      <c r="H764" s="505"/>
      <c r="J764" s="335"/>
      <c r="K764" s="335"/>
      <c r="L764" s="335"/>
      <c r="M764" s="335"/>
      <c r="N764" s="335"/>
      <c r="O764" s="335"/>
      <c r="P764" s="335"/>
    </row>
    <row r="765" spans="3:16" ht="14.25" hidden="1" x14ac:dyDescent="0.2">
      <c r="C765" s="335"/>
      <c r="E765" s="78"/>
      <c r="F765" s="335"/>
      <c r="G765" s="335"/>
      <c r="H765" s="505"/>
      <c r="J765" s="335"/>
      <c r="K765" s="335"/>
      <c r="L765" s="335"/>
      <c r="M765" s="335"/>
      <c r="N765" s="335"/>
      <c r="O765" s="335"/>
      <c r="P765" s="335"/>
    </row>
    <row r="766" spans="3:16" ht="14.25" hidden="1" x14ac:dyDescent="0.2">
      <c r="C766" s="335"/>
      <c r="E766" s="78"/>
      <c r="F766" s="335"/>
      <c r="G766" s="335"/>
      <c r="H766" s="505"/>
      <c r="J766" s="335"/>
      <c r="K766" s="335"/>
      <c r="L766" s="335"/>
      <c r="M766" s="335"/>
      <c r="N766" s="335"/>
      <c r="O766" s="335"/>
      <c r="P766" s="335"/>
    </row>
    <row r="767" spans="3:16" ht="14.25" hidden="1" x14ac:dyDescent="0.2">
      <c r="C767" s="335"/>
      <c r="E767" s="78"/>
      <c r="F767" s="335"/>
      <c r="G767" s="335"/>
      <c r="H767" s="505"/>
      <c r="J767" s="335"/>
      <c r="K767" s="335"/>
      <c r="L767" s="335"/>
      <c r="M767" s="335"/>
      <c r="N767" s="335"/>
      <c r="O767" s="335"/>
      <c r="P767" s="335"/>
    </row>
    <row r="768" spans="3:16" ht="14.25" hidden="1" x14ac:dyDescent="0.2">
      <c r="C768" s="335"/>
      <c r="E768" s="78"/>
      <c r="F768" s="335"/>
      <c r="G768" s="335"/>
      <c r="H768" s="505"/>
      <c r="J768" s="335"/>
      <c r="K768" s="335"/>
      <c r="L768" s="335"/>
      <c r="M768" s="335"/>
      <c r="N768" s="335"/>
      <c r="O768" s="335"/>
      <c r="P768" s="335"/>
    </row>
    <row r="769" spans="3:16" ht="14.25" hidden="1" x14ac:dyDescent="0.2">
      <c r="C769" s="335"/>
      <c r="E769" s="78"/>
      <c r="F769" s="335"/>
      <c r="G769" s="335"/>
      <c r="H769" s="505"/>
      <c r="J769" s="335"/>
      <c r="K769" s="335"/>
      <c r="L769" s="335"/>
      <c r="M769" s="335"/>
      <c r="N769" s="335"/>
      <c r="O769" s="335"/>
      <c r="P769" s="335"/>
    </row>
    <row r="770" spans="3:16" ht="14.25" hidden="1" x14ac:dyDescent="0.2">
      <c r="C770" s="335"/>
      <c r="E770" s="78"/>
      <c r="F770" s="335"/>
      <c r="G770" s="335"/>
      <c r="H770" s="505"/>
      <c r="J770" s="335"/>
      <c r="K770" s="335"/>
      <c r="L770" s="335"/>
      <c r="M770" s="335"/>
      <c r="N770" s="335"/>
      <c r="O770" s="335"/>
      <c r="P770" s="335"/>
    </row>
    <row r="771" spans="3:16" ht="14.25" hidden="1" x14ac:dyDescent="0.2">
      <c r="C771" s="335"/>
      <c r="E771" s="78"/>
      <c r="F771" s="335"/>
      <c r="G771" s="335"/>
      <c r="H771" s="505"/>
      <c r="J771" s="335"/>
      <c r="K771" s="335"/>
      <c r="L771" s="335"/>
      <c r="M771" s="335"/>
      <c r="N771" s="335"/>
      <c r="O771" s="335"/>
      <c r="P771" s="335"/>
    </row>
    <row r="772" spans="3:16" ht="14.25" hidden="1" x14ac:dyDescent="0.2">
      <c r="C772" s="335"/>
      <c r="E772" s="78"/>
      <c r="F772" s="335"/>
      <c r="G772" s="335"/>
      <c r="H772" s="505"/>
      <c r="J772" s="335"/>
      <c r="K772" s="335"/>
      <c r="L772" s="335"/>
      <c r="M772" s="335"/>
      <c r="N772" s="335"/>
      <c r="O772" s="335"/>
      <c r="P772" s="335"/>
    </row>
    <row r="773" spans="3:16" ht="14.25" hidden="1" x14ac:dyDescent="0.2">
      <c r="C773" s="335"/>
      <c r="E773" s="78"/>
      <c r="F773" s="335"/>
      <c r="G773" s="335"/>
      <c r="H773" s="505"/>
      <c r="J773" s="335"/>
      <c r="K773" s="335"/>
      <c r="L773" s="335"/>
      <c r="M773" s="335"/>
      <c r="N773" s="335"/>
      <c r="O773" s="335"/>
      <c r="P773" s="335"/>
    </row>
    <row r="774" spans="3:16" ht="14.25" hidden="1" x14ac:dyDescent="0.2">
      <c r="C774" s="335"/>
      <c r="E774" s="78"/>
      <c r="F774" s="335"/>
      <c r="G774" s="335"/>
      <c r="H774" s="505"/>
      <c r="J774" s="335"/>
      <c r="K774" s="335"/>
      <c r="L774" s="335"/>
      <c r="M774" s="335"/>
      <c r="N774" s="335"/>
      <c r="O774" s="335"/>
      <c r="P774" s="335"/>
    </row>
    <row r="775" spans="3:16" ht="14.25" hidden="1" x14ac:dyDescent="0.2">
      <c r="C775" s="335"/>
      <c r="E775" s="78"/>
      <c r="F775" s="335"/>
      <c r="G775" s="335"/>
      <c r="H775" s="505"/>
      <c r="J775" s="335"/>
      <c r="K775" s="335"/>
      <c r="L775" s="335"/>
      <c r="M775" s="335"/>
      <c r="N775" s="335"/>
      <c r="O775" s="335"/>
      <c r="P775" s="335"/>
    </row>
    <row r="776" spans="3:16" ht="14.25" hidden="1" x14ac:dyDescent="0.2">
      <c r="C776" s="335"/>
      <c r="E776" s="78"/>
      <c r="F776" s="335"/>
      <c r="G776" s="335"/>
      <c r="H776" s="505"/>
      <c r="J776" s="335"/>
      <c r="K776" s="335"/>
      <c r="L776" s="335"/>
      <c r="M776" s="335"/>
      <c r="N776" s="335"/>
      <c r="O776" s="335"/>
      <c r="P776" s="335"/>
    </row>
    <row r="777" spans="3:16" ht="14.25" hidden="1" x14ac:dyDescent="0.2">
      <c r="C777" s="335"/>
      <c r="E777" s="78"/>
      <c r="F777" s="335"/>
      <c r="G777" s="335"/>
      <c r="H777" s="505"/>
      <c r="J777" s="335"/>
      <c r="K777" s="335"/>
      <c r="L777" s="335"/>
      <c r="M777" s="335"/>
      <c r="N777" s="335"/>
      <c r="O777" s="335"/>
      <c r="P777" s="335"/>
    </row>
    <row r="778" spans="3:16" ht="14.25" hidden="1" x14ac:dyDescent="0.2">
      <c r="C778" s="335"/>
      <c r="E778" s="78"/>
      <c r="F778" s="335"/>
      <c r="G778" s="335"/>
      <c r="H778" s="505"/>
      <c r="J778" s="335"/>
      <c r="K778" s="335"/>
      <c r="L778" s="335"/>
      <c r="M778" s="335"/>
      <c r="N778" s="335"/>
      <c r="O778" s="335"/>
      <c r="P778" s="335"/>
    </row>
    <row r="779" spans="3:16" ht="14.25" hidden="1" x14ac:dyDescent="0.2">
      <c r="C779" s="335"/>
      <c r="E779" s="78"/>
      <c r="F779" s="335"/>
      <c r="G779" s="335"/>
      <c r="H779" s="505"/>
      <c r="J779" s="335"/>
      <c r="K779" s="335"/>
      <c r="L779" s="335"/>
      <c r="M779" s="335"/>
      <c r="N779" s="335"/>
      <c r="O779" s="335"/>
      <c r="P779" s="335"/>
    </row>
    <row r="780" spans="3:16" ht="14.25" hidden="1" x14ac:dyDescent="0.2">
      <c r="C780" s="335"/>
      <c r="E780" s="78"/>
      <c r="F780" s="335"/>
      <c r="G780" s="335"/>
      <c r="H780" s="505"/>
      <c r="J780" s="335"/>
      <c r="K780" s="335"/>
      <c r="L780" s="335"/>
      <c r="M780" s="335"/>
      <c r="N780" s="335"/>
      <c r="O780" s="335"/>
      <c r="P780" s="335"/>
    </row>
    <row r="781" spans="3:16" ht="14.25" hidden="1" x14ac:dyDescent="0.2">
      <c r="C781" s="335"/>
      <c r="E781" s="78"/>
      <c r="F781" s="335"/>
      <c r="G781" s="335"/>
      <c r="H781" s="505"/>
      <c r="J781" s="335"/>
      <c r="K781" s="335"/>
      <c r="L781" s="335"/>
      <c r="M781" s="335"/>
      <c r="N781" s="335"/>
      <c r="O781" s="335"/>
      <c r="P781" s="335"/>
    </row>
    <row r="782" spans="3:16" ht="14.25" hidden="1" x14ac:dyDescent="0.2">
      <c r="C782" s="335"/>
      <c r="E782" s="78"/>
      <c r="F782" s="335"/>
      <c r="G782" s="335"/>
      <c r="H782" s="505"/>
      <c r="J782" s="335"/>
      <c r="K782" s="335"/>
      <c r="L782" s="335"/>
      <c r="M782" s="335"/>
      <c r="N782" s="335"/>
      <c r="O782" s="335"/>
      <c r="P782" s="335"/>
    </row>
    <row r="783" spans="3:16" ht="14.25" hidden="1" x14ac:dyDescent="0.2">
      <c r="C783" s="335"/>
      <c r="E783" s="78"/>
      <c r="F783" s="335"/>
      <c r="G783" s="335"/>
      <c r="H783" s="505"/>
      <c r="J783" s="335"/>
      <c r="K783" s="335"/>
      <c r="L783" s="335"/>
      <c r="M783" s="335"/>
      <c r="N783" s="335"/>
      <c r="O783" s="335"/>
      <c r="P783" s="335"/>
    </row>
    <row r="784" spans="3:16" ht="14.25" hidden="1" x14ac:dyDescent="0.2">
      <c r="C784" s="335"/>
      <c r="E784" s="78"/>
      <c r="F784" s="335"/>
      <c r="G784" s="335"/>
      <c r="H784" s="505"/>
      <c r="J784" s="335"/>
      <c r="K784" s="335"/>
      <c r="L784" s="335"/>
      <c r="M784" s="335"/>
      <c r="N784" s="335"/>
      <c r="O784" s="335"/>
      <c r="P784" s="335"/>
    </row>
    <row r="785" spans="3:16" ht="14.25" hidden="1" x14ac:dyDescent="0.2">
      <c r="C785" s="335"/>
      <c r="E785" s="78"/>
      <c r="F785" s="335"/>
      <c r="G785" s="335"/>
      <c r="H785" s="505"/>
      <c r="J785" s="335"/>
      <c r="K785" s="335"/>
      <c r="L785" s="335"/>
      <c r="M785" s="335"/>
      <c r="N785" s="335"/>
      <c r="O785" s="335"/>
      <c r="P785" s="335"/>
    </row>
    <row r="786" spans="3:16" ht="14.25" hidden="1" x14ac:dyDescent="0.2">
      <c r="C786" s="335"/>
      <c r="E786" s="78"/>
      <c r="F786" s="335"/>
      <c r="G786" s="335"/>
      <c r="H786" s="505"/>
      <c r="J786" s="335"/>
      <c r="K786" s="335"/>
      <c r="L786" s="335"/>
      <c r="M786" s="335"/>
      <c r="N786" s="335"/>
      <c r="O786" s="335"/>
      <c r="P786" s="335"/>
    </row>
    <row r="787" spans="3:16" ht="14.25" hidden="1" x14ac:dyDescent="0.2">
      <c r="C787" s="335"/>
      <c r="E787" s="78"/>
      <c r="F787" s="335"/>
      <c r="G787" s="335"/>
      <c r="H787" s="505"/>
      <c r="J787" s="335"/>
      <c r="K787" s="335"/>
      <c r="L787" s="335"/>
      <c r="M787" s="335"/>
      <c r="N787" s="335"/>
      <c r="O787" s="335"/>
      <c r="P787" s="335"/>
    </row>
    <row r="788" spans="3:16" ht="14.25" hidden="1" x14ac:dyDescent="0.2">
      <c r="C788" s="335"/>
      <c r="E788" s="78"/>
      <c r="F788" s="335"/>
      <c r="G788" s="335"/>
      <c r="H788" s="505"/>
      <c r="J788" s="335"/>
      <c r="K788" s="335"/>
      <c r="L788" s="335"/>
      <c r="M788" s="335"/>
      <c r="N788" s="335"/>
      <c r="O788" s="335"/>
      <c r="P788" s="335"/>
    </row>
    <row r="789" spans="3:16" ht="14.25" hidden="1" x14ac:dyDescent="0.2">
      <c r="C789" s="335"/>
      <c r="E789" s="78"/>
      <c r="F789" s="335"/>
      <c r="G789" s="335"/>
      <c r="H789" s="505"/>
      <c r="J789" s="335"/>
      <c r="K789" s="335"/>
      <c r="L789" s="335"/>
      <c r="M789" s="335"/>
      <c r="N789" s="335"/>
      <c r="O789" s="335"/>
      <c r="P789" s="335"/>
    </row>
    <row r="790" spans="3:16" ht="14.25" hidden="1" x14ac:dyDescent="0.2">
      <c r="C790" s="335"/>
      <c r="E790" s="78"/>
      <c r="F790" s="335"/>
      <c r="G790" s="335"/>
      <c r="H790" s="505"/>
      <c r="J790" s="335"/>
      <c r="K790" s="335"/>
      <c r="L790" s="335"/>
      <c r="M790" s="335"/>
      <c r="N790" s="335"/>
      <c r="O790" s="335"/>
      <c r="P790" s="335"/>
    </row>
    <row r="791" spans="3:16" ht="14.25" hidden="1" x14ac:dyDescent="0.2">
      <c r="C791" s="335"/>
      <c r="E791" s="78"/>
      <c r="F791" s="335"/>
      <c r="G791" s="335"/>
      <c r="H791" s="505"/>
      <c r="J791" s="335"/>
      <c r="K791" s="335"/>
      <c r="L791" s="335"/>
      <c r="M791" s="335"/>
      <c r="N791" s="335"/>
      <c r="O791" s="335"/>
      <c r="P791" s="335"/>
    </row>
    <row r="792" spans="3:16" ht="14.25" hidden="1" x14ac:dyDescent="0.2">
      <c r="C792" s="335"/>
      <c r="E792" s="78"/>
      <c r="F792" s="335"/>
      <c r="G792" s="335"/>
      <c r="H792" s="505"/>
      <c r="J792" s="335"/>
      <c r="K792" s="335"/>
      <c r="L792" s="335"/>
      <c r="M792" s="335"/>
      <c r="N792" s="335"/>
      <c r="O792" s="335"/>
      <c r="P792" s="335"/>
    </row>
    <row r="793" spans="3:16" ht="14.25" hidden="1" x14ac:dyDescent="0.2">
      <c r="C793" s="335"/>
      <c r="E793" s="78"/>
      <c r="F793" s="335"/>
      <c r="G793" s="335"/>
      <c r="H793" s="505"/>
      <c r="J793" s="335"/>
      <c r="K793" s="335"/>
      <c r="L793" s="335"/>
      <c r="M793" s="335"/>
      <c r="N793" s="335"/>
      <c r="O793" s="335"/>
      <c r="P793" s="335"/>
    </row>
    <row r="794" spans="3:16" ht="14.25" hidden="1" x14ac:dyDescent="0.2">
      <c r="C794" s="335"/>
      <c r="E794" s="78"/>
      <c r="F794" s="335"/>
      <c r="G794" s="335"/>
      <c r="H794" s="505"/>
      <c r="J794" s="335"/>
      <c r="K794" s="335"/>
      <c r="L794" s="335"/>
      <c r="M794" s="335"/>
      <c r="N794" s="335"/>
      <c r="O794" s="335"/>
      <c r="P794" s="335"/>
    </row>
    <row r="795" spans="3:16" ht="14.25" hidden="1" x14ac:dyDescent="0.2">
      <c r="C795" s="335"/>
      <c r="E795" s="78"/>
      <c r="F795" s="335"/>
      <c r="G795" s="335"/>
      <c r="H795" s="505"/>
      <c r="J795" s="335"/>
      <c r="K795" s="335"/>
      <c r="L795" s="335"/>
      <c r="M795" s="335"/>
      <c r="N795" s="335"/>
      <c r="O795" s="335"/>
      <c r="P795" s="335"/>
    </row>
    <row r="796" spans="3:16" ht="14.25" hidden="1" x14ac:dyDescent="0.2">
      <c r="C796" s="335"/>
      <c r="E796" s="78"/>
      <c r="F796" s="335"/>
      <c r="G796" s="335"/>
      <c r="H796" s="505"/>
      <c r="J796" s="335"/>
      <c r="K796" s="335"/>
      <c r="L796" s="335"/>
      <c r="M796" s="335"/>
      <c r="N796" s="335"/>
      <c r="O796" s="335"/>
      <c r="P796" s="335"/>
    </row>
    <row r="797" spans="3:16" ht="14.25" hidden="1" x14ac:dyDescent="0.2">
      <c r="C797" s="335"/>
      <c r="E797" s="78"/>
      <c r="F797" s="335"/>
      <c r="G797" s="335"/>
      <c r="H797" s="505"/>
      <c r="J797" s="335"/>
      <c r="K797" s="335"/>
      <c r="L797" s="335"/>
      <c r="M797" s="335"/>
      <c r="N797" s="335"/>
      <c r="O797" s="335"/>
      <c r="P797" s="335"/>
    </row>
    <row r="798" spans="3:16" ht="14.25" hidden="1" x14ac:dyDescent="0.2">
      <c r="C798" s="335"/>
      <c r="E798" s="78"/>
      <c r="F798" s="335"/>
      <c r="G798" s="335"/>
      <c r="H798" s="505"/>
      <c r="J798" s="335"/>
      <c r="K798" s="335"/>
      <c r="L798" s="335"/>
      <c r="M798" s="335"/>
      <c r="N798" s="335"/>
      <c r="O798" s="335"/>
      <c r="P798" s="335"/>
    </row>
    <row r="799" spans="3:16" ht="14.25" hidden="1" x14ac:dyDescent="0.2">
      <c r="C799" s="335"/>
      <c r="E799" s="78"/>
      <c r="F799" s="335"/>
      <c r="G799" s="335"/>
      <c r="H799" s="505"/>
      <c r="J799" s="335"/>
      <c r="K799" s="335"/>
      <c r="L799" s="335"/>
      <c r="M799" s="335"/>
      <c r="N799" s="335"/>
      <c r="O799" s="335"/>
      <c r="P799" s="335"/>
    </row>
    <row r="800" spans="3:16" ht="14.25" hidden="1" x14ac:dyDescent="0.2">
      <c r="C800" s="335"/>
      <c r="E800" s="78"/>
      <c r="F800" s="335"/>
      <c r="G800" s="335"/>
      <c r="H800" s="505"/>
      <c r="J800" s="335"/>
      <c r="K800" s="335"/>
      <c r="L800" s="335"/>
      <c r="M800" s="335"/>
      <c r="N800" s="335"/>
      <c r="O800" s="335"/>
      <c r="P800" s="335"/>
    </row>
    <row r="801" spans="3:16" ht="14.25" hidden="1" x14ac:dyDescent="0.2">
      <c r="C801" s="335"/>
      <c r="E801" s="78"/>
      <c r="F801" s="335"/>
      <c r="G801" s="335"/>
      <c r="H801" s="505"/>
      <c r="J801" s="335"/>
      <c r="K801" s="335"/>
      <c r="L801" s="335"/>
      <c r="M801" s="335"/>
      <c r="N801" s="335"/>
      <c r="O801" s="335"/>
      <c r="P801" s="335"/>
    </row>
    <row r="802" spans="3:16" ht="14.25" hidden="1" x14ac:dyDescent="0.2">
      <c r="C802" s="335"/>
      <c r="E802" s="78"/>
      <c r="F802" s="335"/>
      <c r="G802" s="335"/>
      <c r="H802" s="505"/>
      <c r="J802" s="335"/>
      <c r="K802" s="335"/>
      <c r="L802" s="335"/>
      <c r="M802" s="335"/>
      <c r="N802" s="335"/>
      <c r="O802" s="335"/>
      <c r="P802" s="335"/>
    </row>
    <row r="803" spans="3:16" ht="14.25" hidden="1" x14ac:dyDescent="0.2">
      <c r="C803" s="335"/>
      <c r="E803" s="78"/>
      <c r="F803" s="335"/>
      <c r="G803" s="335"/>
      <c r="H803" s="505"/>
      <c r="J803" s="335"/>
      <c r="K803" s="335"/>
      <c r="L803" s="335"/>
      <c r="M803" s="335"/>
      <c r="N803" s="335"/>
      <c r="O803" s="335"/>
      <c r="P803" s="335"/>
    </row>
    <row r="804" spans="3:16" ht="14.25" hidden="1" x14ac:dyDescent="0.2">
      <c r="C804" s="335"/>
      <c r="E804" s="78"/>
      <c r="F804" s="335"/>
      <c r="G804" s="335"/>
      <c r="H804" s="505"/>
      <c r="J804" s="335"/>
      <c r="K804" s="335"/>
      <c r="L804" s="335"/>
      <c r="M804" s="335"/>
      <c r="N804" s="335"/>
      <c r="O804" s="335"/>
      <c r="P804" s="335"/>
    </row>
    <row r="805" spans="3:16" ht="14.25" hidden="1" x14ac:dyDescent="0.2">
      <c r="C805" s="335"/>
      <c r="E805" s="78"/>
      <c r="F805" s="335"/>
      <c r="G805" s="335"/>
      <c r="H805" s="505"/>
      <c r="J805" s="335"/>
      <c r="K805" s="335"/>
      <c r="L805" s="335"/>
      <c r="M805" s="335"/>
      <c r="N805" s="335"/>
      <c r="O805" s="335"/>
      <c r="P805" s="335"/>
    </row>
    <row r="806" spans="3:16" ht="14.25" hidden="1" x14ac:dyDescent="0.2">
      <c r="C806" s="335"/>
      <c r="E806" s="78"/>
      <c r="F806" s="335"/>
      <c r="G806" s="335"/>
      <c r="H806" s="505"/>
      <c r="J806" s="335"/>
      <c r="K806" s="335"/>
      <c r="L806" s="335"/>
      <c r="M806" s="335"/>
      <c r="N806" s="335"/>
      <c r="O806" s="335"/>
      <c r="P806" s="335"/>
    </row>
    <row r="807" spans="3:16" ht="14.25" hidden="1" x14ac:dyDescent="0.2">
      <c r="C807" s="335"/>
      <c r="E807" s="78"/>
      <c r="F807" s="335"/>
      <c r="G807" s="335"/>
      <c r="H807" s="505"/>
      <c r="J807" s="335"/>
      <c r="K807" s="335"/>
      <c r="L807" s="335"/>
      <c r="M807" s="335"/>
      <c r="N807" s="335"/>
      <c r="O807" s="335"/>
      <c r="P807" s="335"/>
    </row>
    <row r="808" spans="3:16" ht="14.25" hidden="1" x14ac:dyDescent="0.2">
      <c r="C808" s="335"/>
      <c r="E808" s="78"/>
      <c r="F808" s="335"/>
      <c r="G808" s="335"/>
      <c r="H808" s="505"/>
      <c r="J808" s="335"/>
      <c r="K808" s="335"/>
      <c r="L808" s="335"/>
      <c r="M808" s="335"/>
      <c r="N808" s="335"/>
      <c r="O808" s="335"/>
      <c r="P808" s="335"/>
    </row>
    <row r="809" spans="3:16" ht="14.25" hidden="1" x14ac:dyDescent="0.2">
      <c r="C809" s="335"/>
      <c r="E809" s="78"/>
      <c r="F809" s="335"/>
      <c r="G809" s="335"/>
      <c r="H809" s="505"/>
      <c r="J809" s="335"/>
      <c r="K809" s="335"/>
      <c r="L809" s="335"/>
      <c r="M809" s="335"/>
      <c r="N809" s="335"/>
      <c r="O809" s="335"/>
      <c r="P809" s="335"/>
    </row>
    <row r="810" spans="3:16" ht="14.25" hidden="1" x14ac:dyDescent="0.2">
      <c r="C810" s="335"/>
      <c r="E810" s="78"/>
      <c r="F810" s="335"/>
      <c r="G810" s="335"/>
      <c r="H810" s="505"/>
      <c r="J810" s="335"/>
      <c r="K810" s="335"/>
      <c r="L810" s="335"/>
      <c r="M810" s="335"/>
      <c r="N810" s="335"/>
      <c r="O810" s="335"/>
      <c r="P810" s="335"/>
    </row>
    <row r="811" spans="3:16" ht="14.25" hidden="1" x14ac:dyDescent="0.2">
      <c r="C811" s="335"/>
      <c r="E811" s="78"/>
      <c r="F811" s="335"/>
      <c r="G811" s="335"/>
      <c r="H811" s="505"/>
      <c r="J811" s="335"/>
      <c r="K811" s="335"/>
      <c r="L811" s="335"/>
      <c r="M811" s="335"/>
      <c r="N811" s="335"/>
      <c r="O811" s="335"/>
      <c r="P811" s="335"/>
    </row>
    <row r="812" spans="3:16" ht="14.25" hidden="1" x14ac:dyDescent="0.2">
      <c r="C812" s="335"/>
      <c r="E812" s="78"/>
      <c r="F812" s="335"/>
      <c r="G812" s="335"/>
      <c r="H812" s="505"/>
      <c r="J812" s="335"/>
      <c r="K812" s="335"/>
      <c r="L812" s="335"/>
      <c r="M812" s="335"/>
      <c r="N812" s="335"/>
      <c r="O812" s="335"/>
      <c r="P812" s="335"/>
    </row>
    <row r="813" spans="3:16" ht="14.25" hidden="1" x14ac:dyDescent="0.2">
      <c r="C813" s="335"/>
      <c r="E813" s="78"/>
      <c r="F813" s="335"/>
      <c r="G813" s="335"/>
      <c r="H813" s="505"/>
      <c r="J813" s="335"/>
      <c r="K813" s="335"/>
      <c r="L813" s="335"/>
      <c r="M813" s="335"/>
      <c r="N813" s="335"/>
      <c r="O813" s="335"/>
      <c r="P813" s="335"/>
    </row>
    <row r="814" spans="3:16" ht="14.25" hidden="1" x14ac:dyDescent="0.2">
      <c r="C814" s="335"/>
      <c r="E814" s="78"/>
      <c r="F814" s="335"/>
      <c r="G814" s="335"/>
      <c r="H814" s="505"/>
      <c r="J814" s="335"/>
      <c r="K814" s="335"/>
      <c r="L814" s="335"/>
      <c r="M814" s="335"/>
      <c r="N814" s="335"/>
      <c r="O814" s="335"/>
      <c r="P814" s="335"/>
    </row>
    <row r="815" spans="3:16" ht="14.25" hidden="1" x14ac:dyDescent="0.2">
      <c r="C815" s="335"/>
      <c r="E815" s="78"/>
      <c r="F815" s="335"/>
      <c r="G815" s="335"/>
      <c r="H815" s="505"/>
      <c r="J815" s="335"/>
      <c r="K815" s="335"/>
      <c r="L815" s="335"/>
      <c r="M815" s="335"/>
      <c r="N815" s="335"/>
      <c r="O815" s="335"/>
      <c r="P815" s="335"/>
    </row>
    <row r="816" spans="3:16" ht="14.25" hidden="1" x14ac:dyDescent="0.2">
      <c r="C816" s="335"/>
      <c r="E816" s="78"/>
      <c r="F816" s="335"/>
      <c r="G816" s="335"/>
      <c r="H816" s="505"/>
      <c r="J816" s="335"/>
      <c r="K816" s="335"/>
      <c r="L816" s="335"/>
      <c r="M816" s="335"/>
      <c r="N816" s="335"/>
      <c r="O816" s="335"/>
      <c r="P816" s="335"/>
    </row>
    <row r="817" spans="3:16" ht="14.25" hidden="1" x14ac:dyDescent="0.2">
      <c r="C817" s="335"/>
      <c r="E817" s="78"/>
      <c r="F817" s="335"/>
      <c r="G817" s="335"/>
      <c r="H817" s="505"/>
      <c r="J817" s="335"/>
      <c r="K817" s="335"/>
      <c r="L817" s="335"/>
      <c r="M817" s="335"/>
      <c r="N817" s="335"/>
      <c r="O817" s="335"/>
      <c r="P817" s="335"/>
    </row>
    <row r="818" spans="3:16" ht="14.25" hidden="1" x14ac:dyDescent="0.2">
      <c r="C818" s="335"/>
      <c r="E818" s="78"/>
      <c r="F818" s="335"/>
      <c r="G818" s="335"/>
      <c r="H818" s="505"/>
      <c r="J818" s="335"/>
      <c r="K818" s="335"/>
      <c r="L818" s="335"/>
      <c r="M818" s="335"/>
      <c r="N818" s="335"/>
      <c r="O818" s="335"/>
      <c r="P818" s="335"/>
    </row>
    <row r="819" spans="3:16" ht="14.25" hidden="1" x14ac:dyDescent="0.2">
      <c r="C819" s="335"/>
      <c r="E819" s="78"/>
      <c r="F819" s="335"/>
      <c r="G819" s="335"/>
      <c r="H819" s="505"/>
      <c r="J819" s="335"/>
      <c r="K819" s="335"/>
      <c r="L819" s="335"/>
      <c r="M819" s="335"/>
      <c r="N819" s="335"/>
      <c r="O819" s="335"/>
      <c r="P819" s="335"/>
    </row>
    <row r="820" spans="3:16" ht="14.25" hidden="1" x14ac:dyDescent="0.2">
      <c r="C820" s="335"/>
      <c r="E820" s="78"/>
      <c r="F820" s="335"/>
      <c r="G820" s="335"/>
      <c r="H820" s="505"/>
      <c r="J820" s="335"/>
      <c r="K820" s="335"/>
      <c r="L820" s="335"/>
      <c r="M820" s="335"/>
      <c r="N820" s="335"/>
      <c r="O820" s="335"/>
      <c r="P820" s="335"/>
    </row>
    <row r="821" spans="3:16" ht="14.25" hidden="1" x14ac:dyDescent="0.2">
      <c r="C821" s="335"/>
      <c r="E821" s="78"/>
      <c r="F821" s="335"/>
      <c r="G821" s="335"/>
      <c r="H821" s="505"/>
      <c r="J821" s="335"/>
      <c r="K821" s="335"/>
      <c r="L821" s="335"/>
      <c r="M821" s="335"/>
      <c r="N821" s="335"/>
      <c r="O821" s="335"/>
      <c r="P821" s="335"/>
    </row>
    <row r="822" spans="3:16" ht="14.25" hidden="1" x14ac:dyDescent="0.2">
      <c r="C822" s="335"/>
      <c r="E822" s="78"/>
      <c r="F822" s="335"/>
      <c r="G822" s="335"/>
      <c r="H822" s="505"/>
      <c r="J822" s="335"/>
      <c r="K822" s="335"/>
      <c r="L822" s="335"/>
      <c r="M822" s="335"/>
      <c r="N822" s="335"/>
      <c r="O822" s="335"/>
      <c r="P822" s="335"/>
    </row>
    <row r="823" spans="3:16" ht="14.25" hidden="1" x14ac:dyDescent="0.2">
      <c r="C823" s="335"/>
      <c r="E823" s="78"/>
      <c r="F823" s="335"/>
      <c r="G823" s="335"/>
      <c r="H823" s="505"/>
      <c r="J823" s="335"/>
      <c r="K823" s="335"/>
      <c r="L823" s="335"/>
      <c r="M823" s="335"/>
      <c r="N823" s="335"/>
      <c r="O823" s="335"/>
      <c r="P823" s="335"/>
    </row>
    <row r="824" spans="3:16" ht="14.25" hidden="1" x14ac:dyDescent="0.2">
      <c r="C824" s="335"/>
      <c r="E824" s="78"/>
      <c r="F824" s="335"/>
      <c r="G824" s="335"/>
      <c r="H824" s="505"/>
      <c r="J824" s="335"/>
      <c r="K824" s="335"/>
      <c r="L824" s="335"/>
      <c r="M824" s="335"/>
      <c r="N824" s="335"/>
      <c r="O824" s="335"/>
      <c r="P824" s="335"/>
    </row>
    <row r="825" spans="3:16" ht="14.25" hidden="1" x14ac:dyDescent="0.2">
      <c r="C825" s="335"/>
      <c r="E825" s="78"/>
      <c r="F825" s="335"/>
      <c r="G825" s="335"/>
      <c r="H825" s="505"/>
      <c r="J825" s="335"/>
      <c r="K825" s="335"/>
      <c r="L825" s="335"/>
      <c r="M825" s="335"/>
      <c r="N825" s="335"/>
      <c r="O825" s="335"/>
      <c r="P825" s="335"/>
    </row>
    <row r="826" spans="3:16" ht="14.25" hidden="1" x14ac:dyDescent="0.2">
      <c r="C826" s="335"/>
      <c r="E826" s="78"/>
      <c r="F826" s="335"/>
      <c r="G826" s="335"/>
      <c r="H826" s="505"/>
      <c r="J826" s="335"/>
      <c r="K826" s="335"/>
      <c r="L826" s="335"/>
      <c r="M826" s="335"/>
      <c r="N826" s="335"/>
      <c r="O826" s="335"/>
      <c r="P826" s="335"/>
    </row>
    <row r="827" spans="3:16" ht="14.25" hidden="1" x14ac:dyDescent="0.2">
      <c r="C827" s="335"/>
      <c r="E827" s="78"/>
      <c r="F827" s="335"/>
      <c r="G827" s="335"/>
      <c r="H827" s="505"/>
      <c r="J827" s="335"/>
      <c r="K827" s="335"/>
      <c r="L827" s="335"/>
      <c r="M827" s="335"/>
      <c r="N827" s="335"/>
      <c r="O827" s="335"/>
      <c r="P827" s="335"/>
    </row>
    <row r="828" spans="3:16" ht="14.25" hidden="1" x14ac:dyDescent="0.2">
      <c r="C828" s="335"/>
      <c r="E828" s="78"/>
      <c r="F828" s="335"/>
      <c r="G828" s="335"/>
      <c r="H828" s="505"/>
      <c r="J828" s="335"/>
      <c r="K828" s="335"/>
      <c r="L828" s="335"/>
      <c r="M828" s="335"/>
      <c r="N828" s="335"/>
      <c r="O828" s="335"/>
      <c r="P828" s="335"/>
    </row>
    <row r="829" spans="3:16" ht="14.25" hidden="1" x14ac:dyDescent="0.2">
      <c r="C829" s="335"/>
      <c r="E829" s="78"/>
      <c r="F829" s="335"/>
      <c r="G829" s="335"/>
      <c r="H829" s="505"/>
      <c r="J829" s="335"/>
      <c r="K829" s="335"/>
      <c r="L829" s="335"/>
      <c r="M829" s="335"/>
      <c r="N829" s="335"/>
      <c r="O829" s="335"/>
      <c r="P829" s="335"/>
    </row>
    <row r="830" spans="3:16" ht="14.25" hidden="1" x14ac:dyDescent="0.2">
      <c r="C830" s="335"/>
      <c r="E830" s="78"/>
      <c r="F830" s="335"/>
      <c r="G830" s="335"/>
      <c r="H830" s="505"/>
      <c r="J830" s="335"/>
      <c r="K830" s="335"/>
      <c r="L830" s="335"/>
      <c r="M830" s="335"/>
      <c r="N830" s="335"/>
      <c r="O830" s="335"/>
      <c r="P830" s="335"/>
    </row>
    <row r="831" spans="3:16" ht="14.25" hidden="1" x14ac:dyDescent="0.2">
      <c r="C831" s="335"/>
      <c r="E831" s="78"/>
      <c r="F831" s="335"/>
      <c r="G831" s="335"/>
      <c r="H831" s="505"/>
      <c r="J831" s="335"/>
      <c r="K831" s="335"/>
      <c r="L831" s="335"/>
      <c r="M831" s="335"/>
      <c r="N831" s="335"/>
      <c r="O831" s="335"/>
      <c r="P831" s="335"/>
    </row>
    <row r="832" spans="3:16" ht="14.25" hidden="1" x14ac:dyDescent="0.2">
      <c r="C832" s="335"/>
      <c r="E832" s="78"/>
      <c r="F832" s="335"/>
      <c r="G832" s="335"/>
      <c r="H832" s="505"/>
      <c r="J832" s="335"/>
      <c r="K832" s="335"/>
      <c r="L832" s="335"/>
      <c r="M832" s="335"/>
      <c r="N832" s="335"/>
      <c r="O832" s="335"/>
      <c r="P832" s="335"/>
    </row>
    <row r="833" spans="3:16" ht="14.25" hidden="1" x14ac:dyDescent="0.2">
      <c r="C833" s="335"/>
      <c r="E833" s="78"/>
      <c r="F833" s="335"/>
      <c r="G833" s="335"/>
      <c r="H833" s="505"/>
      <c r="J833" s="335"/>
      <c r="K833" s="335"/>
      <c r="L833" s="335"/>
      <c r="M833" s="335"/>
      <c r="N833" s="335"/>
      <c r="O833" s="335"/>
      <c r="P833" s="335"/>
    </row>
    <row r="834" spans="3:16" ht="14.25" hidden="1" x14ac:dyDescent="0.2">
      <c r="C834" s="335"/>
      <c r="E834" s="78"/>
      <c r="F834" s="335"/>
      <c r="G834" s="335"/>
      <c r="H834" s="505"/>
      <c r="J834" s="335"/>
      <c r="K834" s="335"/>
      <c r="L834" s="335"/>
      <c r="M834" s="335"/>
      <c r="N834" s="335"/>
      <c r="O834" s="335"/>
      <c r="P834" s="335"/>
    </row>
    <row r="835" spans="3:16" ht="14.25" hidden="1" x14ac:dyDescent="0.2">
      <c r="C835" s="335"/>
      <c r="E835" s="78"/>
      <c r="F835" s="335"/>
      <c r="G835" s="335"/>
      <c r="H835" s="505"/>
      <c r="J835" s="335"/>
      <c r="K835" s="335"/>
      <c r="L835" s="335"/>
      <c r="M835" s="335"/>
      <c r="N835" s="335"/>
      <c r="O835" s="335"/>
      <c r="P835" s="335"/>
    </row>
    <row r="836" spans="3:16" ht="14.25" hidden="1" x14ac:dyDescent="0.2">
      <c r="C836" s="335"/>
      <c r="E836" s="78"/>
      <c r="F836" s="335"/>
      <c r="G836" s="335"/>
      <c r="H836" s="505"/>
      <c r="J836" s="335"/>
      <c r="K836" s="335"/>
      <c r="L836" s="335"/>
      <c r="M836" s="335"/>
      <c r="N836" s="335"/>
      <c r="O836" s="335"/>
      <c r="P836" s="335"/>
    </row>
    <row r="837" spans="3:16" ht="14.25" hidden="1" x14ac:dyDescent="0.2">
      <c r="C837" s="335"/>
      <c r="E837" s="78"/>
      <c r="F837" s="335"/>
      <c r="G837" s="335"/>
      <c r="H837" s="505"/>
      <c r="J837" s="335"/>
      <c r="K837" s="335"/>
      <c r="L837" s="335"/>
      <c r="M837" s="335"/>
      <c r="N837" s="335"/>
      <c r="O837" s="335"/>
      <c r="P837" s="335"/>
    </row>
    <row r="838" spans="3:16" ht="14.25" hidden="1" x14ac:dyDescent="0.2">
      <c r="C838" s="335"/>
      <c r="E838" s="78"/>
      <c r="F838" s="335"/>
      <c r="G838" s="335"/>
      <c r="H838" s="505"/>
      <c r="J838" s="335"/>
      <c r="K838" s="335"/>
      <c r="L838" s="335"/>
      <c r="M838" s="335"/>
      <c r="N838" s="335"/>
      <c r="O838" s="335"/>
      <c r="P838" s="335"/>
    </row>
    <row r="839" spans="3:16" ht="14.25" hidden="1" x14ac:dyDescent="0.2">
      <c r="C839" s="335"/>
      <c r="E839" s="78"/>
      <c r="F839" s="335"/>
      <c r="G839" s="335"/>
      <c r="H839" s="505"/>
      <c r="J839" s="335"/>
      <c r="K839" s="335"/>
      <c r="L839" s="335"/>
      <c r="M839" s="335"/>
      <c r="N839" s="335"/>
      <c r="O839" s="335"/>
      <c r="P839" s="335"/>
    </row>
    <row r="840" spans="3:16" ht="14.25" hidden="1" x14ac:dyDescent="0.2">
      <c r="C840" s="335"/>
      <c r="E840" s="78"/>
      <c r="F840" s="335"/>
      <c r="G840" s="335"/>
      <c r="H840" s="505"/>
      <c r="J840" s="335"/>
      <c r="K840" s="335"/>
      <c r="L840" s="335"/>
      <c r="M840" s="335"/>
      <c r="N840" s="335"/>
      <c r="O840" s="335"/>
      <c r="P840" s="335"/>
    </row>
    <row r="841" spans="3:16" ht="14.25" hidden="1" x14ac:dyDescent="0.2">
      <c r="C841" s="335"/>
      <c r="E841" s="78"/>
      <c r="F841" s="335"/>
      <c r="G841" s="335"/>
      <c r="H841" s="505"/>
      <c r="J841" s="335"/>
      <c r="K841" s="335"/>
      <c r="L841" s="335"/>
      <c r="M841" s="335"/>
      <c r="N841" s="335"/>
      <c r="O841" s="335"/>
      <c r="P841" s="335"/>
    </row>
    <row r="842" spans="3:16" ht="14.25" hidden="1" x14ac:dyDescent="0.2">
      <c r="C842" s="335"/>
    </row>
    <row r="843" spans="3:16" ht="14.25" hidden="1" x14ac:dyDescent="0.2">
      <c r="C843" s="335"/>
    </row>
    <row r="844" spans="3:16" ht="14.25" hidden="1" x14ac:dyDescent="0.2">
      <c r="C844" s="335"/>
    </row>
    <row r="845" spans="3:16" ht="14.25" hidden="1" x14ac:dyDescent="0.2">
      <c r="C845" s="335"/>
    </row>
    <row r="846" spans="3:16" ht="14.25" hidden="1" x14ac:dyDescent="0.2">
      <c r="C846" s="335"/>
    </row>
    <row r="847" spans="3:16" ht="14.25" hidden="1" x14ac:dyDescent="0.2">
      <c r="C847" s="335"/>
    </row>
    <row r="848" spans="3:16" ht="14.25" hidden="1" x14ac:dyDescent="0.2">
      <c r="C848" s="335"/>
    </row>
    <row r="849" spans="2:18" ht="14.25" hidden="1" x14ac:dyDescent="0.2">
      <c r="C849" s="335"/>
    </row>
    <row r="850" spans="2:18" ht="14.25" hidden="1" customHeight="1" x14ac:dyDescent="0.2">
      <c r="B850" s="1267" t="s">
        <v>239</v>
      </c>
      <c r="C850" s="1267"/>
      <c r="D850" s="1267"/>
      <c r="E850" s="1267"/>
      <c r="F850" s="1267"/>
      <c r="G850" s="1267"/>
      <c r="H850" s="1267"/>
      <c r="I850" s="1267"/>
      <c r="J850" s="1267"/>
      <c r="K850" s="1267"/>
      <c r="L850" s="1267"/>
      <c r="M850" s="1267"/>
      <c r="N850" s="1267"/>
      <c r="O850" s="1267"/>
      <c r="P850" s="1267"/>
      <c r="Q850" s="1267"/>
      <c r="R850" s="1267"/>
    </row>
    <row r="851" spans="2:18" ht="14.25" hidden="1" x14ac:dyDescent="0.2">
      <c r="C851" s="335"/>
    </row>
    <row r="852" spans="2:18" ht="14.25" hidden="1" x14ac:dyDescent="0.2">
      <c r="C852" s="335"/>
    </row>
    <row r="853" spans="2:18" ht="14.25" hidden="1" x14ac:dyDescent="0.2">
      <c r="C853" s="335"/>
    </row>
    <row r="854" spans="2:18" ht="14.25" hidden="1" x14ac:dyDescent="0.2">
      <c r="C854" s="335"/>
    </row>
    <row r="855" spans="2:18" ht="14.25" hidden="1" x14ac:dyDescent="0.2">
      <c r="C855" s="335"/>
    </row>
    <row r="856" spans="2:18" ht="14.25" hidden="1" x14ac:dyDescent="0.2">
      <c r="C856" s="335"/>
    </row>
    <row r="857" spans="2:18" ht="14.25" hidden="1" x14ac:dyDescent="0.2">
      <c r="C857" s="335"/>
    </row>
    <row r="858" spans="2:18" ht="14.25" hidden="1" x14ac:dyDescent="0.2">
      <c r="C858" s="335"/>
    </row>
    <row r="859" spans="2:18" ht="14.25" hidden="1" x14ac:dyDescent="0.2">
      <c r="C859" s="335"/>
    </row>
    <row r="860" spans="2:18" ht="14.25" hidden="1" x14ac:dyDescent="0.2">
      <c r="C860" s="335"/>
    </row>
    <row r="861" spans="2:18" ht="14.25" hidden="1" x14ac:dyDescent="0.2">
      <c r="C861" s="335"/>
    </row>
    <row r="862" spans="2:18" ht="14.25" hidden="1" x14ac:dyDescent="0.2">
      <c r="B862" s="398"/>
      <c r="C862" s="777"/>
      <c r="D862" s="777"/>
      <c r="E862" s="399"/>
      <c r="F862" s="397"/>
      <c r="G862" s="397"/>
      <c r="H862" s="397"/>
      <c r="I862" s="397"/>
      <c r="J862" s="397"/>
      <c r="K862" s="397"/>
      <c r="L862" s="397"/>
      <c r="M862" s="397"/>
      <c r="N862" s="397"/>
      <c r="O862" s="397"/>
      <c r="P862" s="397"/>
      <c r="Q862" s="397"/>
      <c r="R862" s="397"/>
    </row>
    <row r="863" spans="2:18" ht="14.25" hidden="1" x14ac:dyDescent="0.2">
      <c r="C863" s="335"/>
    </row>
    <row r="866" spans="3:4" ht="0" hidden="1" customHeight="1" x14ac:dyDescent="0.2">
      <c r="C866" s="897"/>
    </row>
    <row r="872" spans="3:4" ht="0" hidden="1" customHeight="1" x14ac:dyDescent="0.2">
      <c r="C872" s="942"/>
      <c r="D872" s="942"/>
    </row>
  </sheetData>
  <sheetProtection algorithmName="SHA-512" hashValue="hq2sdrwJTsR1KMLpeMLZ6g4f074El1JMpERS+IcHBrTDXoQITvXqlQ39KPs6cL5H0d0wM2J2/x6Ru7LfYUMKMg==" saltValue="TvDI9xSWPl2TPJxYZuv9xg==" spinCount="100000" sheet="1" objects="1" scenarios="1" insertRows="0" selectLockedCells="1"/>
  <mergeCells count="449">
    <mergeCell ref="F147:N147"/>
    <mergeCell ref="J148:M148"/>
    <mergeCell ref="K160:M160"/>
    <mergeCell ref="N171:Q171"/>
    <mergeCell ref="B157:E157"/>
    <mergeCell ref="G157:J157"/>
    <mergeCell ref="K157:M157"/>
    <mergeCell ref="N157:Q157"/>
    <mergeCell ref="G170:J170"/>
    <mergeCell ref="B161:E161"/>
    <mergeCell ref="B162:E162"/>
    <mergeCell ref="N161:Q161"/>
    <mergeCell ref="N162:Q162"/>
    <mergeCell ref="B159:E159"/>
    <mergeCell ref="G159:J159"/>
    <mergeCell ref="K159:M159"/>
    <mergeCell ref="N159:Q159"/>
    <mergeCell ref="K170:M170"/>
    <mergeCell ref="G166:J166"/>
    <mergeCell ref="G167:J167"/>
    <mergeCell ref="G163:J163"/>
    <mergeCell ref="G164:J164"/>
    <mergeCell ref="K163:M163"/>
    <mergeCell ref="K166:M166"/>
    <mergeCell ref="O151:Q151"/>
    <mergeCell ref="B153:R155"/>
    <mergeCell ref="B156:F156"/>
    <mergeCell ref="G156:M156"/>
    <mergeCell ref="N156:R156"/>
    <mergeCell ref="N160:Q160"/>
    <mergeCell ref="G168:J168"/>
    <mergeCell ref="G169:J169"/>
    <mergeCell ref="K164:M164"/>
    <mergeCell ref="N163:Q163"/>
    <mergeCell ref="N164:Q164"/>
    <mergeCell ref="G160:J160"/>
    <mergeCell ref="G161:J161"/>
    <mergeCell ref="B166:E166"/>
    <mergeCell ref="B167:E167"/>
    <mergeCell ref="B168:E168"/>
    <mergeCell ref="B169:E169"/>
    <mergeCell ref="K167:M167"/>
    <mergeCell ref="B165:E165"/>
    <mergeCell ref="G165:J165"/>
    <mergeCell ref="K165:M165"/>
    <mergeCell ref="N165:Q165"/>
    <mergeCell ref="I91:J91"/>
    <mergeCell ref="I92:J92"/>
    <mergeCell ref="B171:E171"/>
    <mergeCell ref="G171:J171"/>
    <mergeCell ref="K171:M171"/>
    <mergeCell ref="I104:J104"/>
    <mergeCell ref="K104:L104"/>
    <mergeCell ref="F105:F106"/>
    <mergeCell ref="G105:G106"/>
    <mergeCell ref="I105:J106"/>
    <mergeCell ref="K105:L106"/>
    <mergeCell ref="F107:F108"/>
    <mergeCell ref="G107:G108"/>
    <mergeCell ref="G162:J162"/>
    <mergeCell ref="K161:M161"/>
    <mergeCell ref="K162:M162"/>
    <mergeCell ref="K168:M168"/>
    <mergeCell ref="K169:M169"/>
    <mergeCell ref="B170:E170"/>
    <mergeCell ref="B163:E163"/>
    <mergeCell ref="B164:E164"/>
    <mergeCell ref="I100:J100"/>
    <mergeCell ref="I93:J93"/>
    <mergeCell ref="I94:J94"/>
    <mergeCell ref="O175:Q175"/>
    <mergeCell ref="B175:E175"/>
    <mergeCell ref="M175:N175"/>
    <mergeCell ref="M178:Q178"/>
    <mergeCell ref="D177:F177"/>
    <mergeCell ref="H177:N177"/>
    <mergeCell ref="G175:L175"/>
    <mergeCell ref="P177:R177"/>
    <mergeCell ref="G173:J173"/>
    <mergeCell ref="I178:J178"/>
    <mergeCell ref="K178:L178"/>
    <mergeCell ref="B172:E172"/>
    <mergeCell ref="G172:J172"/>
    <mergeCell ref="K172:M172"/>
    <mergeCell ref="N172:Q172"/>
    <mergeCell ref="K173:M173"/>
    <mergeCell ref="N173:Q173"/>
    <mergeCell ref="B174:E174"/>
    <mergeCell ref="G174:J174"/>
    <mergeCell ref="K174:M174"/>
    <mergeCell ref="N174:Q174"/>
    <mergeCell ref="B173:E173"/>
    <mergeCell ref="B180:F180"/>
    <mergeCell ref="G180:I180"/>
    <mergeCell ref="J181:P181"/>
    <mergeCell ref="Q181:R181"/>
    <mergeCell ref="B181:F181"/>
    <mergeCell ref="G181:I181"/>
    <mergeCell ref="B183:V183"/>
    <mergeCell ref="S181:U181"/>
    <mergeCell ref="T178:X178"/>
    <mergeCell ref="J179:L179"/>
    <mergeCell ref="AA62:AI62"/>
    <mergeCell ref="F109:N109"/>
    <mergeCell ref="F144:N144"/>
    <mergeCell ref="S144:T144"/>
    <mergeCell ref="C145:O146"/>
    <mergeCell ref="I71:J71"/>
    <mergeCell ref="I72:J72"/>
    <mergeCell ref="I73:J73"/>
    <mergeCell ref="I80:J80"/>
    <mergeCell ref="I81:J81"/>
    <mergeCell ref="I82:J82"/>
    <mergeCell ref="I83:J83"/>
    <mergeCell ref="I84:J84"/>
    <mergeCell ref="I85:J85"/>
    <mergeCell ref="I86:J86"/>
    <mergeCell ref="I87:J87"/>
    <mergeCell ref="I88:J88"/>
    <mergeCell ref="I89:J89"/>
    <mergeCell ref="I102:J102"/>
    <mergeCell ref="I103:J103"/>
    <mergeCell ref="K71:L71"/>
    <mergeCell ref="K93:L93"/>
    <mergeCell ref="K94:L94"/>
    <mergeCell ref="K95:L95"/>
    <mergeCell ref="AA53:AI53"/>
    <mergeCell ref="AA54:AI54"/>
    <mergeCell ref="AA55:AI55"/>
    <mergeCell ref="AA56:AI56"/>
    <mergeCell ref="AA57:AI57"/>
    <mergeCell ref="AA58:AI58"/>
    <mergeCell ref="F69:F70"/>
    <mergeCell ref="G69:G70"/>
    <mergeCell ref="I69:J70"/>
    <mergeCell ref="K69:L70"/>
    <mergeCell ref="A65:H66"/>
    <mergeCell ref="B69:B70"/>
    <mergeCell ref="A67:H68"/>
    <mergeCell ref="M67:M106"/>
    <mergeCell ref="C69:D70"/>
    <mergeCell ref="C86:D86"/>
    <mergeCell ref="C102:D102"/>
    <mergeCell ref="C103:D103"/>
    <mergeCell ref="K102:L102"/>
    <mergeCell ref="K103:L103"/>
    <mergeCell ref="AA59:AI59"/>
    <mergeCell ref="AA60:AI60"/>
    <mergeCell ref="AA61:AI61"/>
    <mergeCell ref="K72:L72"/>
    <mergeCell ref="AA49:AI49"/>
    <mergeCell ref="AA50:AI51"/>
    <mergeCell ref="B51:Y51"/>
    <mergeCell ref="C52:Q52"/>
    <mergeCell ref="AA52:AI52"/>
    <mergeCell ref="B49:F49"/>
    <mergeCell ref="G49:I49"/>
    <mergeCell ref="J49:N49"/>
    <mergeCell ref="O49:P49"/>
    <mergeCell ref="W49:X49"/>
    <mergeCell ref="R52:Y52"/>
    <mergeCell ref="R49:V49"/>
    <mergeCell ref="B50:E50"/>
    <mergeCell ref="J50:K50"/>
    <mergeCell ref="AA47:AI47"/>
    <mergeCell ref="B48:F48"/>
    <mergeCell ref="G48:I48"/>
    <mergeCell ref="J48:N48"/>
    <mergeCell ref="O48:P48"/>
    <mergeCell ref="Q48:V48"/>
    <mergeCell ref="W48:X48"/>
    <mergeCell ref="AA48:AI48"/>
    <mergeCell ref="S45:T45"/>
    <mergeCell ref="U45:V45"/>
    <mergeCell ref="W45:X45"/>
    <mergeCell ref="AA45:AI45"/>
    <mergeCell ref="G46:I46"/>
    <mergeCell ref="S46:T46"/>
    <mergeCell ref="U46:X46"/>
    <mergeCell ref="AA46:AI46"/>
    <mergeCell ref="G47:I47"/>
    <mergeCell ref="W47:X47"/>
    <mergeCell ref="M45:P45"/>
    <mergeCell ref="M46:O46"/>
    <mergeCell ref="AA41:AI41"/>
    <mergeCell ref="B42:F43"/>
    <mergeCell ref="AA42:AI42"/>
    <mergeCell ref="S43:T43"/>
    <mergeCell ref="U43:V43"/>
    <mergeCell ref="W43:X43"/>
    <mergeCell ref="AA43:AI43"/>
    <mergeCell ref="E44:F44"/>
    <mergeCell ref="S44:T44"/>
    <mergeCell ref="U44:V44"/>
    <mergeCell ref="W44:X44"/>
    <mergeCell ref="AA44:AI44"/>
    <mergeCell ref="G42:H43"/>
    <mergeCell ref="G44:H44"/>
    <mergeCell ref="B41:G41"/>
    <mergeCell ref="S41:Y42"/>
    <mergeCell ref="M42:Q42"/>
    <mergeCell ref="AA38:AI38"/>
    <mergeCell ref="J39:M39"/>
    <mergeCell ref="N39:O39"/>
    <mergeCell ref="P39:Q39"/>
    <mergeCell ref="T39:X39"/>
    <mergeCell ref="AA39:AI39"/>
    <mergeCell ref="J40:M40"/>
    <mergeCell ref="N40:O40"/>
    <mergeCell ref="P40:R40"/>
    <mergeCell ref="V40:X40"/>
    <mergeCell ref="AA40:AI40"/>
    <mergeCell ref="J38:L38"/>
    <mergeCell ref="M38:N38"/>
    <mergeCell ref="W38:X38"/>
    <mergeCell ref="AA31:AI31"/>
    <mergeCell ref="AA32:AI32"/>
    <mergeCell ref="AA33:AI33"/>
    <mergeCell ref="AA34:AI34"/>
    <mergeCell ref="AA37:AI37"/>
    <mergeCell ref="AA25:AI25"/>
    <mergeCell ref="AA26:AI26"/>
    <mergeCell ref="AA27:AI27"/>
    <mergeCell ref="AA28:AI28"/>
    <mergeCell ref="AA29:AI29"/>
    <mergeCell ref="AA30:AI30"/>
    <mergeCell ref="Z35:AI35"/>
    <mergeCell ref="Z36:AI36"/>
    <mergeCell ref="AA19:AI19"/>
    <mergeCell ref="AA20:AI20"/>
    <mergeCell ref="AA21:AI21"/>
    <mergeCell ref="AA22:AI22"/>
    <mergeCell ref="AA23:AI23"/>
    <mergeCell ref="AA24:AI24"/>
    <mergeCell ref="J17:M17"/>
    <mergeCell ref="N17:O17"/>
    <mergeCell ref="W17:X17"/>
    <mergeCell ref="AA17:AI17"/>
    <mergeCell ref="AA18:AI18"/>
    <mergeCell ref="J19:K19"/>
    <mergeCell ref="J20:K20"/>
    <mergeCell ref="J21:K21"/>
    <mergeCell ref="J22:K22"/>
    <mergeCell ref="J23:K23"/>
    <mergeCell ref="J24:K24"/>
    <mergeCell ref="T20:U20"/>
    <mergeCell ref="T21:U21"/>
    <mergeCell ref="T22:U22"/>
    <mergeCell ref="T23:U23"/>
    <mergeCell ref="T24:U24"/>
    <mergeCell ref="O19:P19"/>
    <mergeCell ref="AA11:AI11"/>
    <mergeCell ref="AA12:AI12"/>
    <mergeCell ref="AA13:AI13"/>
    <mergeCell ref="AA14:AI14"/>
    <mergeCell ref="AA15:AI15"/>
    <mergeCell ref="AA16:AI16"/>
    <mergeCell ref="C11:D11"/>
    <mergeCell ref="C12:D12"/>
    <mergeCell ref="C13:D13"/>
    <mergeCell ref="C14:D14"/>
    <mergeCell ref="C15:D15"/>
    <mergeCell ref="C16:D16"/>
    <mergeCell ref="G11:H11"/>
    <mergeCell ref="G12:H12"/>
    <mergeCell ref="G13:H13"/>
    <mergeCell ref="G14:H14"/>
    <mergeCell ref="G15:H15"/>
    <mergeCell ref="G16:H16"/>
    <mergeCell ref="AA5:AI5"/>
    <mergeCell ref="AA6:AI6"/>
    <mergeCell ref="AA7:AI7"/>
    <mergeCell ref="AA8:AI8"/>
    <mergeCell ref="AA9:AI9"/>
    <mergeCell ref="AA10:AI10"/>
    <mergeCell ref="AA2:AB2"/>
    <mergeCell ref="AC2:AD2"/>
    <mergeCell ref="B3:C3"/>
    <mergeCell ref="F3:G3"/>
    <mergeCell ref="U3:X3"/>
    <mergeCell ref="Y3:Y4"/>
    <mergeCell ref="AA3:AI3"/>
    <mergeCell ref="AA4:AI4"/>
    <mergeCell ref="J3:T3"/>
    <mergeCell ref="C10:D10"/>
    <mergeCell ref="U2:V2"/>
    <mergeCell ref="G10:H10"/>
    <mergeCell ref="B18:C18"/>
    <mergeCell ref="F18:G18"/>
    <mergeCell ref="J18:X18"/>
    <mergeCell ref="C29:D29"/>
    <mergeCell ref="J28:K28"/>
    <mergeCell ref="J29:K29"/>
    <mergeCell ref="J30:K30"/>
    <mergeCell ref="J31:K31"/>
    <mergeCell ref="J32:K32"/>
    <mergeCell ref="C19:D19"/>
    <mergeCell ref="C22:D22"/>
    <mergeCell ref="G19:H19"/>
    <mergeCell ref="G20:H20"/>
    <mergeCell ref="G21:H21"/>
    <mergeCell ref="G22:H22"/>
    <mergeCell ref="G23:H23"/>
    <mergeCell ref="G24:H24"/>
    <mergeCell ref="G25:H25"/>
    <mergeCell ref="G26:H26"/>
    <mergeCell ref="G27:H27"/>
    <mergeCell ref="G28:H28"/>
    <mergeCell ref="G29:H29"/>
    <mergeCell ref="G30:H30"/>
    <mergeCell ref="G31:H31"/>
    <mergeCell ref="X1:Y1"/>
    <mergeCell ref="J2:L2"/>
    <mergeCell ref="N2:O2"/>
    <mergeCell ref="P2:R2"/>
    <mergeCell ref="S2:T2"/>
    <mergeCell ref="X2:Y2"/>
    <mergeCell ref="B1:G1"/>
    <mergeCell ref="K1:L1"/>
    <mergeCell ref="M1:N1"/>
    <mergeCell ref="S1:T1"/>
    <mergeCell ref="V1:W1"/>
    <mergeCell ref="O1:Q1"/>
    <mergeCell ref="C28:D28"/>
    <mergeCell ref="C39:D39"/>
    <mergeCell ref="G39:H39"/>
    <mergeCell ref="C30:D30"/>
    <mergeCell ref="C31:D31"/>
    <mergeCell ref="C32:D32"/>
    <mergeCell ref="C33:D33"/>
    <mergeCell ref="C34:D34"/>
    <mergeCell ref="C35:D35"/>
    <mergeCell ref="C36:D36"/>
    <mergeCell ref="G38:H38"/>
    <mergeCell ref="C38:D38"/>
    <mergeCell ref="C37:D37"/>
    <mergeCell ref="G32:H32"/>
    <mergeCell ref="G33:H33"/>
    <mergeCell ref="G34:H34"/>
    <mergeCell ref="G35:H35"/>
    <mergeCell ref="G36:H36"/>
    <mergeCell ref="G37:H37"/>
    <mergeCell ref="C20:D20"/>
    <mergeCell ref="C21:D21"/>
    <mergeCell ref="C24:D24"/>
    <mergeCell ref="C23:D23"/>
    <mergeCell ref="C25:D25"/>
    <mergeCell ref="C26:D26"/>
    <mergeCell ref="C27:D27"/>
    <mergeCell ref="J34:K34"/>
    <mergeCell ref="T33:U33"/>
    <mergeCell ref="O20:P20"/>
    <mergeCell ref="O21:P21"/>
    <mergeCell ref="O22:P22"/>
    <mergeCell ref="O23:P23"/>
    <mergeCell ref="O24:P24"/>
    <mergeCell ref="O25:P25"/>
    <mergeCell ref="O26:P26"/>
    <mergeCell ref="O27:P27"/>
    <mergeCell ref="O28:P28"/>
    <mergeCell ref="O29:P29"/>
    <mergeCell ref="O30:P30"/>
    <mergeCell ref="O31:P31"/>
    <mergeCell ref="O32:P32"/>
    <mergeCell ref="O33:P33"/>
    <mergeCell ref="J33:K33"/>
    <mergeCell ref="T37:U37"/>
    <mergeCell ref="O34:P34"/>
    <mergeCell ref="O37:P37"/>
    <mergeCell ref="J25:K25"/>
    <mergeCell ref="J26:K26"/>
    <mergeCell ref="J27:K27"/>
    <mergeCell ref="O35:V36"/>
    <mergeCell ref="T19:U19"/>
    <mergeCell ref="T25:U25"/>
    <mergeCell ref="T26:U26"/>
    <mergeCell ref="T27:U27"/>
    <mergeCell ref="T28:U28"/>
    <mergeCell ref="T29:U29"/>
    <mergeCell ref="T30:U30"/>
    <mergeCell ref="T31:U31"/>
    <mergeCell ref="T32:U32"/>
    <mergeCell ref="T34:U34"/>
    <mergeCell ref="J35:K35"/>
    <mergeCell ref="J36:K36"/>
    <mergeCell ref="J37:K37"/>
    <mergeCell ref="C71:D71"/>
    <mergeCell ref="C72:D72"/>
    <mergeCell ref="C73:D73"/>
    <mergeCell ref="C80:D80"/>
    <mergeCell ref="C81:D81"/>
    <mergeCell ref="C82:D82"/>
    <mergeCell ref="C83:D83"/>
    <mergeCell ref="C84:D84"/>
    <mergeCell ref="C85:D85"/>
    <mergeCell ref="C74:D74"/>
    <mergeCell ref="C75:D75"/>
    <mergeCell ref="C76:D76"/>
    <mergeCell ref="C77:D77"/>
    <mergeCell ref="C78:D78"/>
    <mergeCell ref="C79:D79"/>
    <mergeCell ref="K97:L97"/>
    <mergeCell ref="K98:L98"/>
    <mergeCell ref="K99:L99"/>
    <mergeCell ref="B850:R850"/>
    <mergeCell ref="B182:R182"/>
    <mergeCell ref="N166:Q166"/>
    <mergeCell ref="N167:Q167"/>
    <mergeCell ref="N168:Q168"/>
    <mergeCell ref="K73:L73"/>
    <mergeCell ref="K80:L80"/>
    <mergeCell ref="K81:L81"/>
    <mergeCell ref="K82:L82"/>
    <mergeCell ref="K83:L83"/>
    <mergeCell ref="K84:L84"/>
    <mergeCell ref="K85:L85"/>
    <mergeCell ref="K86:L86"/>
    <mergeCell ref="I90:J90"/>
    <mergeCell ref="K87:L87"/>
    <mergeCell ref="K88:L88"/>
    <mergeCell ref="K89:L89"/>
    <mergeCell ref="K90:L90"/>
    <mergeCell ref="C185:K185"/>
    <mergeCell ref="J180:P180"/>
    <mergeCell ref="Q180:R180"/>
    <mergeCell ref="C87:D88"/>
    <mergeCell ref="N169:Q169"/>
    <mergeCell ref="N170:Q170"/>
    <mergeCell ref="B160:E160"/>
    <mergeCell ref="C89:D89"/>
    <mergeCell ref="C90:D90"/>
    <mergeCell ref="C93:D93"/>
    <mergeCell ref="C94:D94"/>
    <mergeCell ref="C95:D95"/>
    <mergeCell ref="C96:D96"/>
    <mergeCell ref="C97:D97"/>
    <mergeCell ref="B98:D101"/>
    <mergeCell ref="K101:L101"/>
    <mergeCell ref="I101:J101"/>
    <mergeCell ref="B87:B88"/>
    <mergeCell ref="K96:L96"/>
    <mergeCell ref="K91:L91"/>
    <mergeCell ref="K92:L92"/>
    <mergeCell ref="I99:J99"/>
    <mergeCell ref="I95:J95"/>
    <mergeCell ref="I96:J96"/>
    <mergeCell ref="I97:J97"/>
    <mergeCell ref="I98:J98"/>
    <mergeCell ref="K100:L100"/>
  </mergeCells>
  <conditionalFormatting sqref="P2:R2 G46:H46 Q180:R180 W48 Y48:Y49 G42:G44">
    <cfRule type="cellIs" dxfId="232" priority="45" operator="lessThan">
      <formula>0</formula>
    </cfRule>
  </conditionalFormatting>
  <conditionalFormatting sqref="O48:P48">
    <cfRule type="cellIs" dxfId="231" priority="44" operator="lessThan">
      <formula>0</formula>
    </cfRule>
  </conditionalFormatting>
  <conditionalFormatting sqref="S5:S16 X5:X16">
    <cfRule type="cellIs" dxfId="230" priority="43" operator="lessThan">
      <formula>0</formula>
    </cfRule>
  </conditionalFormatting>
  <conditionalFormatting sqref="G48:I48">
    <cfRule type="cellIs" dxfId="229" priority="36" operator="lessThan">
      <formula>0</formula>
    </cfRule>
  </conditionalFormatting>
  <conditionalFormatting sqref="Q181">
    <cfRule type="cellIs" dxfId="228" priority="35" operator="lessThan">
      <formula>0</formula>
    </cfRule>
  </conditionalFormatting>
  <conditionalFormatting sqref="Q180:R180">
    <cfRule type="cellIs" dxfId="227" priority="34" operator="lessThan">
      <formula>0</formula>
    </cfRule>
  </conditionalFormatting>
  <conditionalFormatting sqref="G181:I181">
    <cfRule type="cellIs" dxfId="226" priority="33" operator="lessThan">
      <formula>0</formula>
    </cfRule>
  </conditionalFormatting>
  <conditionalFormatting sqref="Y48:Y49">
    <cfRule type="cellIs" dxfId="225" priority="32" operator="lessThan">
      <formula>1</formula>
    </cfRule>
  </conditionalFormatting>
  <conditionalFormatting sqref="Q180:R180">
    <cfRule type="cellIs" dxfId="224" priority="24" operator="lessThan">
      <formula>0</formula>
    </cfRule>
  </conditionalFormatting>
  <conditionalFormatting sqref="Y48">
    <cfRule type="cellIs" dxfId="223" priority="23" operator="lessThan">
      <formula>1</formula>
    </cfRule>
  </conditionalFormatting>
  <conditionalFormatting sqref="G47:I47 W47:X47">
    <cfRule type="cellIs" dxfId="222" priority="21" operator="equal">
      <formula>0</formula>
    </cfRule>
  </conditionalFormatting>
  <conditionalFormatting sqref="N5:N16">
    <cfRule type="cellIs" dxfId="221" priority="19" operator="lessThan">
      <formula>0</formula>
    </cfRule>
  </conditionalFormatting>
  <conditionalFormatting sqref="J5:J16">
    <cfRule type="expression" dxfId="220" priority="18">
      <formula>M5=0</formula>
    </cfRule>
  </conditionalFormatting>
  <conditionalFormatting sqref="O5:O16">
    <cfRule type="expression" dxfId="219" priority="17">
      <formula>R5=0</formula>
    </cfRule>
  </conditionalFormatting>
  <conditionalFormatting sqref="T5:T16">
    <cfRule type="expression" dxfId="218" priority="16">
      <formula>W5=0</formula>
    </cfRule>
  </conditionalFormatting>
  <conditionalFormatting sqref="B49:Y49 S2:U2 W2 B50 F50:J50 L50:Y50">
    <cfRule type="expression" dxfId="217" priority="5">
      <formula>$L$45="ח"</formula>
    </cfRule>
  </conditionalFormatting>
  <conditionalFormatting sqref="C10:D16">
    <cfRule type="expression" dxfId="216" priority="4">
      <formula>$C10="סכום לא קבוע"</formula>
    </cfRule>
  </conditionalFormatting>
  <conditionalFormatting sqref="G10:G16">
    <cfRule type="expression" dxfId="215" priority="3">
      <formula>$G10="סכום לא קבוע"</formula>
    </cfRule>
  </conditionalFormatting>
  <conditionalFormatting sqref="G180:I180">
    <cfRule type="cellIs" dxfId="214" priority="2" operator="lessThan">
      <formula>0</formula>
    </cfRule>
  </conditionalFormatting>
  <conditionalFormatting sqref="S180">
    <cfRule type="expression" dxfId="213" priority="1">
      <formula>$Q$180&gt;-1</formula>
    </cfRule>
  </conditionalFormatting>
  <dataValidations count="1">
    <dataValidation type="list" allowBlank="1" showInputMessage="1" showErrorMessage="1" promptTitle="בחירת תאריך עברי/לועזי" prompt="מתוך התפריט הנפתחת בלחיצה על הלחצן בצד שמאל,_x000a_ אפשר לבחור בין חודש לועזי או עברי" sqref="O1:Q1" xr:uid="{00000000-0002-0000-0600-000000000000}">
      <formula1>" אלול , אוקטובר [10]"</formula1>
    </dataValidation>
  </dataValidations>
  <pageMargins left="0.7" right="0.7" top="0.75" bottom="0.75" header="0.3" footer="0.3"/>
  <pageSetup paperSize="9" orientation="portrait" r:id="rId1"/>
  <drawing r:id="rId2"/>
  <legacyDrawing r:id="rId3"/>
  <oleObjects>
    <mc:AlternateContent xmlns:mc="http://schemas.openxmlformats.org/markup-compatibility/2006">
      <mc:Choice Requires="x14">
        <oleObject shapeId="29697" r:id="rId4">
          <objectPr defaultSize="0" autoPict="0" r:id="rId5">
            <anchor moveWithCells="1" sizeWithCells="1">
              <from>
                <xdr:col>16</xdr:col>
                <xdr:colOff>180975</xdr:colOff>
                <xdr:row>50</xdr:row>
                <xdr:rowOff>38100</xdr:rowOff>
              </from>
              <to>
                <xdr:col>17</xdr:col>
                <xdr:colOff>504825</xdr:colOff>
                <xdr:row>52</xdr:row>
                <xdr:rowOff>0</xdr:rowOff>
              </to>
            </anchor>
          </objectPr>
        </oleObject>
      </mc:Choice>
      <mc:Fallback>
        <oleObject shapeId="29697" r:id="rId4"/>
      </mc:Fallback>
    </mc:AlternateContent>
  </oleObjects>
  <extLst>
    <ext xmlns:x14="http://schemas.microsoft.com/office/spreadsheetml/2009/9/main" uri="{78C0D931-6437-407d-A8EE-F0AAD7539E65}">
      <x14:conditionalFormattings>
        <x14:conditionalFormatting xmlns:xm="http://schemas.microsoft.com/office/excel/2006/main">
          <x14:cfRule type="iconSet" priority="39" id="{7E7176E9-E535-46C9-BE08-CE13837B903B}">
            <x14:iconSet custom="1">
              <x14:cfvo type="percent">
                <xm:f>0</xm:f>
              </x14:cfvo>
              <x14:cfvo type="num">
                <xm:f>0</xm:f>
              </x14:cfvo>
              <x14:cfvo type="num">
                <xm:f>1</xm:f>
              </x14:cfvo>
              <x14:cfIcon iconSet="NoIcons" iconId="0"/>
              <x14:cfIcon iconSet="NoIcons" iconId="0"/>
              <x14:cfIcon iconSet="3Symbols" iconId="2"/>
            </x14:iconSet>
          </x14:cfRule>
          <xm:sqref>S5:S16 X5:X16</xm:sqref>
        </x14:conditionalFormatting>
        <x14:conditionalFormatting xmlns:xm="http://schemas.microsoft.com/office/excel/2006/main">
          <x14:cfRule type="iconSet" priority="20" id="{8C0C5BEF-4EB7-4A52-B011-EA1D6D0B6B9A}">
            <x14:iconSet iconSet="3Symbols" custom="1">
              <x14:cfvo type="percent">
                <xm:f>0</xm:f>
              </x14:cfvo>
              <x14:cfvo type="num">
                <xm:f>0</xm:f>
              </x14:cfvo>
              <x14:cfvo type="num">
                <xm:f>1</xm:f>
              </x14:cfvo>
              <x14:cfIcon iconSet="NoIcons" iconId="0"/>
              <x14:cfIcon iconSet="NoIcons" iconId="0"/>
              <x14:cfIcon iconSet="3Symbols" iconId="2"/>
            </x14:iconSet>
          </x14:cfRule>
          <xm:sqref>N5:N16</xm:sqref>
        </x14:conditionalFormatting>
        <x14:conditionalFormatting xmlns:xm="http://schemas.microsoft.com/office/excel/2006/main">
          <x14:cfRule type="expression" priority="15" id="{265EF2CE-CABA-42AA-9926-C24A83C0FB6B}">
            <xm:f>$C$5&lt;&gt;'אב-ספטמבר.9'!$C$5</xm:f>
            <x14:dxf>
              <font>
                <b/>
                <i/>
              </font>
            </x14:dxf>
          </x14:cfRule>
          <xm:sqref>C5</xm:sqref>
        </x14:conditionalFormatting>
        <x14:conditionalFormatting xmlns:xm="http://schemas.microsoft.com/office/excel/2006/main">
          <x14:cfRule type="expression" priority="14" id="{91659016-2620-45A8-A195-748F8EACB95B}">
            <xm:f>$C$6&lt;&gt;'אב-ספטמבר.9'!$C$6</xm:f>
            <x14:dxf>
              <font>
                <b/>
                <i/>
              </font>
            </x14:dxf>
          </x14:cfRule>
          <xm:sqref>C6</xm:sqref>
        </x14:conditionalFormatting>
        <x14:conditionalFormatting xmlns:xm="http://schemas.microsoft.com/office/excel/2006/main">
          <x14:cfRule type="expression" priority="13" id="{C038041B-8CC5-48B5-87B3-49F5E64F75D2}">
            <xm:f>$C$7&lt;&gt;'אב-ספטמבר.9'!$C$7</xm:f>
            <x14:dxf>
              <font>
                <b/>
                <i/>
              </font>
            </x14:dxf>
          </x14:cfRule>
          <xm:sqref>C7</xm:sqref>
        </x14:conditionalFormatting>
        <x14:conditionalFormatting xmlns:xm="http://schemas.microsoft.com/office/excel/2006/main">
          <x14:cfRule type="expression" priority="12" id="{784CCE3C-C073-4678-A13C-E737526A9043}">
            <xm:f>$C$8&lt;&gt;'אב-ספטמבר.9'!$C$8</xm:f>
            <x14:dxf>
              <font>
                <b/>
                <i/>
              </font>
            </x14:dxf>
          </x14:cfRule>
          <xm:sqref>C8</xm:sqref>
        </x14:conditionalFormatting>
        <x14:conditionalFormatting xmlns:xm="http://schemas.microsoft.com/office/excel/2006/main">
          <x14:cfRule type="expression" priority="11" id="{A93D8438-C0AC-4149-8C5C-69E74E80BA18}">
            <xm:f>$C$9&lt;&gt;'אב-ספטמבר.9'!$C$9</xm:f>
            <x14:dxf>
              <font>
                <b/>
                <i/>
              </font>
            </x14:dxf>
          </x14:cfRule>
          <xm:sqref>C9</xm:sqref>
        </x14:conditionalFormatting>
        <x14:conditionalFormatting xmlns:xm="http://schemas.microsoft.com/office/excel/2006/main">
          <x14:cfRule type="expression" priority="10" id="{A392E86A-EC7F-40EF-A70D-996C892FD5BE}">
            <xm:f>$G$5&lt;&gt;'אב-ספטמבר.9'!$G$5</xm:f>
            <x14:dxf>
              <font>
                <b/>
                <i/>
              </font>
            </x14:dxf>
          </x14:cfRule>
          <xm:sqref>G5</xm:sqref>
        </x14:conditionalFormatting>
        <x14:conditionalFormatting xmlns:xm="http://schemas.microsoft.com/office/excel/2006/main">
          <x14:cfRule type="expression" priority="9" id="{0F018404-913C-4CF6-A134-17BE502B22B2}">
            <xm:f>$G$6&lt;&gt;'אב-ספטמבר.9'!$G$6</xm:f>
            <x14:dxf>
              <font>
                <b/>
                <i/>
              </font>
            </x14:dxf>
          </x14:cfRule>
          <xm:sqref>G6</xm:sqref>
        </x14:conditionalFormatting>
        <x14:conditionalFormatting xmlns:xm="http://schemas.microsoft.com/office/excel/2006/main">
          <x14:cfRule type="expression" priority="8" id="{E25488F6-2504-45E4-80EB-69EBA68C81F3}">
            <xm:f>$G$7&lt;&gt;'אב-ספטמבר.9'!$G$7</xm:f>
            <x14:dxf>
              <font>
                <b/>
                <i/>
              </font>
            </x14:dxf>
          </x14:cfRule>
          <xm:sqref>G7</xm:sqref>
        </x14:conditionalFormatting>
        <x14:conditionalFormatting xmlns:xm="http://schemas.microsoft.com/office/excel/2006/main">
          <x14:cfRule type="expression" priority="7" id="{7BFE55AC-17BF-47F2-A70F-5A4707FF2650}">
            <xm:f>$G$8&lt;&gt;'אב-ספטמבר.9'!$G$8</xm:f>
            <x14:dxf>
              <font>
                <b/>
                <i/>
              </font>
            </x14:dxf>
          </x14:cfRule>
          <xm:sqref>G8</xm:sqref>
        </x14:conditionalFormatting>
        <x14:conditionalFormatting xmlns:xm="http://schemas.microsoft.com/office/excel/2006/main">
          <x14:cfRule type="expression" priority="6" id="{F0DD53E5-DBE0-457D-8B39-42A0C453CF61}">
            <xm:f>$G$9&lt;&gt;'אב-ספטמבר.9'!$G$9</xm:f>
            <x14:dxf>
              <font>
                <b/>
                <i/>
              </font>
            </x14:dxf>
          </x14:cfRule>
          <xm:sqref>G9</xm:sqref>
        </x14:conditionalFormatting>
      </x14:conditionalFormatting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7" tint="0.59999389629810485"/>
  </sheetPr>
  <dimension ref="A1:AA43"/>
  <sheetViews>
    <sheetView showGridLines="0" showRowColHeaders="0" rightToLeft="1" workbookViewId="0">
      <selection activeCell="B8" sqref="B8"/>
    </sheetView>
  </sheetViews>
  <sheetFormatPr defaultColWidth="0" defaultRowHeight="14.25" zeroHeight="1" x14ac:dyDescent="0.2"/>
  <cols>
    <col min="1" max="1" width="9" customWidth="1"/>
    <col min="2" max="2" width="20.875" customWidth="1"/>
    <col min="3" max="3" width="15" customWidth="1"/>
    <col min="4" max="4" width="2.875" style="731" customWidth="1"/>
    <col min="5" max="5" width="3" customWidth="1"/>
    <col min="6" max="6" width="21" customWidth="1"/>
    <col min="7" max="7" width="14.5" customWidth="1"/>
    <col min="8" max="8" width="2.875" style="731" customWidth="1"/>
    <col min="9" max="9" width="3.375" customWidth="1"/>
    <col min="10" max="10" width="17.125" customWidth="1"/>
    <col min="11" max="11" width="5.25" customWidth="1"/>
    <col min="12" max="12" width="4.125" customWidth="1"/>
    <col min="13" max="13" width="13.375" customWidth="1"/>
    <col min="14" max="14" width="9.625" customWidth="1"/>
    <col min="15" max="15" width="16.625" customWidth="1"/>
    <col min="16" max="16" width="5.125" customWidth="1"/>
    <col min="17" max="17" width="4.125" customWidth="1"/>
    <col min="18" max="18" width="13.75" customWidth="1"/>
    <col min="19" max="19" width="9.5" customWidth="1"/>
    <col min="20" max="20" width="17.5" customWidth="1"/>
    <col min="21" max="21" width="5.25" customWidth="1"/>
    <col min="22" max="22" width="3.625" customWidth="1"/>
    <col min="23" max="23" width="13.375" customWidth="1"/>
    <col min="24" max="24" width="9.375" customWidth="1"/>
    <col min="25" max="25" width="14.75" customWidth="1"/>
    <col min="26" max="26" width="9" customWidth="1"/>
    <col min="27" max="27" width="0" hidden="1" customWidth="1"/>
    <col min="28" max="16384" width="9" hidden="1"/>
  </cols>
  <sheetData>
    <row r="1" spans="1:27" x14ac:dyDescent="0.2">
      <c r="A1" s="8"/>
      <c r="B1" s="8"/>
      <c r="C1" s="8"/>
      <c r="E1" s="8"/>
      <c r="F1" s="8"/>
      <c r="G1" s="8"/>
      <c r="I1" s="8"/>
      <c r="J1" s="8"/>
      <c r="K1" s="8"/>
      <c r="L1" s="8"/>
      <c r="M1" s="8"/>
      <c r="N1" s="8"/>
      <c r="O1" s="8"/>
      <c r="P1" s="8"/>
      <c r="Q1" s="8"/>
      <c r="R1" s="8"/>
      <c r="S1" s="8"/>
      <c r="T1" s="8"/>
      <c r="U1" s="8"/>
      <c r="V1" s="8"/>
      <c r="W1" s="8"/>
      <c r="X1" s="8"/>
      <c r="Y1" s="8"/>
    </row>
    <row r="2" spans="1:27" x14ac:dyDescent="0.2">
      <c r="A2" s="8"/>
      <c r="B2" s="8"/>
      <c r="C2" s="8"/>
      <c r="E2" s="8"/>
      <c r="F2" s="8"/>
      <c r="G2" s="8"/>
      <c r="I2" s="8"/>
      <c r="J2" s="8"/>
      <c r="K2" s="8"/>
      <c r="L2" s="8"/>
      <c r="M2" s="8"/>
      <c r="N2" s="8"/>
      <c r="O2" s="8"/>
      <c r="P2" s="8"/>
      <c r="Q2" s="8"/>
      <c r="R2" s="8"/>
      <c r="S2" s="8"/>
      <c r="T2" s="8"/>
      <c r="U2" s="8"/>
      <c r="V2" s="8"/>
      <c r="W2" s="8"/>
      <c r="X2" s="8"/>
      <c r="Y2" s="634"/>
    </row>
    <row r="3" spans="1:27" ht="21.75" x14ac:dyDescent="0.3">
      <c r="A3" s="831"/>
      <c r="B3" s="1342" t="s">
        <v>1</v>
      </c>
      <c r="C3" s="1343"/>
      <c r="D3" s="747"/>
      <c r="E3" s="123"/>
      <c r="F3" s="1346" t="s">
        <v>12</v>
      </c>
      <c r="G3" s="1347"/>
      <c r="H3" s="748"/>
      <c r="I3" s="584"/>
      <c r="J3" s="1164" t="s">
        <v>145</v>
      </c>
      <c r="K3" s="1165"/>
      <c r="L3" s="1165"/>
      <c r="M3" s="1165"/>
      <c r="N3" s="1165"/>
      <c r="O3" s="1165"/>
      <c r="P3" s="1165"/>
      <c r="Q3" s="1165"/>
      <c r="R3" s="1165"/>
      <c r="S3" s="1165"/>
      <c r="T3" s="1165"/>
      <c r="U3" s="1183" t="s">
        <v>179</v>
      </c>
      <c r="V3" s="1183"/>
      <c r="W3" s="1183"/>
      <c r="X3" s="1184"/>
      <c r="Y3" s="1404" t="s">
        <v>26</v>
      </c>
      <c r="Z3" s="571"/>
    </row>
    <row r="4" spans="1:27" ht="16.5" thickBot="1" x14ac:dyDescent="0.3">
      <c r="A4" s="831"/>
      <c r="B4" s="523" t="s">
        <v>25</v>
      </c>
      <c r="C4" s="514" t="s">
        <v>6</v>
      </c>
      <c r="D4" s="749"/>
      <c r="E4" s="127"/>
      <c r="F4" s="515" t="s">
        <v>24</v>
      </c>
      <c r="G4" s="534" t="s">
        <v>6</v>
      </c>
      <c r="H4" s="750"/>
      <c r="I4" s="517"/>
      <c r="J4" s="130" t="s">
        <v>40</v>
      </c>
      <c r="K4" s="464" t="s">
        <v>21</v>
      </c>
      <c r="L4" s="465" t="s">
        <v>5</v>
      </c>
      <c r="M4" s="132" t="s">
        <v>98</v>
      </c>
      <c r="N4" s="445" t="s">
        <v>11</v>
      </c>
      <c r="O4" s="443" t="s">
        <v>40</v>
      </c>
      <c r="P4" s="464" t="s">
        <v>21</v>
      </c>
      <c r="Q4" s="465" t="s">
        <v>5</v>
      </c>
      <c r="R4" s="444" t="s">
        <v>98</v>
      </c>
      <c r="S4" s="445" t="s">
        <v>11</v>
      </c>
      <c r="T4" s="443" t="s">
        <v>40</v>
      </c>
      <c r="U4" s="464" t="s">
        <v>21</v>
      </c>
      <c r="V4" s="465" t="s">
        <v>5</v>
      </c>
      <c r="W4" s="132" t="s">
        <v>98</v>
      </c>
      <c r="X4" s="445" t="s">
        <v>11</v>
      </c>
      <c r="Y4" s="1405"/>
      <c r="Z4" s="831"/>
    </row>
    <row r="5" spans="1:27" ht="17.25" thickTop="1" thickBot="1" x14ac:dyDescent="0.3">
      <c r="A5" s="831"/>
      <c r="B5" s="635"/>
      <c r="C5" s="745"/>
      <c r="D5" s="751"/>
      <c r="E5" s="14"/>
      <c r="F5" s="18"/>
      <c r="G5" s="511"/>
      <c r="H5" s="755"/>
      <c r="I5" s="516"/>
      <c r="J5" s="453"/>
      <c r="K5" s="466"/>
      <c r="L5" s="460"/>
      <c r="M5" s="446"/>
      <c r="N5" s="471"/>
      <c r="O5" s="454"/>
      <c r="P5" s="467"/>
      <c r="Q5" s="461"/>
      <c r="R5" s="455"/>
      <c r="S5" s="451"/>
      <c r="T5" s="454"/>
      <c r="U5" s="468"/>
      <c r="V5" s="461"/>
      <c r="W5" s="456"/>
      <c r="X5" s="452">
        <v>-6</v>
      </c>
      <c r="Y5" s="31"/>
      <c r="Z5" s="831"/>
    </row>
    <row r="6" spans="1:27" ht="16.5" thickTop="1" x14ac:dyDescent="0.25">
      <c r="A6" s="831"/>
      <c r="B6" s="600"/>
      <c r="C6" s="509"/>
      <c r="D6" s="752"/>
      <c r="E6" s="743"/>
      <c r="F6" s="18"/>
      <c r="G6" s="511"/>
      <c r="H6" s="755"/>
      <c r="I6" s="516"/>
      <c r="J6" s="453"/>
      <c r="K6" s="466"/>
      <c r="L6" s="460"/>
      <c r="M6" s="448"/>
      <c r="N6" s="471"/>
      <c r="O6" s="454"/>
      <c r="P6" s="467"/>
      <c r="Q6" s="461"/>
      <c r="R6" s="455"/>
      <c r="S6" s="451"/>
      <c r="T6" s="454"/>
      <c r="U6" s="468"/>
      <c r="V6" s="461"/>
      <c r="W6" s="457"/>
      <c r="X6" s="452"/>
      <c r="Y6" s="31"/>
      <c r="Z6" s="831"/>
      <c r="AA6" s="571"/>
    </row>
    <row r="7" spans="1:27" ht="15.75" x14ac:dyDescent="0.25">
      <c r="A7" s="831"/>
      <c r="B7" s="506"/>
      <c r="C7" s="509"/>
      <c r="D7" s="752"/>
      <c r="E7" s="14"/>
      <c r="F7" s="269"/>
      <c r="G7" s="511"/>
      <c r="H7" s="756"/>
      <c r="I7" s="582"/>
      <c r="J7" s="453"/>
      <c r="K7" s="466"/>
      <c r="L7" s="460"/>
      <c r="M7" s="449"/>
      <c r="N7" s="471"/>
      <c r="O7" s="454"/>
      <c r="P7" s="467"/>
      <c r="Q7" s="461"/>
      <c r="R7" s="455"/>
      <c r="S7" s="451"/>
      <c r="T7" s="454"/>
      <c r="U7" s="468"/>
      <c r="V7" s="461"/>
      <c r="W7" s="457"/>
      <c r="X7" s="452"/>
      <c r="Y7" s="31"/>
      <c r="Z7" s="831"/>
    </row>
    <row r="8" spans="1:27" ht="15.75" x14ac:dyDescent="0.25">
      <c r="A8" s="831"/>
      <c r="B8" s="506"/>
      <c r="C8" s="509"/>
      <c r="D8" s="753"/>
      <c r="E8" s="743"/>
      <c r="F8" s="269"/>
      <c r="G8" s="511"/>
      <c r="H8" s="757"/>
      <c r="I8" s="516"/>
      <c r="J8" s="453"/>
      <c r="K8" s="466"/>
      <c r="L8" s="460"/>
      <c r="M8" s="449"/>
      <c r="N8" s="471"/>
      <c r="O8" s="454"/>
      <c r="P8" s="467"/>
      <c r="Q8" s="461"/>
      <c r="R8" s="455"/>
      <c r="S8" s="451"/>
      <c r="T8" s="454"/>
      <c r="U8" s="468"/>
      <c r="V8" s="461"/>
      <c r="W8" s="457"/>
      <c r="X8" s="452"/>
      <c r="Y8" s="31"/>
      <c r="Z8" s="831"/>
    </row>
    <row r="9" spans="1:27" ht="16.5" thickBot="1" x14ac:dyDescent="0.3">
      <c r="A9" s="831"/>
      <c r="B9" s="506"/>
      <c r="C9" s="746"/>
      <c r="D9" s="754"/>
      <c r="E9" s="14"/>
      <c r="F9" s="269"/>
      <c r="G9" s="744"/>
      <c r="H9" s="758"/>
      <c r="I9" s="582"/>
      <c r="J9" s="453"/>
      <c r="K9" s="466"/>
      <c r="L9" s="460"/>
      <c r="M9" s="449"/>
      <c r="N9" s="471"/>
      <c r="O9" s="454"/>
      <c r="P9" s="467"/>
      <c r="Q9" s="461"/>
      <c r="R9" s="455"/>
      <c r="S9" s="451"/>
      <c r="T9" s="454"/>
      <c r="U9" s="468"/>
      <c r="V9" s="461"/>
      <c r="W9" s="457"/>
      <c r="X9" s="452"/>
      <c r="Y9" s="31"/>
      <c r="Z9" s="831"/>
    </row>
    <row r="10" spans="1:27" ht="16.5" thickTop="1" x14ac:dyDescent="0.25">
      <c r="A10" s="831"/>
      <c r="B10" s="506"/>
      <c r="C10" s="1400"/>
      <c r="D10" s="1401"/>
      <c r="E10" s="14"/>
      <c r="F10" s="269"/>
      <c r="G10" s="1394"/>
      <c r="H10" s="1395"/>
      <c r="I10" s="15"/>
      <c r="J10" s="453"/>
      <c r="K10" s="466"/>
      <c r="L10" s="460"/>
      <c r="M10" s="450"/>
      <c r="N10" s="471"/>
      <c r="O10" s="454"/>
      <c r="P10" s="467"/>
      <c r="Q10" s="461"/>
      <c r="R10" s="455"/>
      <c r="S10" s="451"/>
      <c r="T10" s="454"/>
      <c r="U10" s="468"/>
      <c r="V10" s="461"/>
      <c r="W10" s="458"/>
      <c r="X10" s="452"/>
      <c r="Y10" s="31"/>
      <c r="Z10" s="831"/>
    </row>
    <row r="11" spans="1:27" ht="15.75" x14ac:dyDescent="0.25">
      <c r="A11" s="831"/>
      <c r="B11" s="506"/>
      <c r="C11" s="1392"/>
      <c r="D11" s="1402"/>
      <c r="E11" s="14"/>
      <c r="F11" s="563"/>
      <c r="G11" s="1396"/>
      <c r="H11" s="1397"/>
      <c r="I11" s="15"/>
      <c r="J11" s="453"/>
      <c r="K11" s="466"/>
      <c r="L11" s="460"/>
      <c r="M11" s="448"/>
      <c r="N11" s="471"/>
      <c r="O11" s="454"/>
      <c r="P11" s="467"/>
      <c r="Q11" s="461"/>
      <c r="R11" s="455"/>
      <c r="S11" s="451"/>
      <c r="T11" s="454"/>
      <c r="U11" s="468"/>
      <c r="V11" s="461"/>
      <c r="W11" s="459"/>
      <c r="X11" s="452"/>
      <c r="Y11" s="31"/>
      <c r="Z11" s="831"/>
    </row>
    <row r="12" spans="1:27" ht="15.75" x14ac:dyDescent="0.25">
      <c r="A12" s="831"/>
      <c r="B12" s="506"/>
      <c r="C12" s="1390"/>
      <c r="D12" s="1403"/>
      <c r="E12" s="14"/>
      <c r="F12" s="269"/>
      <c r="G12" s="1398"/>
      <c r="H12" s="1399"/>
      <c r="I12" s="15"/>
      <c r="J12" s="453"/>
      <c r="K12" s="466"/>
      <c r="L12" s="460"/>
      <c r="M12" s="448"/>
      <c r="N12" s="471"/>
      <c r="O12" s="454"/>
      <c r="P12" s="467"/>
      <c r="Q12" s="461"/>
      <c r="R12" s="455"/>
      <c r="S12" s="451"/>
      <c r="T12" s="454"/>
      <c r="U12" s="468"/>
      <c r="V12" s="461"/>
      <c r="W12" s="457"/>
      <c r="X12" s="452"/>
      <c r="Y12" s="31"/>
      <c r="Z12" s="831"/>
    </row>
    <row r="13" spans="1:27" ht="15.75" x14ac:dyDescent="0.25">
      <c r="A13" s="831"/>
      <c r="B13" s="506"/>
      <c r="C13" s="1392"/>
      <c r="D13" s="1402"/>
      <c r="E13" s="581"/>
      <c r="F13" s="269"/>
      <c r="G13" s="1396"/>
      <c r="H13" s="1397"/>
      <c r="I13" s="15"/>
      <c r="J13" s="453"/>
      <c r="K13" s="466"/>
      <c r="L13" s="460"/>
      <c r="M13" s="448"/>
      <c r="N13" s="471"/>
      <c r="O13" s="454"/>
      <c r="P13" s="467"/>
      <c r="Q13" s="461"/>
      <c r="R13" s="455"/>
      <c r="S13" s="451"/>
      <c r="T13" s="454"/>
      <c r="U13" s="468"/>
      <c r="V13" s="461"/>
      <c r="W13" s="457"/>
      <c r="X13" s="452"/>
      <c r="Y13" s="31"/>
      <c r="Z13" s="831"/>
    </row>
    <row r="14" spans="1:27" ht="15.75" x14ac:dyDescent="0.25">
      <c r="A14" s="831"/>
      <c r="B14" s="506"/>
      <c r="C14" s="1392"/>
      <c r="D14" s="1402"/>
      <c r="E14" s="581"/>
      <c r="F14" s="269"/>
      <c r="G14" s="1398"/>
      <c r="H14" s="1399"/>
      <c r="I14" s="15"/>
      <c r="J14" s="453"/>
      <c r="K14" s="466"/>
      <c r="L14" s="460"/>
      <c r="M14" s="449"/>
      <c r="N14" s="471">
        <v>-2</v>
      </c>
      <c r="O14" s="454"/>
      <c r="P14" s="467"/>
      <c r="Q14" s="461"/>
      <c r="R14" s="455"/>
      <c r="S14" s="451"/>
      <c r="T14" s="454"/>
      <c r="U14" s="468"/>
      <c r="V14" s="461"/>
      <c r="W14" s="457"/>
      <c r="X14" s="452"/>
      <c r="Y14" s="31"/>
      <c r="Z14" s="831"/>
    </row>
    <row r="15" spans="1:27" ht="15.75" x14ac:dyDescent="0.25">
      <c r="A15" s="831"/>
      <c r="B15" s="506"/>
      <c r="C15" s="1390"/>
      <c r="D15" s="1391"/>
      <c r="E15" s="743"/>
      <c r="F15" s="269"/>
      <c r="G15" s="1396"/>
      <c r="H15" s="1397"/>
      <c r="I15" s="15"/>
      <c r="J15" s="453"/>
      <c r="K15" s="466"/>
      <c r="L15" s="460"/>
      <c r="M15" s="450"/>
      <c r="N15" s="471"/>
      <c r="O15" s="454"/>
      <c r="P15" s="467"/>
      <c r="Q15" s="461"/>
      <c r="R15" s="455"/>
      <c r="S15" s="451"/>
      <c r="T15" s="454"/>
      <c r="U15" s="468"/>
      <c r="V15" s="461"/>
      <c r="W15" s="457"/>
      <c r="X15" s="452"/>
      <c r="Y15" s="31"/>
      <c r="Z15" s="831"/>
    </row>
    <row r="16" spans="1:27" ht="15.75" x14ac:dyDescent="0.25">
      <c r="A16" s="831"/>
      <c r="B16" s="506"/>
      <c r="C16" s="1392"/>
      <c r="D16" s="1393"/>
      <c r="E16" s="14"/>
      <c r="F16" s="629"/>
      <c r="G16" s="1396"/>
      <c r="H16" s="1397"/>
      <c r="I16" s="15"/>
      <c r="J16" s="453"/>
      <c r="K16" s="466"/>
      <c r="L16" s="631"/>
      <c r="M16" s="447"/>
      <c r="N16" s="471"/>
      <c r="O16" s="454"/>
      <c r="P16" s="467"/>
      <c r="Q16" s="461"/>
      <c r="R16" s="632"/>
      <c r="S16" s="451"/>
      <c r="T16" s="454"/>
      <c r="U16" s="468"/>
      <c r="V16" s="461"/>
      <c r="W16" s="457"/>
      <c r="X16" s="452"/>
      <c r="Y16" s="31"/>
      <c r="Z16" s="831"/>
    </row>
    <row r="17" spans="1:26" x14ac:dyDescent="0.2">
      <c r="A17" s="831"/>
      <c r="B17" s="831"/>
      <c r="C17" s="831"/>
      <c r="D17" s="571"/>
      <c r="E17" s="831"/>
      <c r="F17" s="831"/>
      <c r="G17" s="831"/>
      <c r="H17" s="831"/>
      <c r="I17" s="831"/>
      <c r="J17" s="831"/>
      <c r="K17" s="831"/>
      <c r="L17" s="571"/>
      <c r="M17" s="831"/>
      <c r="N17" s="831"/>
      <c r="O17" s="831"/>
      <c r="P17" s="831"/>
      <c r="Q17" s="831"/>
      <c r="R17" s="831"/>
      <c r="S17" s="831"/>
      <c r="T17" s="831"/>
      <c r="U17" s="831"/>
      <c r="V17" s="831"/>
      <c r="W17" s="633"/>
      <c r="X17" s="831"/>
      <c r="Y17" s="831"/>
      <c r="Z17" s="831"/>
    </row>
    <row r="18" spans="1:26" x14ac:dyDescent="0.2">
      <c r="A18" s="831"/>
      <c r="B18" s="831"/>
      <c r="C18" s="831"/>
      <c r="D18" s="831"/>
      <c r="E18" s="831"/>
      <c r="F18" s="831"/>
      <c r="G18" s="831"/>
      <c r="H18" s="831"/>
      <c r="I18" s="831"/>
      <c r="J18" s="831"/>
      <c r="K18" s="831"/>
      <c r="L18" s="831"/>
      <c r="M18" s="831"/>
      <c r="N18" s="831"/>
      <c r="O18" s="831"/>
      <c r="P18" s="831"/>
      <c r="Q18" s="831"/>
      <c r="R18" s="831"/>
      <c r="S18" s="831"/>
      <c r="T18" s="831"/>
      <c r="U18" s="831"/>
      <c r="V18" s="831"/>
      <c r="W18" s="831"/>
      <c r="X18" s="831"/>
      <c r="Y18" s="831"/>
      <c r="Z18" s="831"/>
    </row>
    <row r="19" spans="1:26" x14ac:dyDescent="0.2">
      <c r="A19" s="831"/>
      <c r="B19" s="831"/>
      <c r="C19" s="831"/>
      <c r="D19" s="831"/>
      <c r="E19" s="831"/>
      <c r="F19" s="831"/>
      <c r="G19" s="831"/>
      <c r="H19" s="831"/>
      <c r="I19" s="831"/>
      <c r="J19" s="831"/>
      <c r="K19" s="831"/>
      <c r="L19" s="831"/>
      <c r="M19" s="831"/>
      <c r="N19" s="831"/>
      <c r="O19" s="831"/>
      <c r="P19" s="831"/>
      <c r="Q19" s="831"/>
      <c r="R19" s="831"/>
      <c r="S19" s="831"/>
      <c r="T19" s="831"/>
      <c r="U19" s="831"/>
      <c r="V19" s="831"/>
      <c r="W19" s="831"/>
      <c r="X19" s="831"/>
      <c r="Y19" s="831"/>
      <c r="Z19" s="831"/>
    </row>
    <row r="20" spans="1:26" x14ac:dyDescent="0.2"/>
    <row r="21" spans="1:26" x14ac:dyDescent="0.2"/>
    <row r="22" spans="1:26" x14ac:dyDescent="0.2"/>
    <row r="23" spans="1:26" x14ac:dyDescent="0.2"/>
    <row r="24" spans="1:26" x14ac:dyDescent="0.2"/>
    <row r="25" spans="1:26" x14ac:dyDescent="0.2"/>
    <row r="26" spans="1:26" x14ac:dyDescent="0.2"/>
    <row r="27" spans="1:26" x14ac:dyDescent="0.2"/>
    <row r="28" spans="1:26" x14ac:dyDescent="0.2"/>
    <row r="29" spans="1:26" x14ac:dyDescent="0.2"/>
    <row r="30" spans="1:26" x14ac:dyDescent="0.2"/>
    <row r="31" spans="1:26" x14ac:dyDescent="0.2"/>
    <row r="32" spans="1:26" x14ac:dyDescent="0.2"/>
    <row r="33" x14ac:dyDescent="0.2"/>
    <row r="34" x14ac:dyDescent="0.2"/>
    <row r="35" x14ac:dyDescent="0.2"/>
    <row r="36" x14ac:dyDescent="0.2"/>
    <row r="37" x14ac:dyDescent="0.2"/>
    <row r="38" x14ac:dyDescent="0.2"/>
    <row r="39" x14ac:dyDescent="0.2"/>
    <row r="40" x14ac:dyDescent="0.2"/>
    <row r="41" x14ac:dyDescent="0.2"/>
    <row r="42" x14ac:dyDescent="0.2"/>
    <row r="43" x14ac:dyDescent="0.2"/>
  </sheetData>
  <sheetProtection algorithmName="SHA-512" hashValue="gdnqpAyetRrR9X5HMPykxW9vytcccYewJIAtwTwJoqMHec0s9jujvPo+CppTRxS7rK+WtSaivrO46Xvn5t6+eQ==" saltValue="pKT9n0zIOmhA1B4wnteXFQ==" spinCount="100000" sheet="1" objects="1" insertRows="0" selectLockedCells="1"/>
  <mergeCells count="19">
    <mergeCell ref="B3:C3"/>
    <mergeCell ref="F3:G3"/>
    <mergeCell ref="J3:T3"/>
    <mergeCell ref="U3:X3"/>
    <mergeCell ref="Y3:Y4"/>
    <mergeCell ref="C15:D15"/>
    <mergeCell ref="C16:D16"/>
    <mergeCell ref="G10:H10"/>
    <mergeCell ref="G11:H11"/>
    <mergeCell ref="G12:H12"/>
    <mergeCell ref="G13:H13"/>
    <mergeCell ref="G14:H14"/>
    <mergeCell ref="G15:H15"/>
    <mergeCell ref="G16:H16"/>
    <mergeCell ref="C10:D10"/>
    <mergeCell ref="C11:D11"/>
    <mergeCell ref="C12:D12"/>
    <mergeCell ref="C13:D13"/>
    <mergeCell ref="C14:D14"/>
  </mergeCells>
  <conditionalFormatting sqref="S5:S16 X5:X16">
    <cfRule type="cellIs" dxfId="202" priority="10" operator="lessThan">
      <formula>0</formula>
    </cfRule>
  </conditionalFormatting>
  <conditionalFormatting sqref="N5:N16">
    <cfRule type="cellIs" dxfId="201" priority="7" operator="lessThan">
      <formula>0</formula>
    </cfRule>
  </conditionalFormatting>
  <conditionalFormatting sqref="J5:J16">
    <cfRule type="expression" dxfId="200" priority="6">
      <formula>M5=0</formula>
    </cfRule>
  </conditionalFormatting>
  <conditionalFormatting sqref="O5:O16">
    <cfRule type="expression" dxfId="199" priority="5">
      <formula>R5=0</formula>
    </cfRule>
  </conditionalFormatting>
  <conditionalFormatting sqref="T5:T16">
    <cfRule type="expression" dxfId="198" priority="4">
      <formula>W5=0</formula>
    </cfRule>
  </conditionalFormatting>
  <conditionalFormatting sqref="B5">
    <cfRule type="expression" dxfId="197" priority="1">
      <formula>$B$5="בתא זה להדביק מ-אדר"</formula>
    </cfRule>
  </conditionalFormatting>
  <pageMargins left="0.7" right="0.7" top="0.75" bottom="0.75" header="0.3" footer="0.3"/>
  <pageSetup paperSize="9" orientation="portrait" horizontalDpi="200" verticalDpi="200" r:id="rId1"/>
  <drawing r:id="rId2"/>
  <legacyDrawing r:id="rId3"/>
  <extLst>
    <ext xmlns:x14="http://schemas.microsoft.com/office/spreadsheetml/2009/9/main" uri="{78C0D931-6437-407d-A8EE-F0AAD7539E65}">
      <x14:conditionalFormattings>
        <x14:conditionalFormatting xmlns:xm="http://schemas.microsoft.com/office/excel/2006/main">
          <x14:cfRule type="iconSet" priority="9" id="{FCEB33E6-E1FA-4E91-BF31-C59DEEE98960}">
            <x14:iconSet custom="1">
              <x14:cfvo type="percent">
                <xm:f>0</xm:f>
              </x14:cfvo>
              <x14:cfvo type="num">
                <xm:f>0</xm:f>
              </x14:cfvo>
              <x14:cfvo type="num">
                <xm:f>1</xm:f>
              </x14:cfvo>
              <x14:cfIcon iconSet="NoIcons" iconId="0"/>
              <x14:cfIcon iconSet="NoIcons" iconId="0"/>
              <x14:cfIcon iconSet="3Symbols" iconId="2"/>
            </x14:iconSet>
          </x14:cfRule>
          <xm:sqref>S5:S16 X5:X16</xm:sqref>
        </x14:conditionalFormatting>
        <x14:conditionalFormatting xmlns:xm="http://schemas.microsoft.com/office/excel/2006/main">
          <x14:cfRule type="iconSet" priority="8" id="{661FCE45-73D2-4BFC-B1A7-5C40E3B323AB}">
            <x14:iconSet iconSet="3Symbols" custom="1">
              <x14:cfvo type="percent">
                <xm:f>0</xm:f>
              </x14:cfvo>
              <x14:cfvo type="percent">
                <xm:f>0</xm:f>
              </x14:cfvo>
              <x14:cfvo type="num">
                <xm:f>1</xm:f>
              </x14:cfvo>
              <x14:cfIcon iconSet="NoIcons" iconId="0"/>
              <x14:cfIcon iconSet="NoIcons" iconId="0"/>
              <x14:cfIcon iconSet="3Symbols" iconId="2"/>
            </x14:iconSet>
          </x14:cfRule>
          <xm:sqref>N5:N16</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גיליון9">
    <tabColor theme="7" tint="0.39997558519241921"/>
  </sheetPr>
  <dimension ref="A1:BR185"/>
  <sheetViews>
    <sheetView showGridLines="0" showRowColHeaders="0" rightToLeft="1" zoomScaleNormal="100" workbookViewId="0">
      <pane xSplit="3" ySplit="6" topLeftCell="D8" activePane="bottomRight" state="frozen"/>
      <selection activeCell="L45" sqref="L45"/>
      <selection pane="topRight" activeCell="L45" sqref="L45"/>
      <selection pane="bottomLeft" activeCell="L45" sqref="L45"/>
      <selection pane="bottomRight" activeCell="C8" sqref="C8:C25"/>
    </sheetView>
  </sheetViews>
  <sheetFormatPr defaultColWidth="0" defaultRowHeight="0" customHeight="1" zeroHeight="1" x14ac:dyDescent="0.2"/>
  <cols>
    <col min="1" max="1" width="8.875" style="12" customWidth="1"/>
    <col min="2" max="2" width="3" style="12" customWidth="1"/>
    <col min="3" max="3" width="0.125" style="12" customWidth="1"/>
    <col min="4" max="12" width="8.75" style="12" customWidth="1"/>
    <col min="13" max="13" width="35.625" style="12" customWidth="1"/>
    <col min="14" max="14" width="70.75" style="12" customWidth="1"/>
    <col min="15" max="15" width="7.375" customWidth="1"/>
    <col min="16" max="17" width="9.5" style="12" customWidth="1"/>
    <col min="18" max="18" width="12.75" style="12" customWidth="1"/>
    <col min="19" max="19" width="9.75" style="12" customWidth="1"/>
    <col min="20" max="20" width="9.875" style="12" bestFit="1" customWidth="1"/>
    <col min="21" max="21" width="10" style="12" customWidth="1"/>
    <col min="22" max="22" width="9.5" style="12" customWidth="1"/>
    <col min="23" max="23" width="9.375" style="12" customWidth="1"/>
    <col min="24" max="24" width="8.75" style="12" customWidth="1"/>
    <col min="25" max="25" width="10.75" style="12" customWidth="1"/>
    <col min="26" max="26" width="10.25" style="12" customWidth="1"/>
    <col min="27" max="27" width="9.5" style="12" customWidth="1"/>
    <col min="28" max="28" width="9.25" style="12" customWidth="1"/>
    <col min="29" max="44" width="8.75" style="12" customWidth="1"/>
    <col min="45" max="45" width="16.25" style="12" customWidth="1"/>
    <col min="46" max="46" width="12.125" style="12" customWidth="1"/>
    <col min="47" max="47" width="13.75" style="12" customWidth="1"/>
    <col min="48" max="48" width="12.625" style="12" customWidth="1"/>
    <col min="49" max="49" width="2.25" style="12" customWidth="1"/>
    <col min="50" max="50" width="12" style="12" customWidth="1"/>
    <col min="51" max="51" width="12.375" style="12" customWidth="1"/>
    <col min="52" max="58" width="8.75" style="12" customWidth="1"/>
    <col min="59" max="70" width="0" style="12" hidden="1" customWidth="1"/>
    <col min="71" max="16384" width="8.75" style="12" hidden="1"/>
  </cols>
  <sheetData>
    <row r="1" spans="1:55" ht="14.25" customHeight="1" thickTop="1" x14ac:dyDescent="0.2">
      <c r="A1" s="1542" t="s">
        <v>265</v>
      </c>
      <c r="B1" s="1542"/>
      <c r="C1" s="475"/>
      <c r="D1" s="649"/>
      <c r="F1" s="651"/>
      <c r="G1" s="1571"/>
      <c r="H1" s="1572"/>
      <c r="I1" s="1572"/>
      <c r="J1" s="1572"/>
      <c r="K1" s="1572"/>
      <c r="L1" s="1573"/>
      <c r="M1" s="650"/>
    </row>
    <row r="2" spans="1:55" ht="12.75" customHeight="1" x14ac:dyDescent="0.4">
      <c r="A2" s="1543"/>
      <c r="B2" s="1543"/>
      <c r="C2" s="1496"/>
      <c r="D2" s="649"/>
      <c r="E2" s="564"/>
      <c r="F2" s="652"/>
      <c r="G2" s="1574" t="s">
        <v>171</v>
      </c>
      <c r="H2" s="1575"/>
      <c r="I2" s="1575"/>
      <c r="J2" s="1575"/>
      <c r="K2" s="1575"/>
      <c r="L2" s="1576"/>
      <c r="M2" s="645"/>
      <c r="P2" s="1455" t="s">
        <v>35</v>
      </c>
      <c r="Q2" s="1455"/>
      <c r="R2" s="1455"/>
      <c r="S2" s="1455"/>
      <c r="T2" s="1455"/>
      <c r="U2" s="1455"/>
      <c r="V2" s="1455"/>
      <c r="W2" s="1455"/>
      <c r="X2" s="1455"/>
      <c r="Y2" s="1455"/>
      <c r="Z2" s="1455"/>
      <c r="AE2" s="1480" t="s">
        <v>34</v>
      </c>
      <c r="AF2" s="1480"/>
      <c r="AG2" s="1480"/>
      <c r="AH2" s="1480"/>
      <c r="AI2" s="1480"/>
      <c r="AJ2" s="1480"/>
      <c r="AK2" s="1480"/>
      <c r="AL2" s="1480"/>
      <c r="AM2" s="1480"/>
      <c r="AN2" s="1480"/>
      <c r="AO2" s="414"/>
      <c r="AP2" s="298"/>
      <c r="AQ2" s="298"/>
      <c r="AS2" s="1432" t="s">
        <v>146</v>
      </c>
      <c r="AT2" s="1432"/>
      <c r="AU2" s="1432"/>
      <c r="AV2" s="1432"/>
      <c r="AW2" s="1432"/>
      <c r="AX2" s="1432"/>
      <c r="AY2" s="1432"/>
      <c r="AZ2" s="1432"/>
      <c r="BA2" s="1432"/>
      <c r="BB2" s="1432"/>
      <c r="BC2" s="472"/>
    </row>
    <row r="3" spans="1:55" ht="14.25" customHeight="1" x14ac:dyDescent="0.4">
      <c r="A3" s="1543"/>
      <c r="B3" s="1543"/>
      <c r="C3" s="1496"/>
      <c r="D3" s="649"/>
      <c r="E3" s="564"/>
      <c r="F3" s="652"/>
      <c r="G3" s="1574"/>
      <c r="H3" s="1575"/>
      <c r="I3" s="1575"/>
      <c r="J3" s="1575"/>
      <c r="K3" s="1575"/>
      <c r="L3" s="1576"/>
      <c r="M3" s="650"/>
      <c r="P3" s="1455"/>
      <c r="Q3" s="1455"/>
      <c r="R3" s="1455"/>
      <c r="S3" s="1455"/>
      <c r="T3" s="1455"/>
      <c r="U3" s="1455"/>
      <c r="V3" s="1455"/>
      <c r="W3" s="1455"/>
      <c r="X3" s="1455"/>
      <c r="Y3" s="1455"/>
      <c r="Z3" s="1455"/>
      <c r="AE3" s="1480"/>
      <c r="AF3" s="1480"/>
      <c r="AG3" s="1480"/>
      <c r="AH3" s="1480"/>
      <c r="AI3" s="1480"/>
      <c r="AJ3" s="1480"/>
      <c r="AK3" s="1480"/>
      <c r="AL3" s="1480"/>
      <c r="AM3" s="1480"/>
      <c r="AN3" s="1480"/>
      <c r="AO3" s="414"/>
      <c r="AP3" s="298"/>
      <c r="AQ3" s="298"/>
      <c r="AS3" s="1432"/>
      <c r="AT3" s="1432"/>
      <c r="AU3" s="1432"/>
      <c r="AV3" s="1432"/>
      <c r="AW3" s="1432"/>
      <c r="AX3" s="1432"/>
      <c r="AY3" s="1432"/>
      <c r="AZ3" s="1432"/>
      <c r="BA3" s="1432"/>
      <c r="BB3" s="1432"/>
      <c r="BC3" s="472"/>
    </row>
    <row r="4" spans="1:55" ht="18.75" customHeight="1" x14ac:dyDescent="0.4">
      <c r="A4" s="1543"/>
      <c r="B4" s="1543"/>
      <c r="C4" s="1496"/>
      <c r="E4" s="564"/>
      <c r="F4" s="652"/>
      <c r="G4" s="1574"/>
      <c r="H4" s="1575"/>
      <c r="I4" s="1575"/>
      <c r="J4" s="1575"/>
      <c r="K4" s="1575"/>
      <c r="L4" s="1576"/>
      <c r="M4" s="645"/>
      <c r="P4" s="1455"/>
      <c r="Q4" s="1455"/>
      <c r="R4" s="1455"/>
      <c r="S4" s="1455"/>
      <c r="T4" s="1455"/>
      <c r="U4" s="1455"/>
      <c r="V4" s="1455"/>
      <c r="W4" s="1455"/>
      <c r="X4" s="1455"/>
      <c r="Y4" s="1455"/>
      <c r="Z4" s="1455"/>
      <c r="AE4" s="1480"/>
      <c r="AF4" s="1480"/>
      <c r="AG4" s="1480"/>
      <c r="AH4" s="1480"/>
      <c r="AI4" s="1480"/>
      <c r="AJ4" s="1480"/>
      <c r="AK4" s="1480"/>
      <c r="AL4" s="1480"/>
      <c r="AM4" s="1480"/>
      <c r="AN4" s="1480"/>
      <c r="AO4" s="414"/>
      <c r="AP4" s="298"/>
      <c r="AQ4" s="298"/>
      <c r="AS4" s="1432"/>
      <c r="AT4" s="1432"/>
      <c r="AU4" s="1432"/>
      <c r="AV4" s="1432"/>
      <c r="AW4" s="1432"/>
      <c r="AX4" s="1432"/>
      <c r="AY4" s="1432"/>
      <c r="AZ4" s="1432"/>
      <c r="BA4" s="1432"/>
      <c r="BB4" s="1432"/>
      <c r="BC4" s="472"/>
    </row>
    <row r="5" spans="1:55" ht="4.5" customHeight="1" x14ac:dyDescent="0.2">
      <c r="A5" s="1543"/>
      <c r="B5" s="1543"/>
      <c r="E5" s="564"/>
      <c r="F5" s="652"/>
      <c r="G5" s="1574"/>
      <c r="H5" s="1575"/>
      <c r="I5" s="1575"/>
      <c r="J5" s="1575"/>
      <c r="K5" s="1575"/>
      <c r="L5" s="1576"/>
    </row>
    <row r="6" spans="1:55" ht="14.25" customHeight="1" thickBot="1" x14ac:dyDescent="0.3">
      <c r="A6" s="1543"/>
      <c r="B6" s="1543"/>
      <c r="E6" s="564"/>
      <c r="F6" s="652"/>
      <c r="G6" s="1577"/>
      <c r="H6" s="1578"/>
      <c r="I6" s="1578"/>
      <c r="J6" s="1578"/>
      <c r="K6" s="1578"/>
      <c r="L6" s="1579"/>
      <c r="M6" s="645"/>
      <c r="Q6" s="1475" t="s">
        <v>182</v>
      </c>
      <c r="R6" s="1476"/>
      <c r="S6" s="1476"/>
      <c r="T6" s="1476"/>
      <c r="U6" s="1476"/>
      <c r="V6" s="1476"/>
      <c r="W6" s="1476"/>
      <c r="X6" s="1476"/>
      <c r="Z6" s="79"/>
    </row>
    <row r="7" spans="1:55" s="412" customFormat="1" ht="0.75" customHeight="1" thickTop="1" thickBot="1" x14ac:dyDescent="0.25">
      <c r="E7" s="568"/>
      <c r="F7" s="568"/>
      <c r="G7" s="569"/>
      <c r="H7" s="569"/>
      <c r="I7" s="569"/>
      <c r="J7" s="569"/>
      <c r="K7" s="569"/>
      <c r="L7" s="569"/>
      <c r="P7" s="641"/>
      <c r="AA7" s="727"/>
    </row>
    <row r="8" spans="1:55" ht="33" customHeight="1" thickTop="1" thickBot="1" x14ac:dyDescent="0.35">
      <c r="C8" s="650"/>
      <c r="P8" s="1464" t="s">
        <v>63</v>
      </c>
      <c r="Q8" s="1465"/>
      <c r="R8" s="1465"/>
      <c r="S8" s="1465"/>
      <c r="T8" s="1465"/>
      <c r="U8" s="1465"/>
      <c r="V8" s="1465"/>
      <c r="W8" s="1465"/>
      <c r="X8" s="1465"/>
      <c r="Y8" s="1466"/>
      <c r="Z8" s="299"/>
      <c r="AA8" s="79"/>
      <c r="AE8" s="1484"/>
      <c r="AF8" s="1485"/>
      <c r="AG8" s="1485"/>
      <c r="AH8" s="1485"/>
      <c r="AI8" s="1485"/>
      <c r="AJ8" s="1485"/>
      <c r="AK8" s="1485"/>
      <c r="AL8" s="1485"/>
      <c r="AM8" s="1485"/>
      <c r="AN8" s="1486"/>
      <c r="AR8" s="473"/>
      <c r="AS8" s="483" t="s">
        <v>147</v>
      </c>
      <c r="AT8" s="484" t="s">
        <v>0</v>
      </c>
      <c r="AU8" s="485" t="s">
        <v>164</v>
      </c>
      <c r="AV8" s="486" t="s">
        <v>148</v>
      </c>
      <c r="AW8" s="1495"/>
      <c r="AX8" s="487" t="s">
        <v>149</v>
      </c>
      <c r="AY8" s="498" t="s">
        <v>150</v>
      </c>
    </row>
    <row r="9" spans="1:55" ht="15" customHeight="1" thickTop="1" x14ac:dyDescent="0.3">
      <c r="C9" s="650"/>
      <c r="P9" s="1467"/>
      <c r="Q9" s="1468"/>
      <c r="R9" s="1468"/>
      <c r="S9" s="1468"/>
      <c r="T9" s="1468"/>
      <c r="U9" s="1468"/>
      <c r="V9" s="1468"/>
      <c r="W9" s="1468"/>
      <c r="X9" s="1468"/>
      <c r="Y9" s="1469"/>
      <c r="Z9" s="299"/>
      <c r="AA9" s="79"/>
      <c r="AE9" s="1481"/>
      <c r="AF9" s="1482"/>
      <c r="AG9" s="1482"/>
      <c r="AH9" s="1482"/>
      <c r="AI9" s="1482"/>
      <c r="AJ9" s="1482"/>
      <c r="AK9" s="1482"/>
      <c r="AL9" s="1482"/>
      <c r="AM9" s="1482"/>
      <c r="AN9" s="1483"/>
      <c r="AS9" s="488" t="s">
        <v>151</v>
      </c>
      <c r="AT9" s="489">
        <f>SUM('ניסן-מאי.5'!C39)</f>
        <v>0</v>
      </c>
      <c r="AU9" s="489">
        <f t="shared" ref="AU9:AU20" si="0">SUM(AT9-AV9+AY9)</f>
        <v>0</v>
      </c>
      <c r="AV9" s="489">
        <f>SUM('ניסן-מאי.5'!N39)</f>
        <v>0</v>
      </c>
      <c r="AW9" s="1495"/>
      <c r="AX9" s="490">
        <f>SUM('ניסן-מאי.5'!C39-'ניסן-מאי.5'!G39-'ניסן-מאי.5'!N39)</f>
        <v>0</v>
      </c>
      <c r="AY9" s="479"/>
    </row>
    <row r="10" spans="1:55" ht="15" customHeight="1" x14ac:dyDescent="0.2">
      <c r="C10" s="650"/>
      <c r="P10" s="1456" t="s">
        <v>42</v>
      </c>
      <c r="Q10" s="1457"/>
      <c r="R10" s="344"/>
      <c r="S10" s="1460" t="s">
        <v>79</v>
      </c>
      <c r="T10" s="1460"/>
      <c r="U10" s="344"/>
      <c r="V10" s="1462" t="s">
        <v>44</v>
      </c>
      <c r="W10" s="1462"/>
      <c r="X10" s="1462"/>
      <c r="Y10" s="1463"/>
      <c r="Z10" s="80"/>
      <c r="AA10" s="79"/>
      <c r="AE10" s="1481"/>
      <c r="AF10" s="1482"/>
      <c r="AG10" s="1482"/>
      <c r="AH10" s="1482"/>
      <c r="AI10" s="1482"/>
      <c r="AJ10" s="1482"/>
      <c r="AK10" s="1482"/>
      <c r="AL10" s="1482"/>
      <c r="AM10" s="1482"/>
      <c r="AN10" s="1483"/>
      <c r="AS10" s="491" t="s">
        <v>152</v>
      </c>
      <c r="AT10" s="492">
        <f>SUM('אייר-יוני.6'!C39)</f>
        <v>0</v>
      </c>
      <c r="AU10" s="492">
        <f t="shared" si="0"/>
        <v>0</v>
      </c>
      <c r="AV10" s="492">
        <f>SUM('אייר-יוני.6'!N39)</f>
        <v>0</v>
      </c>
      <c r="AW10" s="1495"/>
      <c r="AX10" s="493">
        <f>SUM('אייר-יוני.6'!C39-'אייר-יוני.6'!G39-'אייר-יוני.6'!N39)</f>
        <v>0</v>
      </c>
      <c r="AY10" s="480"/>
    </row>
    <row r="11" spans="1:55" ht="15" customHeight="1" x14ac:dyDescent="0.2">
      <c r="C11" s="650"/>
      <c r="P11" s="1458"/>
      <c r="Q11" s="1459"/>
      <c r="R11" s="262"/>
      <c r="S11" s="1461"/>
      <c r="T11" s="1461"/>
      <c r="U11" s="252"/>
      <c r="V11" s="1462"/>
      <c r="W11" s="1462"/>
      <c r="X11" s="1462"/>
      <c r="Y11" s="1463"/>
      <c r="Z11" s="80"/>
      <c r="AE11" s="1481"/>
      <c r="AF11" s="1482"/>
      <c r="AG11" s="1482"/>
      <c r="AH11" s="1482"/>
      <c r="AI11" s="1482"/>
      <c r="AJ11" s="1482"/>
      <c r="AK11" s="1482"/>
      <c r="AL11" s="1482"/>
      <c r="AM11" s="1482"/>
      <c r="AN11" s="1483"/>
      <c r="AS11" s="491" t="s">
        <v>153</v>
      </c>
      <c r="AT11" s="492">
        <f>SUM('סיון-יולי.7'!C39)</f>
        <v>0</v>
      </c>
      <c r="AU11" s="492">
        <f t="shared" si="0"/>
        <v>0</v>
      </c>
      <c r="AV11" s="492">
        <f>SUM('סיון-יולי.7'!N39)</f>
        <v>0</v>
      </c>
      <c r="AW11" s="1495"/>
      <c r="AX11" s="493">
        <f>SUM('סיון-יולי.7'!C39-'סיון-יולי.7'!G39-'סיון-יולי.7'!N39)</f>
        <v>0</v>
      </c>
      <c r="AY11" s="480"/>
    </row>
    <row r="12" spans="1:55" ht="15" customHeight="1" x14ac:dyDescent="0.2">
      <c r="C12" s="650"/>
      <c r="P12" s="345" t="s">
        <v>23</v>
      </c>
      <c r="Q12" s="346" t="s">
        <v>6</v>
      </c>
      <c r="R12" s="262"/>
      <c r="S12" s="347" t="s">
        <v>24</v>
      </c>
      <c r="T12" s="348" t="s">
        <v>6</v>
      </c>
      <c r="U12" s="252"/>
      <c r="V12" s="349" t="s">
        <v>40</v>
      </c>
      <c r="W12" s="349" t="s">
        <v>21</v>
      </c>
      <c r="X12" s="350" t="s">
        <v>41</v>
      </c>
      <c r="Y12" s="351" t="s">
        <v>6</v>
      </c>
      <c r="Z12" s="302"/>
      <c r="AE12" s="1481"/>
      <c r="AF12" s="1482"/>
      <c r="AG12" s="1482"/>
      <c r="AH12" s="1482"/>
      <c r="AI12" s="1482"/>
      <c r="AJ12" s="1482"/>
      <c r="AK12" s="1482"/>
      <c r="AL12" s="1482"/>
      <c r="AM12" s="1482"/>
      <c r="AN12" s="1483"/>
      <c r="AS12" s="491" t="s">
        <v>154</v>
      </c>
      <c r="AT12" s="492">
        <f>SUM('תמוז-אוגוסט.8'!C39)</f>
        <v>0</v>
      </c>
      <c r="AU12" s="492">
        <f t="shared" si="0"/>
        <v>0</v>
      </c>
      <c r="AV12" s="492">
        <f>SUM('תמוז-אוגוסט.8'!N39)</f>
        <v>0</v>
      </c>
      <c r="AW12" s="1495"/>
      <c r="AX12" s="493">
        <f>SUM('תמוז-אוגוסט.8'!C39-'תמוז-אוגוסט.8'!G39-'תמוז-אוגוסט.8'!N39)</f>
        <v>0</v>
      </c>
      <c r="AY12" s="480"/>
    </row>
    <row r="13" spans="1:55" ht="15" customHeight="1" x14ac:dyDescent="0.2">
      <c r="C13" s="650"/>
      <c r="P13" s="303" t="s">
        <v>64</v>
      </c>
      <c r="Q13" s="304">
        <v>6000</v>
      </c>
      <c r="R13" s="300"/>
      <c r="S13" s="305" t="s">
        <v>67</v>
      </c>
      <c r="T13" s="306">
        <v>1000</v>
      </c>
      <c r="U13" s="301"/>
      <c r="V13" s="307" t="s">
        <v>73</v>
      </c>
      <c r="W13" s="307" t="s">
        <v>75</v>
      </c>
      <c r="X13" s="308">
        <v>10</v>
      </c>
      <c r="Y13" s="309">
        <v>72</v>
      </c>
      <c r="Z13" s="310"/>
      <c r="AE13" s="1481"/>
      <c r="AF13" s="1482"/>
      <c r="AG13" s="1482"/>
      <c r="AH13" s="1482"/>
      <c r="AI13" s="1482"/>
      <c r="AJ13" s="1482"/>
      <c r="AK13" s="1482"/>
      <c r="AL13" s="1482"/>
      <c r="AM13" s="1482"/>
      <c r="AN13" s="1483"/>
      <c r="AS13" s="491" t="s">
        <v>155</v>
      </c>
      <c r="AT13" s="492">
        <f>SUM('אב-ספטמבר.9'!C39)</f>
        <v>0</v>
      </c>
      <c r="AU13" s="492">
        <f t="shared" si="0"/>
        <v>0</v>
      </c>
      <c r="AV13" s="492">
        <f>SUM('אב-ספטמבר.9'!N39)</f>
        <v>0</v>
      </c>
      <c r="AW13" s="1495"/>
      <c r="AX13" s="493">
        <f>SUM('אב-ספטמבר.9'!C39-'אב-ספטמבר.9'!G39-'אב-ספטמבר.9'!N39)</f>
        <v>0</v>
      </c>
      <c r="AY13" s="480"/>
    </row>
    <row r="14" spans="1:55" ht="15" customHeight="1" x14ac:dyDescent="0.2">
      <c r="C14" s="650"/>
      <c r="P14" s="303" t="s">
        <v>65</v>
      </c>
      <c r="Q14" s="304">
        <v>3000</v>
      </c>
      <c r="R14" s="300"/>
      <c r="S14" s="305" t="s">
        <v>68</v>
      </c>
      <c r="T14" s="306">
        <v>500</v>
      </c>
      <c r="U14" s="301"/>
      <c r="V14" s="307" t="s">
        <v>74</v>
      </c>
      <c r="W14" s="307" t="s">
        <v>75</v>
      </c>
      <c r="X14" s="308">
        <v>25</v>
      </c>
      <c r="Y14" s="309">
        <v>156</v>
      </c>
      <c r="Z14" s="310"/>
      <c r="AE14" s="1472"/>
      <c r="AF14" s="1473"/>
      <c r="AG14" s="1473"/>
      <c r="AH14" s="1473"/>
      <c r="AI14" s="1473"/>
      <c r="AJ14" s="1473"/>
      <c r="AK14" s="1473"/>
      <c r="AL14" s="1473"/>
      <c r="AM14" s="1473"/>
      <c r="AN14" s="1474"/>
      <c r="AS14" s="491" t="s">
        <v>156</v>
      </c>
      <c r="AT14" s="492">
        <f>SUM('אלול-אוקטובר.10'!C39)</f>
        <v>0</v>
      </c>
      <c r="AU14" s="492">
        <f t="shared" si="0"/>
        <v>0</v>
      </c>
      <c r="AV14" s="492">
        <f>SUM('אלול-אוקטובר.10'!N39)</f>
        <v>0</v>
      </c>
      <c r="AW14" s="1495"/>
      <c r="AX14" s="493">
        <f>SUM('אלול-אוקטובר.10'!C39-'אלול-אוקטובר.10'!G39-'אלול-אוקטובר.10'!N39)</f>
        <v>0</v>
      </c>
      <c r="AY14" s="480"/>
    </row>
    <row r="15" spans="1:55" ht="15" customHeight="1" x14ac:dyDescent="0.25">
      <c r="C15" s="650"/>
      <c r="P15" s="303" t="s">
        <v>66</v>
      </c>
      <c r="Q15" s="304">
        <v>2000</v>
      </c>
      <c r="R15" s="300"/>
      <c r="S15" s="305" t="s">
        <v>70</v>
      </c>
      <c r="T15" s="306">
        <v>700</v>
      </c>
      <c r="U15" s="301"/>
      <c r="V15" s="307" t="s">
        <v>117</v>
      </c>
      <c r="W15" s="307" t="s">
        <v>76</v>
      </c>
      <c r="X15" s="308">
        <v>25</v>
      </c>
      <c r="Y15" s="309">
        <v>400</v>
      </c>
      <c r="Z15" s="310"/>
      <c r="AA15" s="311"/>
      <c r="AE15" s="1472"/>
      <c r="AF15" s="1473"/>
      <c r="AG15" s="1473"/>
      <c r="AH15" s="1473"/>
      <c r="AI15" s="1473"/>
      <c r="AJ15" s="1473"/>
      <c r="AK15" s="1473"/>
      <c r="AL15" s="1473"/>
      <c r="AM15" s="1473"/>
      <c r="AN15" s="1474"/>
      <c r="AS15" s="491" t="s">
        <v>157</v>
      </c>
      <c r="AT15" s="492">
        <f>SUM('תשרי-נובמבר,11'!C39)</f>
        <v>0</v>
      </c>
      <c r="AU15" s="492">
        <f t="shared" si="0"/>
        <v>0</v>
      </c>
      <c r="AV15" s="492">
        <f>SUM('תשרי-נובמבר,11'!N39)</f>
        <v>0</v>
      </c>
      <c r="AW15" s="1495"/>
      <c r="AX15" s="493">
        <f>SUM('תשרי-נובמבר,11'!C39-'תשרי-נובמבר,11'!G39-'תשרי-נובמבר,11'!N39)</f>
        <v>0</v>
      </c>
      <c r="AY15" s="480"/>
    </row>
    <row r="16" spans="1:55" ht="15" customHeight="1" x14ac:dyDescent="0.2">
      <c r="C16" s="650"/>
      <c r="P16" s="303" t="s">
        <v>69</v>
      </c>
      <c r="Q16" s="304">
        <v>2000</v>
      </c>
      <c r="R16" s="300"/>
      <c r="S16" s="305" t="s">
        <v>71</v>
      </c>
      <c r="T16" s="306">
        <v>1000</v>
      </c>
      <c r="U16" s="301"/>
      <c r="V16" s="307" t="s">
        <v>77</v>
      </c>
      <c r="W16" s="307" t="s">
        <v>78</v>
      </c>
      <c r="X16" s="308">
        <v>25</v>
      </c>
      <c r="Y16" s="309">
        <v>100</v>
      </c>
      <c r="Z16" s="310"/>
      <c r="AE16" s="1472"/>
      <c r="AF16" s="1473"/>
      <c r="AG16" s="1473"/>
      <c r="AH16" s="1473"/>
      <c r="AI16" s="1473"/>
      <c r="AJ16" s="1473"/>
      <c r="AK16" s="1473"/>
      <c r="AL16" s="1473"/>
      <c r="AM16" s="1473"/>
      <c r="AN16" s="1474"/>
      <c r="AS16" s="491" t="s">
        <v>158</v>
      </c>
      <c r="AT16" s="492">
        <f>SUM('חשוון-דצמבר,12'!C39)</f>
        <v>0</v>
      </c>
      <c r="AU16" s="492">
        <f t="shared" si="0"/>
        <v>0</v>
      </c>
      <c r="AV16" s="492">
        <f>SUM('חשוון-דצמבר,12'!N39)</f>
        <v>0</v>
      </c>
      <c r="AW16" s="1495"/>
      <c r="AX16" s="493">
        <f>SUM('חשוון-דצמבר,12'!C39-'חשוון-דצמבר,12'!G39-'חשוון-דצמבר,12'!N39)</f>
        <v>0</v>
      </c>
      <c r="AY16" s="480"/>
    </row>
    <row r="17" spans="1:51" ht="15" customHeight="1" x14ac:dyDescent="0.2">
      <c r="C17" s="650"/>
      <c r="P17" s="303" t="s">
        <v>72</v>
      </c>
      <c r="Q17" s="304">
        <v>1000</v>
      </c>
      <c r="R17" s="300"/>
      <c r="S17" s="305" t="s">
        <v>116</v>
      </c>
      <c r="T17" s="306">
        <v>1500</v>
      </c>
      <c r="U17" s="301"/>
      <c r="V17" s="307" t="s">
        <v>128</v>
      </c>
      <c r="W17" s="307"/>
      <c r="X17" s="308"/>
      <c r="Y17" s="309">
        <v>72</v>
      </c>
      <c r="Z17" s="310"/>
      <c r="AE17" s="1472"/>
      <c r="AF17" s="1473"/>
      <c r="AG17" s="1473"/>
      <c r="AH17" s="1473"/>
      <c r="AI17" s="1473"/>
      <c r="AJ17" s="1473"/>
      <c r="AK17" s="1473"/>
      <c r="AL17" s="1473"/>
      <c r="AM17" s="1473"/>
      <c r="AN17" s="1474"/>
      <c r="AS17" s="491" t="s">
        <v>159</v>
      </c>
      <c r="AT17" s="492">
        <f>SUM('כסליו-ינואר,1'!C39)</f>
        <v>0</v>
      </c>
      <c r="AU17" s="492">
        <f t="shared" si="0"/>
        <v>0</v>
      </c>
      <c r="AV17" s="492">
        <f>SUM('כסליו-ינואר,1'!N39)</f>
        <v>0</v>
      </c>
      <c r="AW17" s="1495"/>
      <c r="AX17" s="493">
        <f>SUM('כסליו-ינואר,1'!C39-'כסליו-ינואר,1'!G39-'כסליו-ינואר,1'!N39)</f>
        <v>0</v>
      </c>
      <c r="AY17" s="480"/>
    </row>
    <row r="18" spans="1:51" ht="15" customHeight="1" x14ac:dyDescent="0.2">
      <c r="C18" s="650"/>
      <c r="P18" s="303" t="s">
        <v>126</v>
      </c>
      <c r="Q18" s="304">
        <v>1000</v>
      </c>
      <c r="R18" s="300"/>
      <c r="S18" s="305" t="s">
        <v>127</v>
      </c>
      <c r="T18" s="306">
        <v>300</v>
      </c>
      <c r="U18" s="301"/>
      <c r="V18" s="307"/>
      <c r="W18" s="307"/>
      <c r="X18" s="308"/>
      <c r="Y18" s="309"/>
      <c r="Z18" s="310"/>
      <c r="AE18" s="1472"/>
      <c r="AF18" s="1473"/>
      <c r="AG18" s="1473"/>
      <c r="AH18" s="1473"/>
      <c r="AI18" s="1473"/>
      <c r="AJ18" s="1473"/>
      <c r="AK18" s="1473"/>
      <c r="AL18" s="1473"/>
      <c r="AM18" s="1473"/>
      <c r="AN18" s="1474"/>
      <c r="AS18" s="491" t="s">
        <v>160</v>
      </c>
      <c r="AT18" s="492">
        <f>SUM('טיבת-פברואר,2'!C39)</f>
        <v>0</v>
      </c>
      <c r="AU18" s="492">
        <f t="shared" si="0"/>
        <v>0</v>
      </c>
      <c r="AV18" s="492">
        <f>SUM('טיבת-פברואר,2'!N39)</f>
        <v>0</v>
      </c>
      <c r="AW18" s="1495"/>
      <c r="AX18" s="493">
        <f>SUM('טיבת-פברואר,2'!C39-'טיבת-פברואר,2'!G39-'טיבת-פברואר,2'!N39)</f>
        <v>0</v>
      </c>
      <c r="AY18" s="480"/>
    </row>
    <row r="19" spans="1:51" ht="15" customHeight="1" thickBot="1" x14ac:dyDescent="0.25">
      <c r="C19" s="650"/>
      <c r="P19" s="312"/>
      <c r="Q19" s="313"/>
      <c r="R19" s="300"/>
      <c r="S19" s="314"/>
      <c r="T19" s="315"/>
      <c r="U19" s="301"/>
      <c r="V19" s="316"/>
      <c r="W19" s="316"/>
      <c r="X19" s="317"/>
      <c r="Y19" s="318"/>
      <c r="Z19" s="310"/>
      <c r="AE19" s="1472"/>
      <c r="AF19" s="1473"/>
      <c r="AG19" s="1473"/>
      <c r="AH19" s="1473"/>
      <c r="AI19" s="1473"/>
      <c r="AJ19" s="1473"/>
      <c r="AK19" s="1473"/>
      <c r="AL19" s="1473"/>
      <c r="AM19" s="1473"/>
      <c r="AN19" s="1474"/>
      <c r="AS19" s="491" t="s">
        <v>161</v>
      </c>
      <c r="AT19" s="492">
        <f>SUM('שבט-מרץ,3'!C39)</f>
        <v>0</v>
      </c>
      <c r="AU19" s="492">
        <f t="shared" si="0"/>
        <v>0</v>
      </c>
      <c r="AV19" s="492">
        <f>SUM('שבט-מרץ,3'!N39)</f>
        <v>0</v>
      </c>
      <c r="AW19" s="1495"/>
      <c r="AX19" s="493">
        <f>SUM('שבט-מרץ,3'!C39-'שבט-מרץ,3'!G39-'שבט-מרץ,3'!N39)</f>
        <v>0</v>
      </c>
      <c r="AY19" s="480"/>
    </row>
    <row r="20" spans="1:51" ht="15" customHeight="1" thickTop="1" thickBot="1" x14ac:dyDescent="0.25">
      <c r="C20" s="650"/>
      <c r="P20" s="352" t="s">
        <v>43</v>
      </c>
      <c r="Q20" s="353">
        <f>SUM(Q13:Q19)</f>
        <v>15000</v>
      </c>
      <c r="R20" s="382"/>
      <c r="S20" s="354" t="s">
        <v>43</v>
      </c>
      <c r="T20" s="355">
        <f>SUM(T13:T19)</f>
        <v>5000</v>
      </c>
      <c r="U20" s="383"/>
      <c r="V20" s="1477" t="s">
        <v>43</v>
      </c>
      <c r="W20" s="1478"/>
      <c r="X20" s="1479"/>
      <c r="Y20" s="356">
        <f>SUM(Y13:Y19)</f>
        <v>800</v>
      </c>
      <c r="Z20" s="319"/>
      <c r="AE20" s="1472"/>
      <c r="AF20" s="1473"/>
      <c r="AG20" s="1473"/>
      <c r="AH20" s="1473"/>
      <c r="AI20" s="1473"/>
      <c r="AJ20" s="1473"/>
      <c r="AK20" s="1473"/>
      <c r="AL20" s="1473"/>
      <c r="AM20" s="1473"/>
      <c r="AN20" s="1474"/>
      <c r="AS20" s="494" t="s">
        <v>162</v>
      </c>
      <c r="AT20" s="495">
        <f>SUM('אדר-אפריל,4'!C39)</f>
        <v>0</v>
      </c>
      <c r="AU20" s="496">
        <f t="shared" si="0"/>
        <v>0</v>
      </c>
      <c r="AV20" s="495">
        <f>SUM('אדר-אפריל,4'!N39)</f>
        <v>0</v>
      </c>
      <c r="AW20" s="1495"/>
      <c r="AX20" s="497">
        <f>SUM('אדר-אפריל,4'!C39-'אדר-אפריל,4'!G39-'אדר-אפריל,4'!N39)</f>
        <v>0</v>
      </c>
      <c r="AY20" s="482"/>
    </row>
    <row r="21" spans="1:51" ht="15" customHeight="1" thickTop="1" x14ac:dyDescent="0.2">
      <c r="C21" s="650"/>
      <c r="P21" s="357"/>
      <c r="Q21" s="358"/>
      <c r="R21" s="358"/>
      <c r="S21" s="358"/>
      <c r="T21" s="358"/>
      <c r="U21" s="358"/>
      <c r="V21" s="358"/>
      <c r="W21" s="358"/>
      <c r="X21" s="358"/>
      <c r="Y21" s="359"/>
      <c r="Z21" s="79"/>
      <c r="AE21" s="1472"/>
      <c r="AF21" s="1473"/>
      <c r="AG21" s="1473"/>
      <c r="AH21" s="1473"/>
      <c r="AI21" s="1473"/>
      <c r="AJ21" s="1473"/>
      <c r="AK21" s="1473"/>
      <c r="AL21" s="1473"/>
      <c r="AM21" s="1473"/>
      <c r="AN21" s="1474"/>
      <c r="AS21"/>
      <c r="AT21" s="481"/>
      <c r="AU21"/>
      <c r="AV21" s="481"/>
      <c r="AW21"/>
      <c r="AX21" s="481"/>
      <c r="AY21" s="481"/>
    </row>
    <row r="22" spans="1:51" ht="15" customHeight="1" thickBot="1" x14ac:dyDescent="0.25">
      <c r="C22" s="650"/>
      <c r="P22" s="1470" t="s">
        <v>45</v>
      </c>
      <c r="Q22" s="1471"/>
      <c r="R22" s="360">
        <f>SUM(Q20-T20)</f>
        <v>10000</v>
      </c>
      <c r="S22" s="1471" t="s">
        <v>9</v>
      </c>
      <c r="T22" s="1471"/>
      <c r="U22" s="361">
        <f>SUM(R22/10)</f>
        <v>1000</v>
      </c>
      <c r="V22" s="1471" t="s">
        <v>46</v>
      </c>
      <c r="W22" s="1471"/>
      <c r="X22" s="1471"/>
      <c r="Y22" s="362">
        <f>SUM(U22-Y20)</f>
        <v>200</v>
      </c>
      <c r="Z22" s="320"/>
      <c r="AE22" s="1472"/>
      <c r="AF22" s="1473"/>
      <c r="AG22" s="1473"/>
      <c r="AH22" s="1473"/>
      <c r="AI22" s="1473"/>
      <c r="AJ22" s="1473"/>
      <c r="AK22" s="1473"/>
      <c r="AL22" s="1473"/>
      <c r="AM22" s="1473"/>
      <c r="AN22" s="1474"/>
    </row>
    <row r="23" spans="1:51" ht="10.9" customHeight="1" thickTop="1" x14ac:dyDescent="0.2">
      <c r="C23" s="650"/>
      <c r="Z23" s="79"/>
      <c r="AE23" s="1472"/>
      <c r="AF23" s="1473"/>
      <c r="AG23" s="1473"/>
      <c r="AH23" s="1473"/>
      <c r="AI23" s="1473"/>
      <c r="AJ23" s="1473"/>
      <c r="AK23" s="1473"/>
      <c r="AL23" s="1473"/>
      <c r="AM23" s="1473"/>
      <c r="AN23" s="1474"/>
    </row>
    <row r="24" spans="1:51" ht="10.9" customHeight="1" x14ac:dyDescent="0.2">
      <c r="A24" s="1431" t="s">
        <v>165</v>
      </c>
      <c r="B24" s="1431"/>
      <c r="C24" s="650"/>
      <c r="AE24" s="1472"/>
      <c r="AF24" s="1473"/>
      <c r="AG24" s="1473"/>
      <c r="AH24" s="1473"/>
      <c r="AI24" s="1473"/>
      <c r="AJ24" s="1473"/>
      <c r="AK24" s="1473"/>
      <c r="AL24" s="1473"/>
      <c r="AM24" s="1473"/>
      <c r="AN24" s="1474"/>
    </row>
    <row r="25" spans="1:51" ht="15.75" customHeight="1" thickBot="1" x14ac:dyDescent="0.25">
      <c r="A25" s="1431"/>
      <c r="B25" s="1431"/>
      <c r="C25" s="653"/>
      <c r="X25" s="79"/>
      <c r="AE25" s="1472"/>
      <c r="AF25" s="1473"/>
      <c r="AG25" s="1473"/>
      <c r="AH25" s="1473"/>
      <c r="AI25" s="1473"/>
      <c r="AJ25" s="1473"/>
      <c r="AK25" s="1473"/>
      <c r="AL25" s="1473"/>
      <c r="AM25" s="1473"/>
      <c r="AN25" s="1474"/>
    </row>
    <row r="26" spans="1:51" ht="10.9" customHeight="1" thickTop="1" x14ac:dyDescent="0.2">
      <c r="A26" s="1431"/>
      <c r="B26" s="1431"/>
      <c r="N26" s="79"/>
      <c r="P26" s="79"/>
      <c r="Q26" s="79"/>
      <c r="X26" s="79"/>
      <c r="Y26" s="79"/>
      <c r="AE26" s="1472"/>
      <c r="AF26" s="1473"/>
      <c r="AG26" s="1473"/>
      <c r="AH26" s="1473"/>
      <c r="AI26" s="1473"/>
      <c r="AJ26" s="1473"/>
      <c r="AK26" s="1473"/>
      <c r="AL26" s="1473"/>
      <c r="AM26" s="1473"/>
      <c r="AN26" s="1474"/>
    </row>
    <row r="27" spans="1:51" ht="10.9" customHeight="1" x14ac:dyDescent="0.2">
      <c r="A27" s="1431"/>
      <c r="B27" s="1431"/>
      <c r="N27" s="79"/>
      <c r="P27" s="79"/>
      <c r="Q27" s="79"/>
      <c r="X27" s="79"/>
      <c r="Y27" s="79"/>
      <c r="AE27" s="1472"/>
      <c r="AF27" s="1473"/>
      <c r="AG27" s="1473"/>
      <c r="AH27" s="1473"/>
      <c r="AI27" s="1473"/>
      <c r="AJ27" s="1473"/>
      <c r="AK27" s="1473"/>
      <c r="AL27" s="1473"/>
      <c r="AM27" s="1473"/>
      <c r="AN27" s="1474"/>
    </row>
    <row r="28" spans="1:51" ht="10.9" customHeight="1" x14ac:dyDescent="0.2">
      <c r="A28" s="1431"/>
      <c r="B28" s="1431"/>
      <c r="N28" s="79"/>
      <c r="P28" s="79"/>
      <c r="Q28" s="79"/>
      <c r="X28" s="79"/>
      <c r="Y28" s="79"/>
      <c r="AB28" s="79"/>
      <c r="AC28" s="79"/>
      <c r="AE28" s="1472"/>
      <c r="AF28" s="1473"/>
      <c r="AG28" s="1473"/>
      <c r="AH28" s="1473"/>
      <c r="AI28" s="1473"/>
      <c r="AJ28" s="1473"/>
      <c r="AK28" s="1473"/>
      <c r="AL28" s="1473"/>
      <c r="AM28" s="1473"/>
      <c r="AN28" s="1474"/>
    </row>
    <row r="29" spans="1:51" ht="10.9" customHeight="1" x14ac:dyDescent="0.2">
      <c r="A29" s="1431"/>
      <c r="B29" s="1431"/>
      <c r="N29" s="79"/>
      <c r="P29" s="79"/>
      <c r="Q29" s="79"/>
      <c r="Y29" s="79"/>
      <c r="AE29" s="1472"/>
      <c r="AF29" s="1473"/>
      <c r="AG29" s="1473"/>
      <c r="AH29" s="1473"/>
      <c r="AI29" s="1473"/>
      <c r="AJ29" s="1473"/>
      <c r="AK29" s="1473"/>
      <c r="AL29" s="1473"/>
      <c r="AM29" s="1473"/>
      <c r="AN29" s="1474"/>
    </row>
    <row r="30" spans="1:51" ht="10.9" customHeight="1" thickBot="1" x14ac:dyDescent="0.25">
      <c r="A30" s="1431"/>
      <c r="B30" s="1431"/>
      <c r="N30" s="79"/>
      <c r="P30" s="321"/>
      <c r="Q30" s="321"/>
      <c r="R30" s="321"/>
      <c r="S30" s="321"/>
      <c r="T30" s="321"/>
      <c r="U30" s="321"/>
      <c r="V30" s="321"/>
      <c r="W30" s="321"/>
      <c r="X30" s="321"/>
      <c r="Y30" s="321"/>
      <c r="AE30" s="1472"/>
      <c r="AF30" s="1473"/>
      <c r="AG30" s="1473"/>
      <c r="AH30" s="1473"/>
      <c r="AI30" s="1473"/>
      <c r="AJ30" s="1473"/>
      <c r="AK30" s="1473"/>
      <c r="AL30" s="1473"/>
      <c r="AM30" s="1473"/>
      <c r="AN30" s="1474"/>
    </row>
    <row r="31" spans="1:51" ht="10.9" customHeight="1" thickTop="1" x14ac:dyDescent="0.2">
      <c r="A31" s="1431"/>
      <c r="B31" s="1431"/>
      <c r="N31" s="663"/>
      <c r="P31" s="322"/>
      <c r="Q31" s="79"/>
      <c r="Y31" s="323"/>
      <c r="AE31" s="1472"/>
      <c r="AF31" s="1473"/>
      <c r="AG31" s="1473"/>
      <c r="AH31" s="1473"/>
      <c r="AI31" s="1473"/>
      <c r="AJ31" s="1473"/>
      <c r="AK31" s="1473"/>
      <c r="AL31" s="1473"/>
      <c r="AM31" s="1473"/>
      <c r="AN31" s="1474"/>
    </row>
    <row r="32" spans="1:51" ht="10.9" customHeight="1" x14ac:dyDescent="0.2">
      <c r="A32" s="1431"/>
      <c r="B32" s="1431"/>
      <c r="N32" s="663"/>
      <c r="P32" s="322"/>
      <c r="R32" s="1565" t="s">
        <v>172</v>
      </c>
      <c r="S32" s="1565"/>
      <c r="T32" s="1565"/>
      <c r="U32" s="1565"/>
      <c r="V32" s="1565"/>
      <c r="W32" s="1565"/>
      <c r="Y32" s="323"/>
      <c r="AE32" s="1472"/>
      <c r="AF32" s="1473"/>
      <c r="AG32" s="1473"/>
      <c r="AH32" s="1473"/>
      <c r="AI32" s="1473"/>
      <c r="AJ32" s="1473"/>
      <c r="AK32" s="1473"/>
      <c r="AL32" s="1473"/>
      <c r="AM32" s="1473"/>
      <c r="AN32" s="1474"/>
    </row>
    <row r="33" spans="1:40" ht="10.9" customHeight="1" x14ac:dyDescent="0.2">
      <c r="A33" s="1431"/>
      <c r="B33" s="1431"/>
      <c r="N33" s="663"/>
      <c r="O33" s="725"/>
      <c r="P33" s="663"/>
      <c r="R33" s="1565"/>
      <c r="S33" s="1565"/>
      <c r="T33" s="1565"/>
      <c r="U33" s="1565"/>
      <c r="V33" s="1565"/>
      <c r="W33" s="1565"/>
      <c r="Y33" s="323"/>
      <c r="AE33" s="1472"/>
      <c r="AF33" s="1473"/>
      <c r="AG33" s="1473"/>
      <c r="AH33" s="1473"/>
      <c r="AI33" s="1473"/>
      <c r="AJ33" s="1473"/>
      <c r="AK33" s="1473"/>
      <c r="AL33" s="1473"/>
      <c r="AM33" s="1473"/>
      <c r="AN33" s="1474"/>
    </row>
    <row r="34" spans="1:40" ht="10.9" customHeight="1" x14ac:dyDescent="0.2">
      <c r="A34" s="1431"/>
      <c r="B34" s="1431"/>
      <c r="N34" s="663"/>
      <c r="O34" s="725"/>
      <c r="R34" s="1565"/>
      <c r="S34" s="1565"/>
      <c r="T34" s="1565"/>
      <c r="U34" s="1565"/>
      <c r="V34" s="1565"/>
      <c r="W34" s="1565"/>
      <c r="Y34" s="323"/>
      <c r="AE34" s="1472"/>
      <c r="AF34" s="1473"/>
      <c r="AG34" s="1473"/>
      <c r="AH34" s="1473"/>
      <c r="AI34" s="1473"/>
      <c r="AJ34" s="1473"/>
      <c r="AK34" s="1473"/>
      <c r="AL34" s="1473"/>
      <c r="AM34" s="1473"/>
      <c r="AN34" s="1474"/>
    </row>
    <row r="35" spans="1:40" ht="10.9" customHeight="1" x14ac:dyDescent="0.2">
      <c r="A35" s="1431"/>
      <c r="B35" s="1431"/>
      <c r="N35" s="663"/>
      <c r="O35" s="725"/>
      <c r="Y35" s="323"/>
      <c r="AE35" s="1472"/>
      <c r="AF35" s="1473"/>
      <c r="AG35" s="1473"/>
      <c r="AH35" s="1473"/>
      <c r="AI35" s="1473"/>
      <c r="AJ35" s="1473"/>
      <c r="AK35" s="1473"/>
      <c r="AL35" s="1473"/>
      <c r="AM35" s="1473"/>
      <c r="AN35" s="1474"/>
    </row>
    <row r="36" spans="1:40" ht="10.9" customHeight="1" x14ac:dyDescent="0.2">
      <c r="A36" s="1431"/>
      <c r="B36" s="1431"/>
      <c r="N36" s="663"/>
      <c r="O36" s="725"/>
      <c r="Y36" s="323"/>
      <c r="AE36" s="1472"/>
      <c r="AF36" s="1473"/>
      <c r="AG36" s="1473"/>
      <c r="AH36" s="1473"/>
      <c r="AI36" s="1473"/>
      <c r="AJ36" s="1473"/>
      <c r="AK36" s="1473"/>
      <c r="AL36" s="1473"/>
      <c r="AM36" s="1473"/>
      <c r="AN36" s="1474"/>
    </row>
    <row r="37" spans="1:40" ht="10.9" customHeight="1" x14ac:dyDescent="0.2">
      <c r="A37" s="1431"/>
      <c r="B37" s="1431"/>
      <c r="N37" s="663"/>
      <c r="O37" s="725"/>
      <c r="Y37" s="323"/>
      <c r="AE37" s="1472"/>
      <c r="AF37" s="1473"/>
      <c r="AG37" s="1473"/>
      <c r="AH37" s="1473"/>
      <c r="AI37" s="1473"/>
      <c r="AJ37" s="1473"/>
      <c r="AK37" s="1473"/>
      <c r="AL37" s="1473"/>
      <c r="AM37" s="1473"/>
      <c r="AN37" s="1474"/>
    </row>
    <row r="38" spans="1:40" ht="10.9" customHeight="1" x14ac:dyDescent="0.2">
      <c r="A38" s="1431"/>
      <c r="B38" s="1431"/>
      <c r="N38" s="663"/>
      <c r="O38" s="725"/>
      <c r="Y38" s="323"/>
      <c r="AE38" s="1472"/>
      <c r="AF38" s="1473"/>
      <c r="AG38" s="1473"/>
      <c r="AH38" s="1473"/>
      <c r="AI38" s="1473"/>
      <c r="AJ38" s="1473"/>
      <c r="AK38" s="1473"/>
      <c r="AL38" s="1473"/>
      <c r="AM38" s="1473"/>
      <c r="AN38" s="1474"/>
    </row>
    <row r="39" spans="1:40" ht="10.9" customHeight="1" x14ac:dyDescent="0.2">
      <c r="A39" s="1431"/>
      <c r="B39" s="1431"/>
      <c r="N39" s="663"/>
      <c r="O39" s="725"/>
      <c r="Y39" s="323"/>
      <c r="AE39" s="1472"/>
      <c r="AF39" s="1473"/>
      <c r="AG39" s="1473"/>
      <c r="AH39" s="1473"/>
      <c r="AI39" s="1473"/>
      <c r="AJ39" s="1473"/>
      <c r="AK39" s="1473"/>
      <c r="AL39" s="1473"/>
      <c r="AM39" s="1473"/>
      <c r="AN39" s="1474"/>
    </row>
    <row r="40" spans="1:40" ht="10.9" customHeight="1" x14ac:dyDescent="0.2">
      <c r="N40" s="663"/>
      <c r="O40" s="725"/>
      <c r="Y40" s="323"/>
      <c r="AE40" s="1472"/>
      <c r="AF40" s="1473"/>
      <c r="AG40" s="1473"/>
      <c r="AH40" s="1473"/>
      <c r="AI40" s="1473"/>
      <c r="AJ40" s="1473"/>
      <c r="AK40" s="1473"/>
      <c r="AL40" s="1473"/>
      <c r="AM40" s="1473"/>
      <c r="AN40" s="1474"/>
    </row>
    <row r="41" spans="1:40" ht="10.9" customHeight="1" x14ac:dyDescent="0.2">
      <c r="N41" s="663"/>
      <c r="O41" s="725"/>
      <c r="Y41" s="323"/>
      <c r="AE41" s="1472"/>
      <c r="AF41" s="1473"/>
      <c r="AG41" s="1473"/>
      <c r="AH41" s="1473"/>
      <c r="AI41" s="1473"/>
      <c r="AJ41" s="1473"/>
      <c r="AK41" s="1473"/>
      <c r="AL41" s="1473"/>
      <c r="AM41" s="1473"/>
      <c r="AN41" s="1474"/>
    </row>
    <row r="42" spans="1:40" ht="10.9" customHeight="1" x14ac:dyDescent="0.2">
      <c r="M42" s="79"/>
      <c r="N42" s="85"/>
      <c r="O42" s="725"/>
      <c r="Y42" s="323"/>
      <c r="AE42" s="1472"/>
      <c r="AF42" s="1473"/>
      <c r="AG42" s="1473"/>
      <c r="AH42" s="1473"/>
      <c r="AI42" s="1473"/>
      <c r="AJ42" s="1473"/>
      <c r="AK42" s="1473"/>
      <c r="AL42" s="1473"/>
      <c r="AM42" s="1473"/>
      <c r="AN42" s="1474"/>
    </row>
    <row r="43" spans="1:40" ht="10.9" customHeight="1" x14ac:dyDescent="0.2">
      <c r="N43" s="663"/>
      <c r="O43" s="725"/>
      <c r="Y43" s="323"/>
      <c r="AE43" s="1472"/>
      <c r="AF43" s="1473"/>
      <c r="AG43" s="1473"/>
      <c r="AH43" s="1473"/>
      <c r="AI43" s="1473"/>
      <c r="AJ43" s="1473"/>
      <c r="AK43" s="1473"/>
      <c r="AL43" s="1473"/>
      <c r="AM43" s="1473"/>
      <c r="AN43" s="1474"/>
    </row>
    <row r="44" spans="1:40" ht="10.9" customHeight="1" x14ac:dyDescent="0.2">
      <c r="N44" s="663"/>
      <c r="O44" s="725"/>
      <c r="Y44" s="323"/>
      <c r="AE44" s="1472"/>
      <c r="AF44" s="1473"/>
      <c r="AG44" s="1473"/>
      <c r="AH44" s="1473"/>
      <c r="AI44" s="1473"/>
      <c r="AJ44" s="1473"/>
      <c r="AK44" s="1473"/>
      <c r="AL44" s="1473"/>
      <c r="AM44" s="1473"/>
      <c r="AN44" s="1474"/>
    </row>
    <row r="45" spans="1:40" ht="10.9" customHeight="1" x14ac:dyDescent="0.2">
      <c r="M45" s="79"/>
      <c r="N45" s="663"/>
      <c r="O45" s="725"/>
      <c r="Y45" s="323"/>
      <c r="AE45" s="1472"/>
      <c r="AF45" s="1473"/>
      <c r="AG45" s="1473"/>
      <c r="AH45" s="1473"/>
      <c r="AI45" s="1473"/>
      <c r="AJ45" s="1473"/>
      <c r="AK45" s="1473"/>
      <c r="AL45" s="1473"/>
      <c r="AM45" s="1473"/>
      <c r="AN45" s="1474"/>
    </row>
    <row r="46" spans="1:40" ht="10.9" customHeight="1" thickBot="1" x14ac:dyDescent="0.25">
      <c r="M46" s="79"/>
      <c r="N46" s="663"/>
      <c r="O46" s="725"/>
      <c r="Y46" s="323"/>
      <c r="AE46" s="1472"/>
      <c r="AF46" s="1473"/>
      <c r="AG46" s="1473"/>
      <c r="AH46" s="1473"/>
      <c r="AI46" s="1473"/>
      <c r="AJ46" s="1473"/>
      <c r="AK46" s="1473"/>
      <c r="AL46" s="1473"/>
      <c r="AM46" s="1473"/>
      <c r="AN46" s="1474"/>
    </row>
    <row r="47" spans="1:40" ht="10.9" customHeight="1" thickTop="1" x14ac:dyDescent="0.2">
      <c r="N47" s="663"/>
      <c r="O47" s="725"/>
      <c r="P47" s="324"/>
      <c r="Q47" s="324"/>
      <c r="R47" s="324"/>
      <c r="S47" s="324"/>
      <c r="T47" s="324"/>
      <c r="U47" s="324"/>
      <c r="V47" s="324"/>
      <c r="W47" s="324"/>
      <c r="X47" s="324"/>
      <c r="Y47" s="325"/>
      <c r="AE47" s="1472"/>
      <c r="AF47" s="1473"/>
      <c r="AG47" s="1473"/>
      <c r="AH47" s="1473"/>
      <c r="AI47" s="1473"/>
      <c r="AJ47" s="1473"/>
      <c r="AK47" s="1473"/>
      <c r="AL47" s="1473"/>
      <c r="AM47" s="1473"/>
      <c r="AN47" s="1474"/>
    </row>
    <row r="48" spans="1:40" ht="10.9" customHeight="1" x14ac:dyDescent="0.2">
      <c r="N48" s="663"/>
      <c r="O48" s="725"/>
      <c r="P48" s="663"/>
      <c r="Q48" s="79"/>
      <c r="R48" s="79"/>
      <c r="S48" s="79"/>
      <c r="T48" s="79"/>
      <c r="U48" s="79"/>
      <c r="V48" s="79"/>
      <c r="W48" s="79"/>
      <c r="X48" s="79"/>
      <c r="Y48" s="323"/>
      <c r="AD48"/>
      <c r="AE48" s="1490"/>
      <c r="AF48" s="1491"/>
      <c r="AG48" s="1491"/>
      <c r="AH48" s="1491"/>
      <c r="AI48" s="1491"/>
      <c r="AJ48" s="1491"/>
      <c r="AK48" s="1491"/>
      <c r="AL48" s="1491"/>
      <c r="AM48" s="1491"/>
      <c r="AN48" s="1492"/>
    </row>
    <row r="49" spans="1:40" ht="10.9" customHeight="1" thickBot="1" x14ac:dyDescent="0.25">
      <c r="A49" s="1431" t="s">
        <v>183</v>
      </c>
      <c r="B49" s="1431"/>
      <c r="N49" s="663"/>
      <c r="P49" s="322"/>
      <c r="Q49" s="79"/>
      <c r="R49" s="79"/>
      <c r="S49" s="79"/>
      <c r="T49" s="79"/>
      <c r="U49" s="79"/>
      <c r="V49" s="79"/>
      <c r="W49" s="79"/>
      <c r="X49" s="79"/>
      <c r="Y49" s="323"/>
      <c r="AD49"/>
      <c r="AE49" s="1490"/>
      <c r="AF49" s="1491"/>
      <c r="AG49" s="1491"/>
      <c r="AH49" s="1491"/>
      <c r="AI49" s="1491"/>
      <c r="AJ49" s="1491"/>
      <c r="AK49" s="1491"/>
      <c r="AL49" s="1491"/>
      <c r="AM49" s="1491"/>
      <c r="AN49" s="1492"/>
    </row>
    <row r="50" spans="1:40" ht="12.75" customHeight="1" thickTop="1" thickBot="1" x14ac:dyDescent="0.25">
      <c r="A50" s="1431"/>
      <c r="B50" s="1431"/>
      <c r="P50" s="363" t="s">
        <v>112</v>
      </c>
      <c r="Q50" s="364" t="s">
        <v>111</v>
      </c>
      <c r="R50" s="365" t="s">
        <v>27</v>
      </c>
      <c r="S50" s="79"/>
      <c r="T50" s="1569" t="s">
        <v>28</v>
      </c>
      <c r="U50" s="1570"/>
      <c r="V50" s="79"/>
      <c r="W50" s="79"/>
      <c r="X50" s="79"/>
      <c r="Y50" s="323"/>
      <c r="AD50"/>
      <c r="AE50" s="1490"/>
      <c r="AF50" s="1491"/>
      <c r="AG50" s="1491"/>
      <c r="AH50" s="1491"/>
      <c r="AI50" s="1491"/>
      <c r="AJ50" s="1491"/>
      <c r="AK50" s="1491"/>
      <c r="AL50" s="1491"/>
      <c r="AM50" s="1491"/>
      <c r="AN50" s="1492"/>
    </row>
    <row r="51" spans="1:40" ht="10.9" customHeight="1" thickTop="1" x14ac:dyDescent="0.2">
      <c r="A51" s="1431"/>
      <c r="B51" s="1431"/>
      <c r="P51" s="1450">
        <f>SUM(T51-R51)/10</f>
        <v>5</v>
      </c>
      <c r="Q51" s="1493">
        <f>T51-R51</f>
        <v>50</v>
      </c>
      <c r="R51" s="1433">
        <v>150</v>
      </c>
      <c r="S51" s="79"/>
      <c r="T51" s="1435">
        <v>200</v>
      </c>
      <c r="U51" s="1436"/>
      <c r="V51" s="79"/>
      <c r="W51" s="79"/>
      <c r="X51" s="79"/>
      <c r="Y51" s="323"/>
      <c r="AD51"/>
      <c r="AE51" s="1490"/>
      <c r="AF51" s="1491"/>
      <c r="AG51" s="1491"/>
      <c r="AH51" s="1491"/>
      <c r="AI51" s="1491"/>
      <c r="AJ51" s="1491"/>
      <c r="AK51" s="1491"/>
      <c r="AL51" s="1491"/>
      <c r="AM51" s="1491"/>
      <c r="AN51" s="1492"/>
    </row>
    <row r="52" spans="1:40" ht="10.9" customHeight="1" x14ac:dyDescent="0.2">
      <c r="A52" s="1431"/>
      <c r="B52" s="1431"/>
      <c r="P52" s="1451"/>
      <c r="Q52" s="1494"/>
      <c r="R52" s="1434"/>
      <c r="S52" s="79"/>
      <c r="T52" s="1437"/>
      <c r="U52" s="1438"/>
      <c r="V52" s="79"/>
      <c r="W52" s="289"/>
      <c r="X52" s="79"/>
      <c r="Y52" s="323"/>
      <c r="AD52"/>
      <c r="AE52" s="1490"/>
      <c r="AF52" s="1491"/>
      <c r="AG52" s="1491"/>
      <c r="AH52" s="1491"/>
      <c r="AI52" s="1491"/>
      <c r="AJ52" s="1491"/>
      <c r="AK52" s="1491"/>
      <c r="AL52" s="1491"/>
      <c r="AM52" s="1491"/>
      <c r="AN52" s="1492"/>
    </row>
    <row r="53" spans="1:40" ht="10.9" customHeight="1" thickBot="1" x14ac:dyDescent="0.25">
      <c r="A53" s="1431"/>
      <c r="B53" s="1431"/>
      <c r="P53" s="1443"/>
      <c r="Q53" s="326"/>
      <c r="R53" s="327"/>
      <c r="S53" s="79"/>
      <c r="T53" s="1439"/>
      <c r="U53" s="1440"/>
      <c r="V53" s="79"/>
      <c r="W53" s="85"/>
      <c r="X53" s="79"/>
      <c r="Y53" s="323"/>
      <c r="AD53"/>
      <c r="AE53" s="1490"/>
      <c r="AF53" s="1491"/>
      <c r="AG53" s="1491"/>
      <c r="AH53" s="1491"/>
      <c r="AI53" s="1491"/>
      <c r="AJ53" s="1491"/>
      <c r="AK53" s="1491"/>
      <c r="AL53" s="1491"/>
      <c r="AM53" s="1491"/>
      <c r="AN53" s="1492"/>
    </row>
    <row r="54" spans="1:40" ht="14.25" customHeight="1" thickTop="1" x14ac:dyDescent="0.2">
      <c r="A54" s="1431"/>
      <c r="B54" s="1431"/>
      <c r="P54" s="1444"/>
      <c r="Q54" s="79"/>
      <c r="R54" s="85"/>
      <c r="S54" s="79"/>
      <c r="T54" s="1441" t="s">
        <v>9</v>
      </c>
      <c r="U54" s="1442"/>
      <c r="V54" s="328"/>
      <c r="W54" s="366" t="s">
        <v>58</v>
      </c>
      <c r="X54" s="79"/>
      <c r="Y54" s="367" t="s">
        <v>112</v>
      </c>
      <c r="AD54"/>
      <c r="AE54" s="1490"/>
      <c r="AF54" s="1491"/>
      <c r="AG54" s="1491"/>
      <c r="AH54" s="1491"/>
      <c r="AI54" s="1491"/>
      <c r="AJ54" s="1491"/>
      <c r="AK54" s="1491"/>
      <c r="AL54" s="1491"/>
      <c r="AM54" s="1491"/>
      <c r="AN54" s="1492"/>
    </row>
    <row r="55" spans="1:40" ht="10.9" customHeight="1" x14ac:dyDescent="0.2">
      <c r="A55" s="1431"/>
      <c r="B55" s="1431"/>
      <c r="P55" s="322"/>
      <c r="Q55" s="79"/>
      <c r="R55" s="85"/>
      <c r="S55" s="79"/>
      <c r="T55" s="1446">
        <f>SUM(T51/10)</f>
        <v>20</v>
      </c>
      <c r="U55" s="1447"/>
      <c r="V55" s="328"/>
      <c r="W55" s="1445">
        <v>18</v>
      </c>
      <c r="X55" s="79"/>
      <c r="Y55" s="1567">
        <f>SUM(T55-W55)</f>
        <v>2</v>
      </c>
      <c r="AD55"/>
      <c r="AE55" s="1490"/>
      <c r="AF55" s="1491"/>
      <c r="AG55" s="1491"/>
      <c r="AH55" s="1491"/>
      <c r="AI55" s="1491"/>
      <c r="AJ55" s="1491"/>
      <c r="AK55" s="1491"/>
      <c r="AL55" s="1491"/>
      <c r="AM55" s="1491"/>
      <c r="AN55" s="1492"/>
    </row>
    <row r="56" spans="1:40" ht="10.9" customHeight="1" thickBot="1" x14ac:dyDescent="0.25">
      <c r="A56" s="1431"/>
      <c r="B56" s="1431"/>
      <c r="P56" s="322"/>
      <c r="Q56" s="79"/>
      <c r="R56" s="79"/>
      <c r="S56" s="79"/>
      <c r="T56" s="1448"/>
      <c r="U56" s="1449"/>
      <c r="V56" s="328"/>
      <c r="W56" s="1445"/>
      <c r="X56" s="79"/>
      <c r="Y56" s="1568"/>
      <c r="AD56"/>
      <c r="AE56" s="1490"/>
      <c r="AF56" s="1491"/>
      <c r="AG56" s="1491"/>
      <c r="AH56" s="1491"/>
      <c r="AI56" s="1491"/>
      <c r="AJ56" s="1491"/>
      <c r="AK56" s="1491"/>
      <c r="AL56" s="1491"/>
      <c r="AM56" s="1491"/>
      <c r="AN56" s="1492"/>
    </row>
    <row r="57" spans="1:40" ht="10.9" customHeight="1" thickTop="1" x14ac:dyDescent="0.2">
      <c r="P57" s="322"/>
      <c r="Q57" s="79"/>
      <c r="R57" s="79"/>
      <c r="S57" s="79"/>
      <c r="T57" s="79"/>
      <c r="U57" s="79"/>
      <c r="V57" s="79"/>
      <c r="W57" s="85"/>
      <c r="X57" s="79"/>
      <c r="Y57" s="323"/>
      <c r="AD57"/>
      <c r="AE57" s="1490"/>
      <c r="AF57" s="1491"/>
      <c r="AG57" s="1491"/>
      <c r="AH57" s="1491"/>
      <c r="AI57" s="1491"/>
      <c r="AJ57" s="1491"/>
      <c r="AK57" s="1491"/>
      <c r="AL57" s="1491"/>
      <c r="AM57" s="1491"/>
      <c r="AN57" s="1492"/>
    </row>
    <row r="58" spans="1:40" ht="10.9" customHeight="1" x14ac:dyDescent="0.2">
      <c r="P58" s="322"/>
      <c r="Q58" s="79"/>
      <c r="R58" s="79"/>
      <c r="S58" s="79"/>
      <c r="T58" s="79"/>
      <c r="U58" s="79"/>
      <c r="V58" s="79"/>
      <c r="W58" s="85"/>
      <c r="X58" s="79"/>
      <c r="Y58" s="323"/>
      <c r="AD58"/>
      <c r="AE58" s="1490"/>
      <c r="AF58" s="1491"/>
      <c r="AG58" s="1491"/>
      <c r="AH58" s="1491"/>
      <c r="AI58" s="1491"/>
      <c r="AJ58" s="1491"/>
      <c r="AK58" s="1491"/>
      <c r="AL58" s="1491"/>
      <c r="AM58" s="1491"/>
      <c r="AN58" s="1492"/>
    </row>
    <row r="59" spans="1:40" ht="10.9" customHeight="1" thickBot="1" x14ac:dyDescent="0.25">
      <c r="P59" s="1452"/>
      <c r="Q59" s="1453"/>
      <c r="R59" s="1453"/>
      <c r="S59" s="1453"/>
      <c r="T59" s="1453"/>
      <c r="U59" s="1453"/>
      <c r="V59" s="1453"/>
      <c r="W59" s="1453"/>
      <c r="X59" s="1453"/>
      <c r="Y59" s="1454"/>
      <c r="Z59" s="412"/>
      <c r="AA59" s="412"/>
      <c r="AB59" s="412"/>
      <c r="AD59"/>
      <c r="AE59" s="1490"/>
      <c r="AF59" s="1491"/>
      <c r="AG59" s="1491"/>
      <c r="AH59" s="1491"/>
      <c r="AI59" s="1491"/>
      <c r="AJ59" s="1491"/>
      <c r="AK59" s="1491"/>
      <c r="AL59" s="1491"/>
      <c r="AM59" s="1491"/>
      <c r="AN59" s="1492"/>
    </row>
    <row r="60" spans="1:40" ht="10.9" customHeight="1" thickTop="1" x14ac:dyDescent="0.2">
      <c r="AD60"/>
      <c r="AE60" s="1490"/>
      <c r="AF60" s="1491"/>
      <c r="AG60" s="1491"/>
      <c r="AH60" s="1491"/>
      <c r="AI60" s="1491"/>
      <c r="AJ60" s="1491"/>
      <c r="AK60" s="1491"/>
      <c r="AL60" s="1491"/>
      <c r="AM60" s="1491"/>
      <c r="AN60" s="1492"/>
    </row>
    <row r="61" spans="1:40" ht="10.9" customHeight="1" x14ac:dyDescent="0.2">
      <c r="AD61"/>
      <c r="AE61" s="1490"/>
      <c r="AF61" s="1491"/>
      <c r="AG61" s="1491"/>
      <c r="AH61" s="1491"/>
      <c r="AI61" s="1491"/>
      <c r="AJ61" s="1491"/>
      <c r="AK61" s="1491"/>
      <c r="AL61" s="1491"/>
      <c r="AM61" s="1491"/>
      <c r="AN61" s="1492"/>
    </row>
    <row r="62" spans="1:40" ht="31.9" customHeight="1" x14ac:dyDescent="0.2">
      <c r="AD62"/>
      <c r="AE62" s="1490"/>
      <c r="AF62" s="1491"/>
      <c r="AG62" s="1491"/>
      <c r="AH62" s="1491"/>
      <c r="AI62" s="1491"/>
      <c r="AJ62" s="1491"/>
      <c r="AK62" s="1491"/>
      <c r="AL62" s="1491"/>
      <c r="AM62" s="1491"/>
      <c r="AN62" s="1492"/>
    </row>
    <row r="63" spans="1:40" ht="10.9" customHeight="1" thickBot="1" x14ac:dyDescent="0.25">
      <c r="AD63"/>
      <c r="AE63" s="1490"/>
      <c r="AF63" s="1491"/>
      <c r="AG63" s="1491"/>
      <c r="AH63" s="1491"/>
      <c r="AI63" s="1491"/>
      <c r="AJ63" s="1491"/>
      <c r="AK63" s="1491"/>
      <c r="AL63" s="1491"/>
      <c r="AM63" s="1491"/>
      <c r="AN63" s="1492"/>
    </row>
    <row r="64" spans="1:40" ht="10.9" customHeight="1" thickTop="1" x14ac:dyDescent="0.2">
      <c r="Q64" s="1561" t="s">
        <v>47</v>
      </c>
      <c r="R64" s="1562"/>
      <c r="S64" s="1562"/>
      <c r="T64" s="1562"/>
      <c r="U64" s="1562"/>
      <c r="V64" s="1562"/>
      <c r="W64" s="1562"/>
      <c r="X64" s="1562"/>
      <c r="Y64" s="1563"/>
      <c r="AD64"/>
      <c r="AE64" s="1490"/>
      <c r="AF64" s="1491"/>
      <c r="AG64" s="1491"/>
      <c r="AH64" s="1491"/>
      <c r="AI64" s="1491"/>
      <c r="AJ64" s="1491"/>
      <c r="AK64" s="1491"/>
      <c r="AL64" s="1491"/>
      <c r="AM64" s="1491"/>
      <c r="AN64" s="1492"/>
    </row>
    <row r="65" spans="1:40" ht="10.9" customHeight="1" x14ac:dyDescent="0.2">
      <c r="Q65" s="1564"/>
      <c r="R65" s="1565"/>
      <c r="S65" s="1565"/>
      <c r="T65" s="1565"/>
      <c r="U65" s="1565"/>
      <c r="V65" s="1565"/>
      <c r="W65" s="1565"/>
      <c r="X65" s="1565"/>
      <c r="Y65" s="1566"/>
      <c r="AD65"/>
      <c r="AE65" s="1490"/>
      <c r="AF65" s="1491"/>
      <c r="AG65" s="1491"/>
      <c r="AH65" s="1491"/>
      <c r="AI65" s="1491"/>
      <c r="AJ65" s="1491"/>
      <c r="AK65" s="1491"/>
      <c r="AL65" s="1491"/>
      <c r="AM65" s="1491"/>
      <c r="AN65" s="1492"/>
    </row>
    <row r="66" spans="1:40" ht="10.9" customHeight="1" thickBot="1" x14ac:dyDescent="0.25">
      <c r="Q66" s="1564"/>
      <c r="R66" s="1565"/>
      <c r="S66" s="1565"/>
      <c r="T66" s="1565"/>
      <c r="U66" s="1565"/>
      <c r="V66" s="1565"/>
      <c r="W66" s="1565"/>
      <c r="X66" s="1565"/>
      <c r="Y66" s="1566"/>
      <c r="AD66"/>
      <c r="AE66" s="1490"/>
      <c r="AF66" s="1491"/>
      <c r="AG66" s="1491"/>
      <c r="AH66" s="1491"/>
      <c r="AI66" s="1491"/>
      <c r="AJ66" s="1491"/>
      <c r="AK66" s="1491"/>
      <c r="AL66" s="1491"/>
      <c r="AM66" s="1491"/>
      <c r="AN66" s="1492"/>
    </row>
    <row r="67" spans="1:40" ht="10.9" customHeight="1" thickTop="1" x14ac:dyDescent="0.2">
      <c r="Q67" s="1501" t="s">
        <v>42</v>
      </c>
      <c r="R67" s="1502"/>
      <c r="S67" s="1503"/>
      <c r="T67" s="330"/>
      <c r="U67" s="567"/>
      <c r="V67" s="567"/>
      <c r="W67" s="567"/>
      <c r="X67" s="567"/>
      <c r="Y67" s="402"/>
      <c r="AD67"/>
      <c r="AE67" s="1490"/>
      <c r="AF67" s="1491"/>
      <c r="AG67" s="1491"/>
      <c r="AH67" s="1491"/>
      <c r="AI67" s="1491"/>
      <c r="AJ67" s="1491"/>
      <c r="AK67" s="1491"/>
      <c r="AL67" s="1491"/>
      <c r="AM67" s="1491"/>
      <c r="AN67" s="1492"/>
    </row>
    <row r="68" spans="1:40" ht="10.9" customHeight="1" x14ac:dyDescent="0.2">
      <c r="Q68" s="1504"/>
      <c r="R68" s="1505"/>
      <c r="S68" s="1506"/>
      <c r="T68" s="331"/>
      <c r="U68" s="567"/>
      <c r="V68" s="567"/>
      <c r="W68" s="567"/>
      <c r="X68" s="567"/>
      <c r="Y68" s="402"/>
      <c r="AD68"/>
      <c r="AE68" s="1490"/>
      <c r="AF68" s="1491"/>
      <c r="AG68" s="1491"/>
      <c r="AH68" s="1491"/>
      <c r="AI68" s="1491"/>
      <c r="AJ68" s="1491"/>
      <c r="AK68" s="1491"/>
      <c r="AL68" s="1491"/>
      <c r="AM68" s="1491"/>
      <c r="AN68" s="1492"/>
    </row>
    <row r="69" spans="1:40" ht="10.9" customHeight="1" x14ac:dyDescent="0.2">
      <c r="Q69" s="1507" t="s">
        <v>23</v>
      </c>
      <c r="R69" s="1508"/>
      <c r="S69" s="373" t="s">
        <v>6</v>
      </c>
      <c r="T69" s="332"/>
      <c r="U69" s="567"/>
      <c r="V69" s="567"/>
      <c r="W69" s="567"/>
      <c r="X69" s="567"/>
      <c r="Y69" s="402"/>
      <c r="AD69"/>
      <c r="AE69" s="1490"/>
      <c r="AF69" s="1491"/>
      <c r="AG69" s="1491"/>
      <c r="AH69" s="1491"/>
      <c r="AI69" s="1491"/>
      <c r="AJ69" s="1491"/>
      <c r="AK69" s="1491"/>
      <c r="AL69" s="1491"/>
      <c r="AM69" s="1491"/>
      <c r="AN69" s="1492"/>
    </row>
    <row r="70" spans="1:40" ht="10.9" customHeight="1" x14ac:dyDescent="0.2">
      <c r="Q70" s="1509" t="s">
        <v>129</v>
      </c>
      <c r="R70" s="1510"/>
      <c r="S70" s="403">
        <v>100</v>
      </c>
      <c r="T70" s="332"/>
      <c r="U70" s="567"/>
      <c r="V70" s="1511" t="s">
        <v>48</v>
      </c>
      <c r="W70" s="1511"/>
      <c r="X70" s="1511"/>
      <c r="Y70" s="1512"/>
      <c r="AD70"/>
      <c r="AE70" s="1490"/>
      <c r="AF70" s="1491"/>
      <c r="AG70" s="1491"/>
      <c r="AH70" s="1491"/>
      <c r="AI70" s="1491"/>
      <c r="AJ70" s="1491"/>
      <c r="AK70" s="1491"/>
      <c r="AL70" s="1491"/>
      <c r="AM70" s="1491"/>
      <c r="AN70" s="1492"/>
    </row>
    <row r="71" spans="1:40" ht="10.9" customHeight="1" thickBot="1" x14ac:dyDescent="0.25">
      <c r="Q71" s="1515" t="s">
        <v>131</v>
      </c>
      <c r="R71" s="1516"/>
      <c r="S71" s="333">
        <v>2000</v>
      </c>
      <c r="T71" s="332"/>
      <c r="U71" s="567"/>
      <c r="V71" s="1513"/>
      <c r="W71" s="1513"/>
      <c r="X71" s="1513"/>
      <c r="Y71" s="1514"/>
      <c r="AD71"/>
      <c r="AE71" s="1490"/>
      <c r="AF71" s="1491"/>
      <c r="AG71" s="1491"/>
      <c r="AH71" s="1491"/>
      <c r="AI71" s="1491"/>
      <c r="AJ71" s="1491"/>
      <c r="AK71" s="1491"/>
      <c r="AL71" s="1491"/>
      <c r="AM71" s="1491"/>
      <c r="AN71" s="1492"/>
    </row>
    <row r="72" spans="1:40" ht="10.9" customHeight="1" thickTop="1" x14ac:dyDescent="0.2">
      <c r="Q72" s="1509" t="s">
        <v>130</v>
      </c>
      <c r="R72" s="1510"/>
      <c r="S72" s="403">
        <v>1000</v>
      </c>
      <c r="T72" s="332"/>
      <c r="U72" s="567"/>
      <c r="V72" s="1517" t="s">
        <v>52</v>
      </c>
      <c r="W72" s="1518"/>
      <c r="X72" s="1518"/>
      <c r="Y72" s="1519"/>
      <c r="AB72" s="79"/>
      <c r="AC72" s="79"/>
      <c r="AD72"/>
      <c r="AE72" s="1490"/>
      <c r="AF72" s="1491"/>
      <c r="AG72" s="1491"/>
      <c r="AH72" s="1491"/>
      <c r="AI72" s="1491"/>
      <c r="AJ72" s="1491"/>
      <c r="AK72" s="1491"/>
      <c r="AL72" s="1491"/>
      <c r="AM72" s="1491"/>
      <c r="AN72" s="1492"/>
    </row>
    <row r="73" spans="1:40" ht="10.9" customHeight="1" x14ac:dyDescent="0.2">
      <c r="Q73" s="1515"/>
      <c r="R73" s="1516"/>
      <c r="S73" s="333"/>
      <c r="T73" s="332"/>
      <c r="U73" s="567"/>
      <c r="V73" s="1520" t="s">
        <v>23</v>
      </c>
      <c r="W73" s="1521"/>
      <c r="X73" s="1522"/>
      <c r="Y73" s="378" t="s">
        <v>53</v>
      </c>
      <c r="AB73" s="79"/>
      <c r="AC73" s="79"/>
      <c r="AD73"/>
      <c r="AE73" s="1490"/>
      <c r="AF73" s="1491"/>
      <c r="AG73" s="1491"/>
      <c r="AH73" s="1491"/>
      <c r="AI73" s="1491"/>
      <c r="AJ73" s="1491"/>
      <c r="AK73" s="1491"/>
      <c r="AL73" s="1491"/>
      <c r="AM73" s="1491"/>
      <c r="AN73" s="1492"/>
    </row>
    <row r="74" spans="1:40" ht="10.9" customHeight="1" x14ac:dyDescent="0.2">
      <c r="Q74" s="1509" t="s">
        <v>132</v>
      </c>
      <c r="R74" s="1510"/>
      <c r="S74" s="403">
        <v>400</v>
      </c>
      <c r="T74" s="332"/>
      <c r="U74" s="567"/>
      <c r="V74" s="1523" t="s">
        <v>129</v>
      </c>
      <c r="W74" s="1524"/>
      <c r="X74" s="1525"/>
      <c r="Y74" s="404">
        <v>100</v>
      </c>
      <c r="AA74" s="329"/>
      <c r="AB74" s="329"/>
      <c r="AC74" s="329"/>
      <c r="AD74"/>
      <c r="AE74" s="1490"/>
      <c r="AF74" s="1491"/>
      <c r="AG74" s="1491"/>
      <c r="AH74" s="1491"/>
      <c r="AI74" s="1491"/>
      <c r="AJ74" s="1491"/>
      <c r="AK74" s="1491"/>
      <c r="AL74" s="1491"/>
      <c r="AM74" s="1491"/>
      <c r="AN74" s="1492"/>
    </row>
    <row r="75" spans="1:40" ht="10.9" customHeight="1" x14ac:dyDescent="0.2">
      <c r="M75" s="79"/>
      <c r="Q75" s="1515"/>
      <c r="R75" s="1516"/>
      <c r="S75" s="333">
        <v>1300</v>
      </c>
      <c r="T75" s="332"/>
      <c r="U75" s="567"/>
      <c r="V75" s="1523" t="s">
        <v>132</v>
      </c>
      <c r="W75" s="1524"/>
      <c r="X75" s="1525"/>
      <c r="Y75" s="404">
        <v>400</v>
      </c>
      <c r="AB75" s="329"/>
      <c r="AC75" s="329"/>
      <c r="AD75"/>
      <c r="AE75" s="1490"/>
      <c r="AF75" s="1491"/>
      <c r="AG75" s="1491"/>
      <c r="AH75" s="1491"/>
      <c r="AI75" s="1491"/>
      <c r="AJ75" s="1491"/>
      <c r="AK75" s="1491"/>
      <c r="AL75" s="1491"/>
      <c r="AM75" s="1491"/>
      <c r="AN75" s="1492"/>
    </row>
    <row r="76" spans="1:40" ht="10.9" customHeight="1" thickBot="1" x14ac:dyDescent="0.25">
      <c r="A76" s="1431" t="s">
        <v>180</v>
      </c>
      <c r="B76" s="1431"/>
      <c r="P76" s="570"/>
      <c r="Q76" s="1526"/>
      <c r="R76" s="1527"/>
      <c r="S76" s="574">
        <v>100</v>
      </c>
      <c r="T76" s="576"/>
      <c r="U76" s="567"/>
      <c r="V76" s="1528" t="s">
        <v>130</v>
      </c>
      <c r="W76" s="1529"/>
      <c r="X76" s="1530"/>
      <c r="Y76" s="575">
        <v>1000</v>
      </c>
      <c r="Z76" s="570"/>
      <c r="AA76" s="79"/>
      <c r="AB76" s="79"/>
      <c r="AC76" s="79"/>
      <c r="AD76"/>
      <c r="AE76" s="1490"/>
      <c r="AF76" s="1491"/>
      <c r="AG76" s="1491"/>
      <c r="AH76" s="1491"/>
      <c r="AI76" s="1491"/>
      <c r="AJ76" s="1491"/>
      <c r="AK76" s="1491"/>
      <c r="AL76" s="1491"/>
      <c r="AM76" s="1491"/>
      <c r="AN76" s="1492"/>
    </row>
    <row r="77" spans="1:40" ht="13.5" customHeight="1" thickTop="1" x14ac:dyDescent="0.2">
      <c r="A77" s="1431"/>
      <c r="B77" s="1431"/>
      <c r="P77" s="570"/>
      <c r="Q77" s="1531" t="s">
        <v>57</v>
      </c>
      <c r="R77" s="1532"/>
      <c r="S77" s="572">
        <f>SUM(S70:S76)</f>
        <v>4900</v>
      </c>
      <c r="T77" s="374"/>
      <c r="U77" s="402"/>
      <c r="V77" s="1533"/>
      <c r="W77" s="1534"/>
      <c r="X77" s="1534"/>
      <c r="Y77" s="573"/>
      <c r="Z77" s="570"/>
      <c r="AD77"/>
      <c r="AE77" s="1490"/>
      <c r="AF77" s="1491"/>
      <c r="AG77" s="1491"/>
      <c r="AH77" s="1491"/>
      <c r="AI77" s="1491"/>
      <c r="AJ77" s="1491"/>
      <c r="AK77" s="1491"/>
      <c r="AL77" s="1491"/>
      <c r="AM77" s="1491"/>
      <c r="AN77" s="1492"/>
    </row>
    <row r="78" spans="1:40" ht="10.9" customHeight="1" x14ac:dyDescent="0.2">
      <c r="A78" s="1431"/>
      <c r="B78" s="1431"/>
      <c r="P78" s="570"/>
      <c r="Q78" s="1535"/>
      <c r="R78" s="1536"/>
      <c r="S78" s="1536"/>
      <c r="T78" s="1536"/>
      <c r="U78" s="567"/>
      <c r="V78" s="1537" t="s">
        <v>54</v>
      </c>
      <c r="W78" s="1538"/>
      <c r="X78" s="1539"/>
      <c r="Y78" s="377">
        <f>SUM(Y74:Y77)</f>
        <v>1500</v>
      </c>
      <c r="Z78" s="570"/>
      <c r="AD78"/>
      <c r="AE78" s="1490"/>
      <c r="AF78" s="1491"/>
      <c r="AG78" s="1491"/>
      <c r="AH78" s="1491"/>
      <c r="AI78" s="1491"/>
      <c r="AJ78" s="1491"/>
      <c r="AK78" s="1491"/>
      <c r="AL78" s="1491"/>
      <c r="AM78" s="1491"/>
      <c r="AN78" s="1492"/>
    </row>
    <row r="79" spans="1:40" ht="19.899999999999999" customHeight="1" thickBot="1" x14ac:dyDescent="0.25">
      <c r="A79" s="1431"/>
      <c r="B79" s="1431"/>
      <c r="P79" s="570"/>
      <c r="Q79" s="1418" t="s">
        <v>9</v>
      </c>
      <c r="R79" s="1540"/>
      <c r="S79" s="1541"/>
      <c r="T79" s="375">
        <f>SUM(S77/10)</f>
        <v>490</v>
      </c>
      <c r="U79" s="402"/>
      <c r="V79" s="1545" t="s">
        <v>55</v>
      </c>
      <c r="W79" s="1546"/>
      <c r="X79" s="1547"/>
      <c r="Y79" s="376">
        <f>SUM(Y78/10)</f>
        <v>150</v>
      </c>
      <c r="Z79" s="570"/>
      <c r="AD79"/>
      <c r="AE79" s="1490"/>
      <c r="AF79" s="1491"/>
      <c r="AG79" s="1491"/>
      <c r="AH79" s="1491"/>
      <c r="AI79" s="1491"/>
      <c r="AJ79" s="1491"/>
      <c r="AK79" s="1491"/>
      <c r="AL79" s="1491"/>
      <c r="AM79" s="1491"/>
      <c r="AN79" s="1492"/>
    </row>
    <row r="80" spans="1:40" ht="10.9" customHeight="1" thickTop="1" x14ac:dyDescent="0.2">
      <c r="P80" s="567"/>
      <c r="Q80" s="566"/>
      <c r="R80" s="412"/>
      <c r="S80" s="412"/>
      <c r="T80" s="412"/>
      <c r="U80" s="567"/>
      <c r="V80" s="412"/>
      <c r="W80" s="412"/>
      <c r="X80" s="412"/>
      <c r="Y80" s="334"/>
      <c r="AD80"/>
      <c r="AE80" s="1490"/>
      <c r="AF80" s="1491"/>
      <c r="AG80" s="1491"/>
      <c r="AH80" s="1491"/>
      <c r="AI80" s="1491"/>
      <c r="AJ80" s="1491"/>
      <c r="AK80" s="1491"/>
      <c r="AL80" s="1491"/>
      <c r="AM80" s="1491"/>
      <c r="AN80" s="1492"/>
    </row>
    <row r="81" spans="1:57" ht="10.9" customHeight="1" x14ac:dyDescent="0.2">
      <c r="Q81" s="1548"/>
      <c r="R81" s="1549"/>
      <c r="S81" s="1549"/>
      <c r="T81" s="1549"/>
      <c r="U81" s="567"/>
      <c r="V81" s="567"/>
      <c r="W81" s="412"/>
      <c r="X81" s="412"/>
      <c r="Y81" s="402"/>
      <c r="AD81"/>
      <c r="AE81" s="1490"/>
      <c r="AF81" s="1491"/>
      <c r="AG81" s="1491"/>
      <c r="AH81" s="1491"/>
      <c r="AI81" s="1491"/>
      <c r="AJ81" s="1491"/>
      <c r="AK81" s="1491"/>
      <c r="AL81" s="1491"/>
      <c r="AM81" s="1491"/>
      <c r="AN81" s="1492"/>
    </row>
    <row r="82" spans="1:57" ht="18.600000000000001" customHeight="1" x14ac:dyDescent="0.2">
      <c r="Q82" s="1550" t="s">
        <v>133</v>
      </c>
      <c r="R82" s="1551"/>
      <c r="S82" s="1551"/>
      <c r="T82" s="1551"/>
      <c r="U82" s="1551"/>
      <c r="V82" s="1551"/>
      <c r="W82" s="1552"/>
      <c r="X82" s="1553">
        <f>SUM(Y79)</f>
        <v>150</v>
      </c>
      <c r="Y82" s="1554"/>
      <c r="Z82" s="79"/>
      <c r="AD82"/>
      <c r="AE82" s="1490"/>
      <c r="AF82" s="1491"/>
      <c r="AG82" s="1491"/>
      <c r="AH82" s="1491"/>
      <c r="AI82" s="1491"/>
      <c r="AJ82" s="1491"/>
      <c r="AK82" s="1491"/>
      <c r="AL82" s="1491"/>
      <c r="AM82" s="1491"/>
      <c r="AN82" s="1492"/>
    </row>
    <row r="83" spans="1:57" ht="10.15" customHeight="1" x14ac:dyDescent="0.2">
      <c r="P83" s="79"/>
      <c r="Q83" s="1555" t="s">
        <v>56</v>
      </c>
      <c r="R83" s="1556"/>
      <c r="S83" s="1556"/>
      <c r="T83" s="1556"/>
      <c r="U83" s="1556"/>
      <c r="V83" s="1556"/>
      <c r="W83" s="1556"/>
      <c r="X83" s="1559">
        <f>SUM(T79+X82)</f>
        <v>640</v>
      </c>
      <c r="Y83" s="1559"/>
      <c r="Z83" s="662"/>
      <c r="AD83"/>
      <c r="AE83" s="1490"/>
      <c r="AF83" s="1491"/>
      <c r="AG83" s="1491"/>
      <c r="AH83" s="1491"/>
      <c r="AI83" s="1491"/>
      <c r="AJ83" s="1491"/>
      <c r="AK83" s="1491"/>
      <c r="AL83" s="1491"/>
      <c r="AM83" s="1491"/>
      <c r="AN83" s="1492"/>
      <c r="BE83" s="86"/>
    </row>
    <row r="84" spans="1:57" ht="18" customHeight="1" thickBot="1" x14ac:dyDescent="0.25">
      <c r="Q84" s="1557"/>
      <c r="R84" s="1558"/>
      <c r="S84" s="1558"/>
      <c r="T84" s="1558"/>
      <c r="U84" s="1558"/>
      <c r="V84" s="1558"/>
      <c r="W84" s="1558"/>
      <c r="X84" s="1560"/>
      <c r="Y84" s="1560"/>
      <c r="Z84" s="662"/>
      <c r="AD84"/>
      <c r="AE84" s="1490"/>
      <c r="AF84" s="1491"/>
      <c r="AG84" s="1491"/>
      <c r="AH84" s="1491"/>
      <c r="AI84" s="1491"/>
      <c r="AJ84" s="1491"/>
      <c r="AK84" s="1491"/>
      <c r="AL84" s="1491"/>
      <c r="AM84" s="1491"/>
      <c r="AN84" s="1492"/>
    </row>
    <row r="85" spans="1:57" ht="31.5" customHeight="1" thickTop="1" thickBot="1" x14ac:dyDescent="0.25">
      <c r="P85"/>
      <c r="Q85"/>
      <c r="R85"/>
      <c r="S85"/>
      <c r="T85"/>
      <c r="U85"/>
      <c r="V85"/>
      <c r="W85"/>
      <c r="X85"/>
      <c r="Y85"/>
      <c r="Z85"/>
      <c r="AD85"/>
      <c r="AE85" s="1490"/>
      <c r="AF85" s="1491"/>
      <c r="AG85" s="1491"/>
      <c r="AH85" s="1491"/>
      <c r="AI85" s="1491"/>
      <c r="AJ85" s="1491"/>
      <c r="AK85" s="1491"/>
      <c r="AL85" s="1491"/>
      <c r="AM85" s="1491"/>
      <c r="AN85" s="1492"/>
    </row>
    <row r="86" spans="1:57" ht="10.9" customHeight="1" thickTop="1" x14ac:dyDescent="0.2">
      <c r="O86" s="726"/>
      <c r="P86" s="1428" t="s">
        <v>206</v>
      </c>
      <c r="Q86" s="1428"/>
      <c r="R86" s="1428"/>
      <c r="S86" s="1428"/>
      <c r="T86" s="1428"/>
      <c r="U86" s="1428"/>
      <c r="V86" s="1428"/>
      <c r="W86" s="1428"/>
      <c r="X86" s="1428"/>
      <c r="Y86" s="1428"/>
      <c r="Z86" s="1428"/>
      <c r="AA86" s="662"/>
      <c r="AD86"/>
      <c r="AE86" s="1490"/>
      <c r="AF86" s="1491"/>
      <c r="AG86" s="1491"/>
      <c r="AH86" s="1491"/>
      <c r="AI86" s="1491"/>
      <c r="AJ86" s="1491"/>
      <c r="AK86" s="1491"/>
      <c r="AL86" s="1491"/>
      <c r="AM86" s="1491"/>
      <c r="AN86" s="1492"/>
    </row>
    <row r="87" spans="1:57" ht="10.9" customHeight="1" x14ac:dyDescent="0.2">
      <c r="O87" s="726"/>
      <c r="P87" s="1429"/>
      <c r="Q87" s="1429"/>
      <c r="R87" s="1429"/>
      <c r="S87" s="1429"/>
      <c r="T87" s="1429"/>
      <c r="U87" s="1429"/>
      <c r="V87" s="1429"/>
      <c r="W87" s="1429"/>
      <c r="X87" s="1429"/>
      <c r="Y87" s="1429"/>
      <c r="Z87" s="1429"/>
      <c r="AA87" s="662"/>
      <c r="AD87"/>
      <c r="AE87" s="1490"/>
      <c r="AF87" s="1491"/>
      <c r="AG87" s="1491"/>
      <c r="AH87" s="1491"/>
      <c r="AI87" s="1491"/>
      <c r="AJ87" s="1491"/>
      <c r="AK87" s="1491"/>
      <c r="AL87" s="1491"/>
      <c r="AM87" s="1491"/>
      <c r="AN87" s="1492"/>
    </row>
    <row r="88" spans="1:57" ht="10.9" customHeight="1" x14ac:dyDescent="0.2">
      <c r="O88" s="726"/>
      <c r="P88" s="1429"/>
      <c r="Q88" s="1429"/>
      <c r="R88" s="1429"/>
      <c r="S88" s="1429"/>
      <c r="T88" s="1429"/>
      <c r="U88" s="1429"/>
      <c r="V88" s="1429"/>
      <c r="W88" s="1429"/>
      <c r="X88" s="1429"/>
      <c r="Y88" s="1429"/>
      <c r="Z88" s="1429"/>
      <c r="AA88" s="662"/>
      <c r="AD88"/>
      <c r="AE88" s="1490"/>
      <c r="AF88" s="1491"/>
      <c r="AG88" s="1491"/>
      <c r="AH88" s="1491"/>
      <c r="AI88" s="1491"/>
      <c r="AJ88" s="1491"/>
      <c r="AK88" s="1491"/>
      <c r="AL88" s="1491"/>
      <c r="AM88" s="1491"/>
      <c r="AN88" s="1492"/>
    </row>
    <row r="89" spans="1:57" ht="10.9" customHeight="1" x14ac:dyDescent="0.2">
      <c r="P89" s="1408" t="s">
        <v>42</v>
      </c>
      <c r="Q89" s="1409"/>
      <c r="R89" s="728"/>
      <c r="S89" s="1412" t="s">
        <v>79</v>
      </c>
      <c r="T89" s="1412"/>
      <c r="U89" s="728"/>
      <c r="V89" s="1414" t="s">
        <v>205</v>
      </c>
      <c r="W89" s="1414"/>
      <c r="X89" s="1414"/>
      <c r="Y89" s="1414"/>
      <c r="Z89" s="729"/>
      <c r="AD89"/>
      <c r="AE89" s="1490"/>
      <c r="AF89" s="1491"/>
      <c r="AG89" s="1491"/>
      <c r="AH89" s="1491"/>
      <c r="AI89" s="1491"/>
      <c r="AJ89" s="1491"/>
      <c r="AK89" s="1491"/>
      <c r="AL89" s="1491"/>
      <c r="AM89" s="1491"/>
      <c r="AN89" s="1492"/>
    </row>
    <row r="90" spans="1:57" ht="10.9" customHeight="1" x14ac:dyDescent="0.2">
      <c r="P90" s="1410"/>
      <c r="Q90" s="1411"/>
      <c r="R90" s="399"/>
      <c r="S90" s="1413"/>
      <c r="T90" s="1413"/>
      <c r="U90" s="397"/>
      <c r="V90" s="1414"/>
      <c r="W90" s="1414"/>
      <c r="X90" s="1414"/>
      <c r="Y90" s="1414"/>
      <c r="Z90" s="730"/>
      <c r="AD90"/>
      <c r="AE90" s="1490"/>
      <c r="AF90" s="1491"/>
      <c r="AG90" s="1491"/>
      <c r="AH90" s="1491"/>
      <c r="AI90" s="1491"/>
      <c r="AJ90" s="1491"/>
      <c r="AK90" s="1491"/>
      <c r="AL90" s="1491"/>
      <c r="AM90" s="1491"/>
      <c r="AN90" s="1492"/>
    </row>
    <row r="91" spans="1:57" ht="10.9" customHeight="1" x14ac:dyDescent="0.2">
      <c r="A91" s="1073"/>
      <c r="B91" s="1073"/>
      <c r="P91" s="345" t="s">
        <v>23</v>
      </c>
      <c r="Q91" s="346" t="s">
        <v>6</v>
      </c>
      <c r="R91" s="253"/>
      <c r="S91" s="347" t="s">
        <v>24</v>
      </c>
      <c r="T91" s="348" t="s">
        <v>6</v>
      </c>
      <c r="U91" s="232"/>
      <c r="V91" s="349" t="s">
        <v>40</v>
      </c>
      <c r="W91" s="349" t="s">
        <v>21</v>
      </c>
      <c r="X91" s="350" t="s">
        <v>41</v>
      </c>
      <c r="Y91" s="695" t="s">
        <v>6</v>
      </c>
      <c r="Z91" s="368" t="s">
        <v>11</v>
      </c>
      <c r="AD91"/>
      <c r="AE91" s="1490"/>
      <c r="AF91" s="1491"/>
      <c r="AG91" s="1491"/>
      <c r="AH91" s="1491"/>
      <c r="AI91" s="1491"/>
      <c r="AJ91" s="1491"/>
      <c r="AK91" s="1491"/>
      <c r="AL91" s="1491"/>
      <c r="AM91" s="1491"/>
      <c r="AN91" s="1492"/>
    </row>
    <row r="92" spans="1:57" ht="10.9" customHeight="1" x14ac:dyDescent="0.2">
      <c r="A92" s="426"/>
      <c r="B92" s="426"/>
      <c r="N92" s="79"/>
      <c r="P92" s="696" t="s">
        <v>64</v>
      </c>
      <c r="Q92" s="304">
        <v>6000</v>
      </c>
      <c r="R92" s="191"/>
      <c r="S92" s="697" t="s">
        <v>67</v>
      </c>
      <c r="T92" s="306">
        <v>1000</v>
      </c>
      <c r="U92" s="661"/>
      <c r="V92" s="698" t="s">
        <v>73</v>
      </c>
      <c r="W92" s="698"/>
      <c r="X92" s="699">
        <v>10</v>
      </c>
      <c r="Y92" s="700">
        <v>50</v>
      </c>
      <c r="Z92" s="701">
        <v>12</v>
      </c>
      <c r="AD92"/>
      <c r="AE92" s="1490"/>
      <c r="AF92" s="1491"/>
      <c r="AG92" s="1491"/>
      <c r="AH92" s="1491"/>
      <c r="AI92" s="1491"/>
      <c r="AJ92" s="1491"/>
      <c r="AK92" s="1491"/>
      <c r="AL92" s="1491"/>
      <c r="AM92" s="1491"/>
      <c r="AN92" s="1492"/>
    </row>
    <row r="93" spans="1:57" ht="10.9" customHeight="1" x14ac:dyDescent="0.2">
      <c r="A93" s="426"/>
      <c r="B93" s="426"/>
      <c r="N93" s="79"/>
      <c r="P93" s="696" t="s">
        <v>65</v>
      </c>
      <c r="Q93" s="304">
        <v>3000</v>
      </c>
      <c r="R93" s="191"/>
      <c r="S93" s="697" t="s">
        <v>68</v>
      </c>
      <c r="T93" s="306">
        <v>500</v>
      </c>
      <c r="U93" s="661"/>
      <c r="V93" s="698" t="s">
        <v>74</v>
      </c>
      <c r="W93" s="698"/>
      <c r="X93" s="699">
        <v>25</v>
      </c>
      <c r="Y93" s="700">
        <v>200</v>
      </c>
      <c r="Z93" s="701">
        <v>3</v>
      </c>
      <c r="AD93"/>
      <c r="AE93" s="1490"/>
      <c r="AF93" s="1491"/>
      <c r="AG93" s="1491"/>
      <c r="AH93" s="1491"/>
      <c r="AI93" s="1491"/>
      <c r="AJ93" s="1491"/>
      <c r="AK93" s="1491"/>
      <c r="AL93" s="1491"/>
      <c r="AM93" s="1491"/>
      <c r="AN93" s="1492"/>
    </row>
    <row r="94" spans="1:57" ht="10.9" customHeight="1" x14ac:dyDescent="0.2">
      <c r="P94" s="696" t="s">
        <v>66</v>
      </c>
      <c r="Q94" s="304">
        <v>2000</v>
      </c>
      <c r="R94" s="191"/>
      <c r="S94" s="697" t="s">
        <v>70</v>
      </c>
      <c r="T94" s="306">
        <v>500</v>
      </c>
      <c r="U94" s="661"/>
      <c r="V94" s="698" t="s">
        <v>198</v>
      </c>
      <c r="W94" s="698"/>
      <c r="X94" s="699">
        <v>25</v>
      </c>
      <c r="Y94" s="700">
        <v>400</v>
      </c>
      <c r="Z94" s="701">
        <v>2</v>
      </c>
      <c r="AD94"/>
      <c r="AE94" s="1490"/>
      <c r="AF94" s="1491"/>
      <c r="AG94" s="1491"/>
      <c r="AH94" s="1491"/>
      <c r="AI94" s="1491"/>
      <c r="AJ94" s="1491"/>
      <c r="AK94" s="1491"/>
      <c r="AL94" s="1491"/>
      <c r="AM94" s="1491"/>
      <c r="AN94" s="1492"/>
    </row>
    <row r="95" spans="1:57" ht="10.9" customHeight="1" x14ac:dyDescent="0.2">
      <c r="P95" s="696" t="s">
        <v>69</v>
      </c>
      <c r="Q95" s="304">
        <v>2000</v>
      </c>
      <c r="R95" s="191"/>
      <c r="S95" s="697" t="s">
        <v>71</v>
      </c>
      <c r="T95" s="306">
        <v>1000</v>
      </c>
      <c r="U95" s="661"/>
      <c r="V95" s="698" t="s">
        <v>77</v>
      </c>
      <c r="W95" s="698"/>
      <c r="X95" s="699">
        <v>25</v>
      </c>
      <c r="Y95" s="700">
        <v>200</v>
      </c>
      <c r="Z95" s="701"/>
      <c r="AD95"/>
      <c r="AE95" s="1490"/>
      <c r="AF95" s="1491"/>
      <c r="AG95" s="1491"/>
      <c r="AH95" s="1491"/>
      <c r="AI95" s="1491"/>
      <c r="AJ95" s="1491"/>
      <c r="AK95" s="1491"/>
      <c r="AL95" s="1491"/>
      <c r="AM95" s="1491"/>
      <c r="AN95" s="1492"/>
    </row>
    <row r="96" spans="1:57" ht="10.9" customHeight="1" x14ac:dyDescent="0.2">
      <c r="P96" s="696" t="s">
        <v>72</v>
      </c>
      <c r="Q96" s="304">
        <v>1000</v>
      </c>
      <c r="R96" s="191"/>
      <c r="S96" s="697" t="s">
        <v>116</v>
      </c>
      <c r="T96" s="306">
        <v>1500</v>
      </c>
      <c r="U96" s="661"/>
      <c r="V96" s="698" t="s">
        <v>199</v>
      </c>
      <c r="W96" s="698"/>
      <c r="X96" s="699"/>
      <c r="Y96" s="700">
        <v>50</v>
      </c>
      <c r="Z96" s="701"/>
      <c r="AD96"/>
      <c r="AE96" s="1490"/>
      <c r="AF96" s="1491"/>
      <c r="AG96" s="1491"/>
      <c r="AH96" s="1491"/>
      <c r="AI96" s="1491"/>
      <c r="AJ96" s="1491"/>
      <c r="AK96" s="1491"/>
      <c r="AL96" s="1491"/>
      <c r="AM96" s="1491"/>
      <c r="AN96" s="1492"/>
    </row>
    <row r="97" spans="1:57" ht="10.9" customHeight="1" x14ac:dyDescent="0.2">
      <c r="P97" s="696"/>
      <c r="Q97" s="304"/>
      <c r="R97" s="191"/>
      <c r="S97" s="697"/>
      <c r="T97" s="306"/>
      <c r="U97" s="661"/>
      <c r="V97" s="698" t="s">
        <v>200</v>
      </c>
      <c r="W97" s="698"/>
      <c r="X97" s="699"/>
      <c r="Y97" s="700">
        <v>36</v>
      </c>
      <c r="Z97" s="701"/>
      <c r="AA97" s="567"/>
      <c r="AD97"/>
      <c r="AE97" s="1490"/>
      <c r="AF97" s="1491"/>
      <c r="AG97" s="1491"/>
      <c r="AH97" s="1491"/>
      <c r="AI97" s="1491"/>
      <c r="AJ97" s="1491"/>
      <c r="AK97" s="1491"/>
      <c r="AL97" s="1491"/>
      <c r="AM97" s="1491"/>
      <c r="AN97" s="1492"/>
    </row>
    <row r="98" spans="1:57" ht="25.15" customHeight="1" x14ac:dyDescent="0.2">
      <c r="P98" s="702"/>
      <c r="Q98" s="703"/>
      <c r="R98" s="191"/>
      <c r="S98" s="704"/>
      <c r="T98" s="705"/>
      <c r="U98" s="661"/>
      <c r="V98" s="706"/>
      <c r="W98" s="706"/>
      <c r="X98" s="707"/>
      <c r="Y98" s="708"/>
      <c r="Z98" s="709"/>
      <c r="AD98"/>
      <c r="AE98" s="1490"/>
      <c r="AF98" s="1491"/>
      <c r="AG98" s="1491"/>
      <c r="AH98" s="1491"/>
      <c r="AI98" s="1491"/>
      <c r="AJ98" s="1491"/>
      <c r="AK98" s="1491"/>
      <c r="AL98" s="1491"/>
      <c r="AM98" s="1491"/>
      <c r="AN98" s="1492"/>
    </row>
    <row r="99" spans="1:57" ht="16.149999999999999" customHeight="1" x14ac:dyDescent="0.2">
      <c r="P99" s="406" t="s">
        <v>43</v>
      </c>
      <c r="Q99" s="710">
        <f>SUM(Q92:Q98)</f>
        <v>14000</v>
      </c>
      <c r="R99" s="711"/>
      <c r="S99" s="712" t="s">
        <v>43</v>
      </c>
      <c r="T99" s="713">
        <f>SUM(T92:T98)</f>
        <v>4500</v>
      </c>
      <c r="U99" s="714"/>
      <c r="V99" s="1415" t="s">
        <v>43</v>
      </c>
      <c r="W99" s="1416"/>
      <c r="X99" s="1417"/>
      <c r="Y99" s="715">
        <f>SUM(Y92:Y98)</f>
        <v>936</v>
      </c>
      <c r="Z99" s="407"/>
      <c r="AD99"/>
      <c r="AE99" s="1490"/>
      <c r="AF99" s="1491"/>
      <c r="AG99" s="1491"/>
      <c r="AH99" s="1491"/>
      <c r="AI99" s="1491"/>
      <c r="AJ99" s="1491"/>
      <c r="AK99" s="1491"/>
      <c r="AL99" s="1491"/>
      <c r="AM99" s="1491"/>
      <c r="AN99" s="1492"/>
    </row>
    <row r="100" spans="1:57" ht="14.45" customHeight="1" x14ac:dyDescent="0.2">
      <c r="A100" s="1430" t="s">
        <v>163</v>
      </c>
      <c r="B100" s="1430"/>
      <c r="N100" s="567"/>
      <c r="P100" s="372"/>
      <c r="Q100" s="228"/>
      <c r="R100" s="228"/>
      <c r="S100" s="228"/>
      <c r="T100" s="228"/>
      <c r="U100" s="228"/>
      <c r="V100" s="228"/>
      <c r="W100" s="228"/>
      <c r="X100" s="228"/>
      <c r="Y100" s="228"/>
      <c r="Z100" s="371"/>
      <c r="AD100"/>
      <c r="AE100" s="1490"/>
      <c r="AF100" s="1491"/>
      <c r="AG100" s="1491"/>
      <c r="AH100" s="1491"/>
      <c r="AI100" s="1491"/>
      <c r="AJ100" s="1491"/>
      <c r="AK100" s="1491"/>
      <c r="AL100" s="1491"/>
      <c r="AM100" s="1491"/>
      <c r="AN100" s="1492"/>
    </row>
    <row r="101" spans="1:57" ht="16.149999999999999" customHeight="1" x14ac:dyDescent="0.2">
      <c r="A101" s="1430"/>
      <c r="B101" s="1430"/>
      <c r="N101" s="567"/>
      <c r="P101" s="1418" t="s">
        <v>45</v>
      </c>
      <c r="Q101" s="966"/>
      <c r="R101" s="716">
        <f>SUM(Q99-T99)</f>
        <v>9500</v>
      </c>
      <c r="S101" s="1419" t="s">
        <v>9</v>
      </c>
      <c r="T101" s="1419"/>
      <c r="U101" s="717">
        <f>SUM(R101/10)</f>
        <v>950</v>
      </c>
      <c r="V101" s="718" t="s">
        <v>201</v>
      </c>
      <c r="W101" s="719">
        <f>SUM(Y99)</f>
        <v>936</v>
      </c>
      <c r="X101" s="1420" t="s">
        <v>46</v>
      </c>
      <c r="Y101" s="1420"/>
      <c r="Z101" s="405">
        <f>SUM(U101-Y99)</f>
        <v>14</v>
      </c>
      <c r="AD101"/>
      <c r="AE101" s="1490"/>
      <c r="AF101" s="1491"/>
      <c r="AG101" s="1491"/>
      <c r="AH101" s="1491"/>
      <c r="AI101" s="1491"/>
      <c r="AJ101" s="1491"/>
      <c r="AK101" s="1491"/>
      <c r="AL101" s="1491"/>
      <c r="AM101" s="1491"/>
      <c r="AN101" s="1492"/>
    </row>
    <row r="102" spans="1:57" ht="10.9" customHeight="1" thickBot="1" x14ac:dyDescent="0.25">
      <c r="A102" s="1430"/>
      <c r="B102" s="1430"/>
      <c r="N102" s="567"/>
      <c r="P102" s="372"/>
      <c r="Q102" s="228"/>
      <c r="R102" s="228"/>
      <c r="S102" s="720"/>
      <c r="T102" s="228"/>
      <c r="U102" s="720"/>
      <c r="V102" s="721"/>
      <c r="W102" s="722"/>
      <c r="X102" s="228"/>
      <c r="Y102" s="228"/>
      <c r="Z102" s="371"/>
      <c r="AD102"/>
      <c r="AE102" s="1490"/>
      <c r="AF102" s="1491"/>
      <c r="AG102" s="1491"/>
      <c r="AH102" s="1491"/>
      <c r="AI102" s="1491"/>
      <c r="AJ102" s="1491"/>
      <c r="AK102" s="1491"/>
      <c r="AL102" s="1491"/>
      <c r="AM102" s="1491"/>
      <c r="AN102" s="1492"/>
      <c r="BE102" s="663"/>
    </row>
    <row r="103" spans="1:57" ht="15" customHeight="1" thickTop="1" thickBot="1" x14ac:dyDescent="0.3">
      <c r="N103" s="567"/>
      <c r="P103" s="372"/>
      <c r="Q103" s="228"/>
      <c r="R103" s="228"/>
      <c r="S103" s="1421" t="s">
        <v>202</v>
      </c>
      <c r="T103" s="1422"/>
      <c r="U103" s="723">
        <f>SUM(U101)</f>
        <v>950</v>
      </c>
      <c r="V103" s="372"/>
      <c r="W103" s="228"/>
      <c r="X103" s="228"/>
      <c r="Y103" s="228"/>
      <c r="Z103" s="371"/>
      <c r="AD103"/>
      <c r="AE103" s="1490"/>
      <c r="AF103" s="1491"/>
      <c r="AG103" s="1491"/>
      <c r="AH103" s="1491"/>
      <c r="AI103" s="1491"/>
      <c r="AJ103" s="1491"/>
      <c r="AK103" s="1491"/>
      <c r="AL103" s="1491"/>
      <c r="AM103" s="1491"/>
      <c r="AN103" s="1492"/>
    </row>
    <row r="104" spans="1:57" ht="10.9" customHeight="1" thickTop="1" x14ac:dyDescent="0.2">
      <c r="N104" s="567"/>
      <c r="P104" s="372"/>
      <c r="Q104" s="228"/>
      <c r="R104" s="228"/>
      <c r="S104" s="228"/>
      <c r="T104" s="228"/>
      <c r="U104" s="724"/>
      <c r="V104" s="228"/>
      <c r="W104" s="228"/>
      <c r="X104" s="228"/>
      <c r="Y104" s="228"/>
      <c r="Z104" s="371"/>
      <c r="AD104"/>
      <c r="AE104" s="1490"/>
      <c r="AF104" s="1491"/>
      <c r="AG104" s="1491"/>
      <c r="AH104" s="1491"/>
      <c r="AI104" s="1491"/>
      <c r="AJ104" s="1491"/>
      <c r="AK104" s="1491"/>
      <c r="AL104" s="1491"/>
      <c r="AM104" s="1491"/>
      <c r="AN104" s="1492"/>
    </row>
    <row r="105" spans="1:57" ht="10.9" customHeight="1" x14ac:dyDescent="0.2">
      <c r="N105" s="567"/>
      <c r="P105" s="579"/>
      <c r="Q105" s="1171" t="s">
        <v>203</v>
      </c>
      <c r="R105" s="1171"/>
      <c r="S105" s="1171"/>
      <c r="T105" s="1423">
        <f>SUM(U101+U103)</f>
        <v>1900</v>
      </c>
      <c r="U105" s="1406"/>
      <c r="V105" s="1171" t="s">
        <v>201</v>
      </c>
      <c r="W105" s="1407">
        <f>SUM(Y99)</f>
        <v>936</v>
      </c>
      <c r="X105" s="1425" t="s">
        <v>204</v>
      </c>
      <c r="Y105" s="1425"/>
      <c r="Z105" s="1426">
        <f>SUM(T105-W105)</f>
        <v>964</v>
      </c>
      <c r="AD105"/>
      <c r="AE105" s="1490"/>
      <c r="AF105" s="1491"/>
      <c r="AG105" s="1491"/>
      <c r="AH105" s="1491"/>
      <c r="AI105" s="1491"/>
      <c r="AJ105" s="1491"/>
      <c r="AK105" s="1491"/>
      <c r="AL105" s="1491"/>
      <c r="AM105" s="1491"/>
      <c r="AN105" s="1492"/>
    </row>
    <row r="106" spans="1:57" ht="10.9" customHeight="1" x14ac:dyDescent="0.2">
      <c r="N106" s="567"/>
      <c r="P106" s="579"/>
      <c r="Q106" s="1171"/>
      <c r="R106" s="1171"/>
      <c r="S106" s="1171"/>
      <c r="T106" s="1424"/>
      <c r="U106" s="1406"/>
      <c r="V106" s="1171"/>
      <c r="W106" s="1193"/>
      <c r="X106" s="1425"/>
      <c r="Y106" s="1425"/>
      <c r="Z106" s="1427"/>
      <c r="AD106"/>
      <c r="AE106" s="1490"/>
      <c r="AF106" s="1491"/>
      <c r="AG106" s="1491"/>
      <c r="AH106" s="1491"/>
      <c r="AI106" s="1491"/>
      <c r="AJ106" s="1491"/>
      <c r="AK106" s="1491"/>
      <c r="AL106" s="1491"/>
      <c r="AM106" s="1491"/>
      <c r="AN106" s="1492"/>
    </row>
    <row r="107" spans="1:57" ht="10.9" customHeight="1" thickBot="1" x14ac:dyDescent="0.25">
      <c r="P107" s="578"/>
      <c r="Q107" s="720"/>
      <c r="R107" s="720"/>
      <c r="S107" s="720"/>
      <c r="T107" s="720"/>
      <c r="U107" s="720"/>
      <c r="V107" s="720"/>
      <c r="W107" s="720"/>
      <c r="X107" s="720"/>
      <c r="Y107" s="720"/>
      <c r="Z107" s="369"/>
      <c r="AD107"/>
      <c r="AE107" s="1490"/>
      <c r="AF107" s="1491"/>
      <c r="AG107" s="1491"/>
      <c r="AH107" s="1491"/>
      <c r="AI107" s="1491"/>
      <c r="AJ107" s="1491"/>
      <c r="AK107" s="1491"/>
      <c r="AL107" s="1491"/>
      <c r="AM107" s="1491"/>
      <c r="AN107" s="1492"/>
    </row>
    <row r="108" spans="1:57" ht="10.9" customHeight="1" thickTop="1" x14ac:dyDescent="0.2">
      <c r="AD108"/>
      <c r="AE108" s="1490"/>
      <c r="AF108" s="1491"/>
      <c r="AG108" s="1491"/>
      <c r="AH108" s="1491"/>
      <c r="AI108" s="1491"/>
      <c r="AJ108" s="1491"/>
      <c r="AK108" s="1491"/>
      <c r="AL108" s="1491"/>
      <c r="AM108" s="1491"/>
      <c r="AN108" s="1492"/>
    </row>
    <row r="109" spans="1:57" ht="10.9" customHeight="1" x14ac:dyDescent="0.2">
      <c r="AD109"/>
      <c r="AE109" s="1490"/>
      <c r="AF109" s="1491"/>
      <c r="AG109" s="1491"/>
      <c r="AH109" s="1491"/>
      <c r="AI109" s="1491"/>
      <c r="AJ109" s="1491"/>
      <c r="AK109" s="1491"/>
      <c r="AL109" s="1491"/>
      <c r="AM109" s="1491"/>
      <c r="AN109" s="1492"/>
    </row>
    <row r="110" spans="1:57" ht="10.9" customHeight="1" x14ac:dyDescent="0.2">
      <c r="AD110"/>
      <c r="AE110" s="1490"/>
      <c r="AF110" s="1491"/>
      <c r="AG110" s="1491"/>
      <c r="AH110" s="1491"/>
      <c r="AI110" s="1491"/>
      <c r="AJ110" s="1491"/>
      <c r="AK110" s="1491"/>
      <c r="AL110" s="1491"/>
      <c r="AM110" s="1491"/>
      <c r="AN110" s="1492"/>
    </row>
    <row r="111" spans="1:57" ht="10.9" customHeight="1" x14ac:dyDescent="0.2">
      <c r="AD111"/>
      <c r="AE111" s="1490"/>
      <c r="AF111" s="1491"/>
      <c r="AG111" s="1491"/>
      <c r="AH111" s="1491"/>
      <c r="AI111" s="1491"/>
      <c r="AJ111" s="1491"/>
      <c r="AK111" s="1491"/>
      <c r="AL111" s="1491"/>
      <c r="AM111" s="1491"/>
      <c r="AN111" s="1492"/>
    </row>
    <row r="112" spans="1:57" ht="10.9" customHeight="1" x14ac:dyDescent="0.2">
      <c r="Q112"/>
      <c r="R112"/>
      <c r="S112"/>
      <c r="T112"/>
      <c r="U112"/>
      <c r="V112"/>
      <c r="W112"/>
      <c r="X112"/>
      <c r="Y112"/>
      <c r="AD112"/>
      <c r="AE112" s="1490"/>
      <c r="AF112" s="1491"/>
      <c r="AG112" s="1491"/>
      <c r="AH112" s="1491"/>
      <c r="AI112" s="1491"/>
      <c r="AJ112" s="1491"/>
      <c r="AK112" s="1491"/>
      <c r="AL112" s="1491"/>
      <c r="AM112" s="1491"/>
      <c r="AN112" s="1492"/>
    </row>
    <row r="113" spans="1:56" ht="30.6" customHeight="1" x14ac:dyDescent="0.2">
      <c r="Q113"/>
      <c r="R113"/>
      <c r="S113"/>
      <c r="T113"/>
      <c r="U113"/>
      <c r="V113"/>
      <c r="W113"/>
      <c r="X113"/>
      <c r="Y113"/>
      <c r="AD113"/>
      <c r="AE113" s="1490"/>
      <c r="AF113" s="1491"/>
      <c r="AG113" s="1491"/>
      <c r="AH113" s="1491"/>
      <c r="AI113" s="1491"/>
      <c r="AJ113" s="1491"/>
      <c r="AK113" s="1491"/>
      <c r="AL113" s="1491"/>
      <c r="AM113" s="1491"/>
      <c r="AN113" s="1492"/>
      <c r="BD113" s="567"/>
    </row>
    <row r="114" spans="1:56" ht="10.9" customHeight="1" x14ac:dyDescent="0.2">
      <c r="Q114"/>
      <c r="R114"/>
      <c r="S114"/>
      <c r="T114"/>
      <c r="U114"/>
      <c r="V114"/>
      <c r="W114"/>
      <c r="X114"/>
      <c r="Y114"/>
      <c r="AD114"/>
      <c r="AE114" s="1490"/>
      <c r="AF114" s="1491"/>
      <c r="AG114" s="1491"/>
      <c r="AH114" s="1491"/>
      <c r="AI114" s="1491"/>
      <c r="AJ114" s="1491"/>
      <c r="AK114" s="1491"/>
      <c r="AL114" s="1491"/>
      <c r="AM114" s="1491"/>
      <c r="AN114" s="1492"/>
      <c r="BD114" s="567"/>
    </row>
    <row r="115" spans="1:56" ht="10.9" customHeight="1" x14ac:dyDescent="0.2">
      <c r="Q115"/>
      <c r="R115"/>
      <c r="S115"/>
      <c r="T115"/>
      <c r="U115"/>
      <c r="V115"/>
      <c r="W115"/>
      <c r="X115"/>
      <c r="Y115"/>
      <c r="AD115"/>
      <c r="AE115" s="1490"/>
      <c r="AF115" s="1491"/>
      <c r="AG115" s="1491"/>
      <c r="AH115" s="1491"/>
      <c r="AI115" s="1491"/>
      <c r="AJ115" s="1491"/>
      <c r="AK115" s="1491"/>
      <c r="AL115" s="1491"/>
      <c r="AM115" s="1491"/>
      <c r="AN115" s="1492"/>
    </row>
    <row r="116" spans="1:56" ht="10.9" customHeight="1" x14ac:dyDescent="0.2">
      <c r="P116" s="567"/>
      <c r="Q116"/>
      <c r="R116"/>
      <c r="S116"/>
      <c r="T116"/>
      <c r="U116"/>
      <c r="V116"/>
      <c r="W116"/>
      <c r="X116"/>
      <c r="Y116"/>
      <c r="AD116"/>
      <c r="AE116" s="1490"/>
      <c r="AF116" s="1491"/>
      <c r="AG116" s="1491"/>
      <c r="AH116" s="1491"/>
      <c r="AI116" s="1491"/>
      <c r="AJ116" s="1491"/>
      <c r="AK116" s="1491"/>
      <c r="AL116" s="1491"/>
      <c r="AM116" s="1491"/>
      <c r="AN116" s="1492"/>
    </row>
    <row r="117" spans="1:56" ht="13.15" customHeight="1" x14ac:dyDescent="0.2">
      <c r="P117" s="567"/>
      <c r="Q117"/>
      <c r="R117"/>
      <c r="S117"/>
      <c r="T117"/>
      <c r="U117"/>
      <c r="V117"/>
      <c r="W117"/>
      <c r="X117"/>
      <c r="Y117"/>
      <c r="AD117"/>
      <c r="AE117" s="1490"/>
      <c r="AF117" s="1491"/>
      <c r="AG117" s="1491"/>
      <c r="AH117" s="1491"/>
      <c r="AI117" s="1491"/>
      <c r="AJ117" s="1491"/>
      <c r="AK117" s="1491"/>
      <c r="AL117" s="1491"/>
      <c r="AM117" s="1491"/>
      <c r="AN117" s="1492"/>
    </row>
    <row r="118" spans="1:56" ht="10.9" customHeight="1" x14ac:dyDescent="0.2">
      <c r="P118" s="567"/>
      <c r="Q118"/>
      <c r="R118"/>
      <c r="S118"/>
      <c r="T118"/>
      <c r="U118"/>
      <c r="V118"/>
      <c r="W118"/>
      <c r="X118"/>
      <c r="Y118"/>
      <c r="AD118"/>
      <c r="AE118" s="1490"/>
      <c r="AF118" s="1491"/>
      <c r="AG118" s="1491"/>
      <c r="AH118" s="1491"/>
      <c r="AI118" s="1491"/>
      <c r="AJ118" s="1491"/>
      <c r="AK118" s="1491"/>
      <c r="AL118" s="1491"/>
      <c r="AM118" s="1491"/>
      <c r="AN118" s="1492"/>
    </row>
    <row r="119" spans="1:56" ht="10.9" customHeight="1" x14ac:dyDescent="0.2">
      <c r="P119" s="567"/>
      <c r="Q119"/>
      <c r="R119"/>
      <c r="S119"/>
      <c r="T119"/>
      <c r="U119"/>
      <c r="V119"/>
      <c r="W119"/>
      <c r="X119"/>
      <c r="Y119"/>
      <c r="AD119"/>
      <c r="AE119" s="1490"/>
      <c r="AF119" s="1491"/>
      <c r="AG119" s="1491"/>
      <c r="AH119" s="1491"/>
      <c r="AI119" s="1491"/>
      <c r="AJ119" s="1491"/>
      <c r="AK119" s="1491"/>
      <c r="AL119" s="1491"/>
      <c r="AM119" s="1491"/>
      <c r="AN119" s="1492"/>
    </row>
    <row r="120" spans="1:56" ht="10.9" customHeight="1" x14ac:dyDescent="0.2">
      <c r="P120" s="567"/>
      <c r="Q120"/>
      <c r="R120"/>
      <c r="S120"/>
      <c r="T120"/>
      <c r="U120"/>
      <c r="V120"/>
      <c r="W120"/>
      <c r="X120"/>
      <c r="Y120"/>
      <c r="AD120"/>
      <c r="AE120" s="1490"/>
      <c r="AF120" s="1491"/>
      <c r="AG120" s="1491"/>
      <c r="AH120" s="1491"/>
      <c r="AI120" s="1491"/>
      <c r="AJ120" s="1491"/>
      <c r="AK120" s="1491"/>
      <c r="AL120" s="1491"/>
      <c r="AM120" s="1491"/>
      <c r="AN120" s="1492"/>
    </row>
    <row r="121" spans="1:56" ht="10.9" customHeight="1" x14ac:dyDescent="0.2">
      <c r="P121" s="567"/>
      <c r="Q121"/>
      <c r="R121"/>
      <c r="S121"/>
      <c r="T121"/>
      <c r="U121"/>
      <c r="V121"/>
      <c r="W121"/>
      <c r="X121"/>
      <c r="Y121"/>
      <c r="AD121"/>
      <c r="AE121" s="1490"/>
      <c r="AF121" s="1491"/>
      <c r="AG121" s="1491"/>
      <c r="AH121" s="1491"/>
      <c r="AI121" s="1491"/>
      <c r="AJ121" s="1491"/>
      <c r="AK121" s="1491"/>
      <c r="AL121" s="1491"/>
      <c r="AM121" s="1491"/>
      <c r="AN121" s="1492"/>
    </row>
    <row r="122" spans="1:56" ht="10.9" customHeight="1" x14ac:dyDescent="0.2">
      <c r="P122" s="567"/>
      <c r="Q122"/>
      <c r="R122"/>
      <c r="S122"/>
      <c r="T122"/>
      <c r="U122"/>
      <c r="V122"/>
      <c r="W122"/>
      <c r="X122"/>
      <c r="Y122"/>
      <c r="AD122"/>
      <c r="AE122" s="1490"/>
      <c r="AF122" s="1491"/>
      <c r="AG122" s="1491"/>
      <c r="AH122" s="1491"/>
      <c r="AI122" s="1491"/>
      <c r="AJ122" s="1491"/>
      <c r="AK122" s="1491"/>
      <c r="AL122" s="1491"/>
      <c r="AM122" s="1491"/>
      <c r="AN122" s="1492"/>
    </row>
    <row r="123" spans="1:56" ht="10.9" customHeight="1" x14ac:dyDescent="0.2">
      <c r="P123" s="567"/>
      <c r="Q123"/>
      <c r="R123"/>
      <c r="S123"/>
      <c r="T123"/>
      <c r="U123"/>
      <c r="V123"/>
      <c r="W123"/>
      <c r="X123"/>
      <c r="Y123"/>
      <c r="AD123"/>
      <c r="AE123" s="1490"/>
      <c r="AF123" s="1491"/>
      <c r="AG123" s="1491"/>
      <c r="AH123" s="1491"/>
      <c r="AI123" s="1491"/>
      <c r="AJ123" s="1491"/>
      <c r="AK123" s="1491"/>
      <c r="AL123" s="1491"/>
      <c r="AM123" s="1491"/>
      <c r="AN123" s="1492"/>
    </row>
    <row r="124" spans="1:56" ht="13.15" customHeight="1" x14ac:dyDescent="0.2">
      <c r="P124" s="567"/>
      <c r="Q124"/>
      <c r="R124"/>
      <c r="S124"/>
      <c r="T124"/>
      <c r="U124"/>
      <c r="V124"/>
      <c r="W124"/>
      <c r="X124"/>
      <c r="Y124"/>
      <c r="AD124"/>
      <c r="AE124" s="1490"/>
      <c r="AF124" s="1491"/>
      <c r="AG124" s="1491"/>
      <c r="AH124" s="1491"/>
      <c r="AI124" s="1491"/>
      <c r="AJ124" s="1491"/>
      <c r="AK124" s="1491"/>
      <c r="AL124" s="1491"/>
      <c r="AM124" s="1491"/>
      <c r="AN124" s="1492"/>
    </row>
    <row r="125" spans="1:56" ht="16.149999999999999" customHeight="1" x14ac:dyDescent="0.2">
      <c r="P125" s="567"/>
      <c r="Q125"/>
      <c r="R125"/>
      <c r="S125"/>
      <c r="T125"/>
      <c r="U125"/>
      <c r="V125"/>
      <c r="W125"/>
      <c r="X125"/>
      <c r="Y125"/>
      <c r="AD125"/>
      <c r="AE125" s="1490"/>
      <c r="AF125" s="1491"/>
      <c r="AG125" s="1491"/>
      <c r="AH125" s="1491"/>
      <c r="AI125" s="1491"/>
      <c r="AJ125" s="1491"/>
      <c r="AK125" s="1491"/>
      <c r="AL125" s="1491"/>
      <c r="AM125" s="1491"/>
      <c r="AN125" s="1492"/>
    </row>
    <row r="126" spans="1:56" ht="15.6" customHeight="1" x14ac:dyDescent="0.2">
      <c r="P126" s="567"/>
      <c r="Q126"/>
      <c r="R126"/>
      <c r="S126"/>
      <c r="T126"/>
      <c r="U126"/>
      <c r="V126"/>
      <c r="W126"/>
      <c r="X126"/>
      <c r="Y126"/>
      <c r="AD126"/>
      <c r="AE126" s="1490"/>
      <c r="AF126" s="1491"/>
      <c r="AG126" s="1491"/>
      <c r="AH126" s="1491"/>
      <c r="AI126" s="1491"/>
      <c r="AJ126" s="1491"/>
      <c r="AK126" s="1491"/>
      <c r="AL126" s="1491"/>
      <c r="AM126" s="1491"/>
      <c r="AN126" s="1492"/>
    </row>
    <row r="127" spans="1:56" ht="16.899999999999999" customHeight="1" x14ac:dyDescent="0.2">
      <c r="A127" s="1430" t="s">
        <v>163</v>
      </c>
      <c r="B127" s="1430"/>
      <c r="P127" s="567"/>
      <c r="Q127"/>
      <c r="R127"/>
      <c r="S127"/>
      <c r="T127"/>
      <c r="U127"/>
      <c r="V127"/>
      <c r="W127"/>
      <c r="X127"/>
      <c r="Y127"/>
      <c r="AD127"/>
      <c r="AE127" s="1490"/>
      <c r="AF127" s="1491"/>
      <c r="AG127" s="1491"/>
      <c r="AH127" s="1491"/>
      <c r="AI127" s="1491"/>
      <c r="AJ127" s="1491"/>
      <c r="AK127" s="1491"/>
      <c r="AL127" s="1491"/>
      <c r="AM127" s="1491"/>
      <c r="AN127" s="1492"/>
    </row>
    <row r="128" spans="1:56" ht="15.75" customHeight="1" x14ac:dyDescent="0.2">
      <c r="A128" s="1430"/>
      <c r="B128" s="1430"/>
      <c r="P128" s="567"/>
      <c r="Q128"/>
      <c r="R128"/>
      <c r="S128"/>
      <c r="T128"/>
      <c r="U128"/>
      <c r="V128"/>
      <c r="W128"/>
      <c r="X128"/>
      <c r="Y128"/>
      <c r="AD128"/>
      <c r="AE128" s="1490"/>
      <c r="AF128" s="1491"/>
      <c r="AG128" s="1491"/>
      <c r="AH128" s="1491"/>
      <c r="AI128" s="1491"/>
      <c r="AJ128" s="1491"/>
      <c r="AK128" s="1491"/>
      <c r="AL128" s="1491"/>
      <c r="AM128" s="1491"/>
      <c r="AN128" s="1492"/>
    </row>
    <row r="129" spans="1:57" ht="18.600000000000001" customHeight="1" x14ac:dyDescent="0.2">
      <c r="A129" s="1430"/>
      <c r="B129" s="1430"/>
      <c r="Q129"/>
      <c r="R129"/>
      <c r="S129"/>
      <c r="T129"/>
      <c r="U129"/>
      <c r="V129"/>
      <c r="W129"/>
      <c r="X129"/>
      <c r="Y129"/>
      <c r="AD129"/>
      <c r="AE129" s="1490"/>
      <c r="AF129" s="1491"/>
      <c r="AG129" s="1491"/>
      <c r="AH129" s="1491"/>
      <c r="AI129" s="1491"/>
      <c r="AJ129" s="1491"/>
      <c r="AK129" s="1491"/>
      <c r="AL129" s="1491"/>
      <c r="AM129" s="1491"/>
      <c r="AN129" s="1492"/>
    </row>
    <row r="130" spans="1:57" ht="14.25" customHeight="1" x14ac:dyDescent="0.2">
      <c r="N130" s="637"/>
      <c r="P130" s="637"/>
      <c r="Q130" s="637"/>
      <c r="R130" s="637"/>
      <c r="S130"/>
      <c r="T130"/>
      <c r="U130"/>
      <c r="V130"/>
      <c r="W130"/>
      <c r="X130"/>
      <c r="Y130"/>
      <c r="AD130"/>
      <c r="AE130" s="1490"/>
      <c r="AF130" s="1491"/>
      <c r="AG130" s="1491"/>
      <c r="AH130" s="1491"/>
      <c r="AI130" s="1491"/>
      <c r="AJ130" s="1491"/>
      <c r="AK130" s="1491"/>
      <c r="AL130" s="1491"/>
      <c r="AM130" s="1491"/>
      <c r="AN130" s="1492"/>
    </row>
    <row r="131" spans="1:57" ht="12.75" customHeight="1" x14ac:dyDescent="0.2">
      <c r="Q131"/>
      <c r="R131"/>
      <c r="S131"/>
      <c r="T131"/>
      <c r="U131"/>
      <c r="V131"/>
      <c r="W131"/>
      <c r="X131"/>
      <c r="Y131"/>
      <c r="AD131"/>
      <c r="AE131" s="1490"/>
      <c r="AF131" s="1491"/>
      <c r="AG131" s="1491"/>
      <c r="AH131" s="1491"/>
      <c r="AI131" s="1491"/>
      <c r="AJ131" s="1491"/>
      <c r="AK131" s="1491"/>
      <c r="AL131" s="1491"/>
      <c r="AM131" s="1491"/>
      <c r="AN131" s="1492"/>
    </row>
    <row r="132" spans="1:57" ht="10.9" customHeight="1" x14ac:dyDescent="0.25">
      <c r="AD132"/>
      <c r="AE132" s="1490"/>
      <c r="AF132" s="1491"/>
      <c r="AG132" s="1491"/>
      <c r="AH132" s="1491"/>
      <c r="AI132" s="1491"/>
      <c r="AJ132" s="1491"/>
      <c r="AK132" s="1491"/>
      <c r="AL132" s="1491"/>
      <c r="AM132" s="1491"/>
      <c r="AN132" s="1492"/>
      <c r="BD132" s="1544"/>
      <c r="BE132" s="1544"/>
    </row>
    <row r="133" spans="1:57" ht="10.9" customHeight="1" x14ac:dyDescent="0.2">
      <c r="AD133"/>
      <c r="AE133" s="1490"/>
      <c r="AF133" s="1491"/>
      <c r="AG133" s="1491"/>
      <c r="AH133" s="1491"/>
      <c r="AI133" s="1491"/>
      <c r="AJ133" s="1491"/>
      <c r="AK133" s="1491"/>
      <c r="AL133" s="1491"/>
      <c r="AM133" s="1491"/>
      <c r="AN133" s="1492"/>
      <c r="BD133" s="228"/>
      <c r="BE133" s="228"/>
    </row>
    <row r="134" spans="1:57" ht="19.149999999999999" customHeight="1" x14ac:dyDescent="0.2">
      <c r="AD134"/>
      <c r="AE134" s="1490"/>
      <c r="AF134" s="1491"/>
      <c r="AG134" s="1491"/>
      <c r="AH134" s="1491"/>
      <c r="AI134" s="1491"/>
      <c r="AJ134" s="1491"/>
      <c r="AK134" s="1491"/>
      <c r="AL134" s="1491"/>
      <c r="AM134" s="1491"/>
      <c r="AN134" s="1492"/>
      <c r="BD134" s="1500"/>
      <c r="BE134" s="1500"/>
    </row>
    <row r="135" spans="1:57" ht="19.899999999999999" customHeight="1" x14ac:dyDescent="0.2">
      <c r="AD135"/>
      <c r="AE135" s="1490"/>
      <c r="AF135" s="1491"/>
      <c r="AG135" s="1491"/>
      <c r="AH135" s="1491"/>
      <c r="AI135" s="1491"/>
      <c r="AJ135" s="1491"/>
      <c r="AK135" s="1491"/>
      <c r="AL135" s="1491"/>
      <c r="AM135" s="1491"/>
      <c r="AN135" s="1492"/>
    </row>
    <row r="136" spans="1:57" ht="10.9" customHeight="1" x14ac:dyDescent="0.2">
      <c r="AD136"/>
      <c r="AE136" s="1490"/>
      <c r="AF136" s="1491"/>
      <c r="AG136" s="1491"/>
      <c r="AH136" s="1491"/>
      <c r="AI136" s="1491"/>
      <c r="AJ136" s="1491"/>
      <c r="AK136" s="1491"/>
      <c r="AL136" s="1491"/>
      <c r="AM136" s="1491"/>
      <c r="AN136" s="1492"/>
    </row>
    <row r="137" spans="1:57" ht="7.5" customHeight="1" x14ac:dyDescent="0.2">
      <c r="AD137"/>
      <c r="AE137" s="1490"/>
      <c r="AF137" s="1491"/>
      <c r="AG137" s="1491"/>
      <c r="AH137" s="1491"/>
      <c r="AI137" s="1491"/>
      <c r="AJ137" s="1491"/>
      <c r="AK137" s="1491"/>
      <c r="AL137" s="1491"/>
      <c r="AM137" s="1491"/>
      <c r="AN137" s="1492"/>
    </row>
    <row r="138" spans="1:57" ht="10.9" customHeight="1" x14ac:dyDescent="0.2">
      <c r="AD138"/>
      <c r="AE138" s="1490"/>
      <c r="AF138" s="1491"/>
      <c r="AG138" s="1491"/>
      <c r="AH138" s="1491"/>
      <c r="AI138" s="1491"/>
      <c r="AJ138" s="1491"/>
      <c r="AK138" s="1491"/>
      <c r="AL138" s="1491"/>
      <c r="AM138" s="1491"/>
      <c r="AN138" s="1492"/>
    </row>
    <row r="139" spans="1:57" ht="9" customHeight="1" x14ac:dyDescent="0.2">
      <c r="P139" s="400"/>
      <c r="Q139" s="567"/>
      <c r="R139" s="567"/>
      <c r="S139" s="567"/>
      <c r="T139" s="567"/>
      <c r="U139" s="567"/>
      <c r="V139" s="567"/>
      <c r="W139" s="567"/>
      <c r="X139" s="567"/>
      <c r="Y139" s="567"/>
      <c r="Z139" s="567"/>
      <c r="AA139" s="567"/>
      <c r="AB139" s="567"/>
      <c r="AC139" s="79"/>
      <c r="AD139"/>
      <c r="AE139" s="1490"/>
      <c r="AF139" s="1491"/>
      <c r="AG139" s="1491"/>
      <c r="AH139" s="1491"/>
      <c r="AI139" s="1491"/>
      <c r="AJ139" s="1491"/>
      <c r="AK139" s="1491"/>
      <c r="AL139" s="1491"/>
      <c r="AM139" s="1491"/>
      <c r="AN139" s="1492"/>
    </row>
    <row r="140" spans="1:57" ht="10.9" customHeight="1" x14ac:dyDescent="0.2">
      <c r="M140" s="400"/>
      <c r="N140" s="370"/>
      <c r="P140" s="370"/>
      <c r="Q140"/>
      <c r="R140"/>
      <c r="S140"/>
      <c r="T140"/>
      <c r="U140"/>
      <c r="V140"/>
      <c r="W140"/>
      <c r="X140"/>
      <c r="Y140"/>
      <c r="Z140"/>
      <c r="AA140"/>
      <c r="AB140"/>
      <c r="AC140" s="79"/>
      <c r="AD140"/>
      <c r="AE140" s="1487"/>
      <c r="AF140" s="1488"/>
      <c r="AG140" s="1488"/>
      <c r="AH140" s="1488"/>
      <c r="AI140" s="1488"/>
      <c r="AJ140" s="1488"/>
      <c r="AK140" s="1488"/>
      <c r="AL140" s="1488"/>
      <c r="AM140" s="1488"/>
      <c r="AN140" s="1489"/>
    </row>
    <row r="141" spans="1:57" ht="10.9" customHeight="1" x14ac:dyDescent="0.2">
      <c r="M141" s="400"/>
      <c r="N141" s="228"/>
      <c r="P141" s="370"/>
      <c r="Q141"/>
      <c r="R141"/>
      <c r="S141"/>
      <c r="T141"/>
      <c r="U141"/>
      <c r="V141"/>
      <c r="W141"/>
      <c r="X141"/>
      <c r="Y141"/>
      <c r="Z141"/>
      <c r="AA141"/>
      <c r="AB141"/>
      <c r="AC141" s="79"/>
      <c r="AD141"/>
      <c r="AE141" s="1487"/>
      <c r="AF141" s="1488"/>
      <c r="AG141" s="1488"/>
      <c r="AH141" s="1488"/>
      <c r="AI141" s="1488"/>
      <c r="AJ141" s="1488"/>
      <c r="AK141" s="1488"/>
      <c r="AL141" s="1488"/>
      <c r="AM141" s="1488"/>
      <c r="AN141" s="1489"/>
    </row>
    <row r="142" spans="1:57" ht="22.5" customHeight="1" x14ac:dyDescent="0.2">
      <c r="M142" s="400"/>
      <c r="N142" s="228"/>
      <c r="P142" s="370"/>
      <c r="Q142"/>
      <c r="R142"/>
      <c r="S142"/>
      <c r="T142"/>
      <c r="U142"/>
      <c r="V142"/>
      <c r="W142"/>
      <c r="X142"/>
      <c r="Y142"/>
      <c r="Z142"/>
      <c r="AA142"/>
      <c r="AB142"/>
      <c r="AC142" s="79"/>
      <c r="AD142"/>
      <c r="AE142" s="1487"/>
      <c r="AF142" s="1488"/>
      <c r="AG142" s="1488"/>
      <c r="AH142" s="1488"/>
      <c r="AI142" s="1488"/>
      <c r="AJ142" s="1488"/>
      <c r="AK142" s="1488"/>
      <c r="AL142" s="1488"/>
      <c r="AM142" s="1488"/>
      <c r="AN142" s="1489"/>
    </row>
    <row r="143" spans="1:57" ht="10.9" customHeight="1" x14ac:dyDescent="0.2">
      <c r="M143" s="400"/>
      <c r="N143" s="228"/>
      <c r="P143" s="228"/>
      <c r="Q143"/>
      <c r="R143"/>
      <c r="S143"/>
      <c r="T143"/>
      <c r="U143"/>
      <c r="V143"/>
      <c r="W143"/>
      <c r="X143"/>
      <c r="Y143"/>
      <c r="Z143"/>
      <c r="AA143"/>
      <c r="AB143"/>
      <c r="AC143" s="337"/>
      <c r="AD143"/>
      <c r="AE143" s="1487"/>
      <c r="AF143" s="1488"/>
      <c r="AG143" s="1488"/>
      <c r="AH143" s="1488"/>
      <c r="AI143" s="1488"/>
      <c r="AJ143" s="1488"/>
      <c r="AK143" s="1488"/>
      <c r="AL143" s="1488"/>
      <c r="AM143" s="1488"/>
      <c r="AN143" s="1489"/>
    </row>
    <row r="144" spans="1:57" ht="10.9" customHeight="1" x14ac:dyDescent="0.2">
      <c r="M144" s="400"/>
      <c r="N144" s="228"/>
      <c r="P144" s="228"/>
      <c r="Q144"/>
      <c r="R144"/>
      <c r="S144"/>
      <c r="T144"/>
      <c r="U144"/>
      <c r="V144"/>
      <c r="W144"/>
      <c r="X144"/>
      <c r="Y144"/>
      <c r="Z144"/>
      <c r="AA144"/>
      <c r="AB144"/>
      <c r="AC144" s="338"/>
      <c r="AD144"/>
      <c r="AE144" s="1487"/>
      <c r="AF144" s="1488"/>
      <c r="AG144" s="1488"/>
      <c r="AH144" s="1488"/>
      <c r="AI144" s="1488"/>
      <c r="AJ144" s="1488"/>
      <c r="AK144" s="1488"/>
      <c r="AL144" s="1488"/>
      <c r="AM144" s="1488"/>
      <c r="AN144" s="1489"/>
    </row>
    <row r="145" spans="1:40" ht="10.9" customHeight="1" x14ac:dyDescent="0.2">
      <c r="M145" s="400"/>
      <c r="N145" s="228"/>
      <c r="P145" s="228"/>
      <c r="Q145"/>
      <c r="R145"/>
      <c r="S145"/>
      <c r="T145"/>
      <c r="U145"/>
      <c r="V145"/>
      <c r="W145"/>
      <c r="X145"/>
      <c r="Y145"/>
      <c r="Z145"/>
      <c r="AA145"/>
      <c r="AB145"/>
      <c r="AC145" s="339"/>
      <c r="AD145"/>
      <c r="AE145" s="1487"/>
      <c r="AF145" s="1488"/>
      <c r="AG145" s="1488"/>
      <c r="AH145" s="1488"/>
      <c r="AI145" s="1488"/>
      <c r="AJ145" s="1488"/>
      <c r="AK145" s="1488"/>
      <c r="AL145" s="1488"/>
      <c r="AM145" s="1488"/>
      <c r="AN145" s="1489"/>
    </row>
    <row r="146" spans="1:40" ht="10.9" customHeight="1" x14ac:dyDescent="0.2">
      <c r="M146" s="400"/>
      <c r="N146" s="228"/>
      <c r="P146" s="228"/>
      <c r="Q146"/>
      <c r="R146"/>
      <c r="S146"/>
      <c r="T146"/>
      <c r="U146"/>
      <c r="V146"/>
      <c r="W146"/>
      <c r="X146"/>
      <c r="Y146"/>
      <c r="Z146"/>
      <c r="AA146"/>
      <c r="AB146"/>
      <c r="AC146" s="339"/>
      <c r="AD146"/>
      <c r="AE146" s="1487"/>
      <c r="AF146" s="1488"/>
      <c r="AG146" s="1488"/>
      <c r="AH146" s="1488"/>
      <c r="AI146" s="1488"/>
      <c r="AJ146" s="1488"/>
      <c r="AK146" s="1488"/>
      <c r="AL146" s="1488"/>
      <c r="AM146" s="1488"/>
      <c r="AN146" s="1489"/>
    </row>
    <row r="147" spans="1:40" ht="10.9" customHeight="1" x14ac:dyDescent="0.2">
      <c r="M147" s="400"/>
      <c r="N147" s="400"/>
      <c r="P147" s="228"/>
      <c r="Q147"/>
      <c r="R147"/>
      <c r="S147"/>
      <c r="T147"/>
      <c r="U147"/>
      <c r="V147"/>
      <c r="W147"/>
      <c r="X147"/>
      <c r="Y147"/>
      <c r="Z147"/>
      <c r="AA147"/>
      <c r="AB147"/>
      <c r="AC147" s="339"/>
      <c r="AD147"/>
      <c r="AE147" s="1487"/>
      <c r="AF147" s="1488"/>
      <c r="AG147" s="1488"/>
      <c r="AH147" s="1488"/>
      <c r="AI147" s="1488"/>
      <c r="AJ147" s="1488"/>
      <c r="AK147" s="1488"/>
      <c r="AL147" s="1488"/>
      <c r="AM147" s="1488"/>
      <c r="AN147" s="1489"/>
    </row>
    <row r="148" spans="1:40" ht="12.75" customHeight="1" x14ac:dyDescent="0.2">
      <c r="A148" s="1431" t="s">
        <v>163</v>
      </c>
      <c r="B148" s="1431"/>
      <c r="M148" s="400"/>
      <c r="N148" s="228"/>
      <c r="P148" s="228"/>
      <c r="Q148"/>
      <c r="R148"/>
      <c r="S148"/>
      <c r="T148"/>
      <c r="U148"/>
      <c r="V148"/>
      <c r="W148"/>
      <c r="X148"/>
      <c r="Y148"/>
      <c r="Z148"/>
      <c r="AA148"/>
      <c r="AB148"/>
      <c r="AC148" s="340"/>
      <c r="AD148"/>
      <c r="AE148" s="1487"/>
      <c r="AF148" s="1488"/>
      <c r="AG148" s="1488"/>
      <c r="AH148" s="1488"/>
      <c r="AI148" s="1488"/>
      <c r="AJ148" s="1488"/>
      <c r="AK148" s="1488"/>
      <c r="AL148" s="1488"/>
      <c r="AM148" s="1488"/>
      <c r="AN148" s="1489"/>
    </row>
    <row r="149" spans="1:40" ht="12.75" customHeight="1" x14ac:dyDescent="0.2">
      <c r="A149" s="1431"/>
      <c r="B149" s="1431"/>
      <c r="M149" s="401"/>
      <c r="N149" s="228"/>
      <c r="P149" s="370"/>
      <c r="Q149"/>
      <c r="R149"/>
      <c r="S149"/>
      <c r="T149"/>
      <c r="U149"/>
      <c r="V149"/>
      <c r="W149"/>
      <c r="X149"/>
      <c r="Y149"/>
      <c r="Z149"/>
      <c r="AA149"/>
      <c r="AB149"/>
      <c r="AC149" s="340"/>
      <c r="AD149"/>
      <c r="AE149" s="1487"/>
      <c r="AF149" s="1488"/>
      <c r="AG149" s="1488"/>
      <c r="AH149" s="1488"/>
      <c r="AI149" s="1488"/>
      <c r="AJ149" s="1488"/>
      <c r="AK149" s="1488"/>
      <c r="AL149" s="1488"/>
      <c r="AM149" s="1488"/>
      <c r="AN149" s="1489"/>
    </row>
    <row r="150" spans="1:40" ht="10.9" customHeight="1" x14ac:dyDescent="0.2">
      <c r="A150" s="1431"/>
      <c r="B150" s="1431"/>
      <c r="M150" s="400"/>
      <c r="N150" s="228"/>
      <c r="P150" s="370"/>
      <c r="Q150"/>
      <c r="R150"/>
      <c r="S150"/>
      <c r="T150"/>
      <c r="U150"/>
      <c r="V150"/>
      <c r="W150"/>
      <c r="X150"/>
      <c r="Y150"/>
      <c r="Z150"/>
      <c r="AA150"/>
      <c r="AB150"/>
      <c r="AC150" s="80"/>
      <c r="AD150"/>
      <c r="AE150" s="1487"/>
      <c r="AF150" s="1488"/>
      <c r="AG150" s="1488"/>
      <c r="AH150" s="1488"/>
      <c r="AI150" s="1488"/>
      <c r="AJ150" s="1488"/>
      <c r="AK150" s="1488"/>
      <c r="AL150" s="1488"/>
      <c r="AM150" s="1488"/>
      <c r="AN150" s="1489"/>
    </row>
    <row r="151" spans="1:40" ht="10.9" customHeight="1" x14ac:dyDescent="0.2">
      <c r="M151" s="400"/>
      <c r="N151" s="478"/>
      <c r="P151" s="478"/>
      <c r="Q151"/>
      <c r="R151"/>
      <c r="S151"/>
      <c r="T151"/>
      <c r="U151"/>
      <c r="V151"/>
      <c r="W151"/>
      <c r="X151"/>
      <c r="Y151"/>
      <c r="Z151"/>
      <c r="AA151"/>
      <c r="AB151"/>
      <c r="AC151" s="340"/>
      <c r="AD151"/>
      <c r="AE151" s="1487"/>
      <c r="AF151" s="1488"/>
      <c r="AG151" s="1488"/>
      <c r="AH151" s="1488"/>
      <c r="AI151" s="1488"/>
      <c r="AJ151" s="1488"/>
      <c r="AK151" s="1488"/>
      <c r="AL151" s="1488"/>
      <c r="AM151" s="1488"/>
      <c r="AN151" s="1489"/>
    </row>
    <row r="152" spans="1:40" ht="10.9" customHeight="1" x14ac:dyDescent="0.2">
      <c r="Q152"/>
      <c r="R152"/>
      <c r="S152"/>
      <c r="T152"/>
      <c r="U152"/>
      <c r="V152"/>
      <c r="W152"/>
      <c r="X152"/>
      <c r="Y152"/>
      <c r="Z152"/>
      <c r="AA152"/>
      <c r="AB152"/>
      <c r="AC152" s="80"/>
      <c r="AD152"/>
      <c r="AE152" s="1487"/>
      <c r="AF152" s="1488"/>
      <c r="AG152" s="1488"/>
      <c r="AH152" s="1488"/>
      <c r="AI152" s="1488"/>
      <c r="AJ152" s="1488"/>
      <c r="AK152" s="1488"/>
      <c r="AL152" s="1488"/>
      <c r="AM152" s="1488"/>
      <c r="AN152" s="1489"/>
    </row>
    <row r="153" spans="1:40" ht="17.45" customHeight="1" x14ac:dyDescent="0.2">
      <c r="M153" s="400"/>
      <c r="N153" s="228"/>
      <c r="P153" s="370"/>
      <c r="Q153"/>
      <c r="R153"/>
      <c r="S153"/>
      <c r="T153"/>
      <c r="U153"/>
      <c r="V153"/>
      <c r="W153"/>
      <c r="X153"/>
      <c r="Y153"/>
      <c r="Z153"/>
      <c r="AA153"/>
      <c r="AB153"/>
      <c r="AC153" s="80"/>
      <c r="AD153"/>
      <c r="AE153" s="1487"/>
      <c r="AF153" s="1488"/>
      <c r="AG153" s="1488"/>
      <c r="AH153" s="1488"/>
      <c r="AI153" s="1488"/>
      <c r="AJ153" s="1488"/>
      <c r="AK153" s="1488"/>
      <c r="AL153" s="1488"/>
      <c r="AM153" s="1488"/>
      <c r="AN153" s="1489"/>
    </row>
    <row r="154" spans="1:40" ht="27" customHeight="1" x14ac:dyDescent="0.2">
      <c r="M154" s="400"/>
      <c r="N154" s="228"/>
      <c r="P154" s="370"/>
      <c r="Q154"/>
      <c r="R154"/>
      <c r="S154"/>
      <c r="T154"/>
      <c r="U154"/>
      <c r="V154"/>
      <c r="W154"/>
      <c r="X154"/>
      <c r="Y154"/>
      <c r="Z154"/>
      <c r="AA154"/>
      <c r="AB154"/>
      <c r="AC154" s="80"/>
      <c r="AD154"/>
      <c r="AE154" s="1487"/>
      <c r="AF154" s="1488"/>
      <c r="AG154" s="1488"/>
      <c r="AH154" s="1488"/>
      <c r="AI154" s="1488"/>
      <c r="AJ154" s="1488"/>
      <c r="AK154" s="1488"/>
      <c r="AL154" s="1488"/>
      <c r="AM154" s="1488"/>
      <c r="AN154" s="1489"/>
    </row>
    <row r="155" spans="1:40" ht="11.25" customHeight="1" x14ac:dyDescent="0.2">
      <c r="M155" s="400"/>
      <c r="N155" s="228"/>
      <c r="P155" s="228"/>
      <c r="Q155"/>
      <c r="R155"/>
      <c r="S155"/>
      <c r="T155"/>
      <c r="U155"/>
      <c r="V155"/>
      <c r="W155"/>
      <c r="X155"/>
      <c r="Y155"/>
      <c r="Z155"/>
      <c r="AA155"/>
      <c r="AB155"/>
      <c r="AC155" s="341"/>
      <c r="AD155"/>
      <c r="AE155" s="1487"/>
      <c r="AF155" s="1488"/>
      <c r="AG155" s="1488"/>
      <c r="AH155" s="1488"/>
      <c r="AI155" s="1488"/>
      <c r="AJ155" s="1488"/>
      <c r="AK155" s="1488"/>
      <c r="AL155" s="1488"/>
      <c r="AM155" s="1488"/>
      <c r="AN155" s="1489"/>
    </row>
    <row r="156" spans="1:40" ht="12.75" customHeight="1" x14ac:dyDescent="0.2">
      <c r="M156" s="400"/>
      <c r="N156" s="228"/>
      <c r="P156" s="228"/>
      <c r="Q156"/>
      <c r="R156"/>
      <c r="S156"/>
      <c r="T156"/>
      <c r="U156"/>
      <c r="V156"/>
      <c r="W156"/>
      <c r="X156"/>
      <c r="Y156"/>
      <c r="Z156"/>
      <c r="AA156"/>
      <c r="AB156"/>
      <c r="AC156" s="341"/>
      <c r="AD156"/>
      <c r="AE156" s="1487"/>
      <c r="AF156" s="1488"/>
      <c r="AG156" s="1488"/>
      <c r="AH156" s="1488"/>
      <c r="AI156" s="1488"/>
      <c r="AJ156" s="1488"/>
      <c r="AK156" s="1488"/>
      <c r="AL156" s="1488"/>
      <c r="AM156" s="1488"/>
      <c r="AN156" s="1489"/>
    </row>
    <row r="157" spans="1:40" ht="21.6" customHeight="1" x14ac:dyDescent="0.2">
      <c r="M157" s="400"/>
      <c r="N157" s="228"/>
      <c r="P157" s="370"/>
      <c r="Q157"/>
      <c r="R157"/>
      <c r="S157"/>
      <c r="T157"/>
      <c r="U157"/>
      <c r="V157"/>
      <c r="W157"/>
      <c r="X157"/>
      <c r="Y157"/>
      <c r="Z157"/>
      <c r="AA157"/>
      <c r="AB157"/>
      <c r="AC157" s="341"/>
      <c r="AD157"/>
      <c r="AE157" s="1487"/>
      <c r="AF157" s="1488"/>
      <c r="AG157" s="1488"/>
      <c r="AH157" s="1488"/>
      <c r="AI157" s="1488"/>
      <c r="AJ157" s="1488"/>
      <c r="AK157" s="1488"/>
      <c r="AL157" s="1488"/>
      <c r="AM157" s="1488"/>
      <c r="AN157" s="1489"/>
    </row>
    <row r="158" spans="1:40" ht="36" customHeight="1" x14ac:dyDescent="0.2">
      <c r="M158" s="400"/>
      <c r="N158" s="228"/>
      <c r="P158" s="370"/>
      <c r="Q158"/>
      <c r="R158"/>
      <c r="S158"/>
      <c r="T158"/>
      <c r="U158"/>
      <c r="V158"/>
      <c r="W158"/>
      <c r="X158"/>
      <c r="Y158"/>
      <c r="Z158"/>
      <c r="AA158"/>
      <c r="AB158"/>
      <c r="AC158" s="341"/>
      <c r="AD158"/>
      <c r="AE158" s="1487"/>
      <c r="AF158" s="1488"/>
      <c r="AG158" s="1488"/>
      <c r="AH158" s="1488"/>
      <c r="AI158" s="1488"/>
      <c r="AJ158" s="1488"/>
      <c r="AK158" s="1488"/>
      <c r="AL158" s="1488"/>
      <c r="AM158" s="1488"/>
      <c r="AN158" s="1489"/>
    </row>
    <row r="159" spans="1:40" ht="14.45" customHeight="1" x14ac:dyDescent="0.2">
      <c r="M159" s="400"/>
      <c r="N159"/>
      <c r="P159"/>
      <c r="Q159"/>
      <c r="R159"/>
      <c r="S159"/>
      <c r="T159"/>
      <c r="U159"/>
      <c r="V159"/>
      <c r="W159"/>
      <c r="X159"/>
      <c r="Y159"/>
      <c r="Z159"/>
      <c r="AA159"/>
      <c r="AB159"/>
      <c r="AC159" s="577"/>
      <c r="AD159"/>
      <c r="AE159" s="1487"/>
      <c r="AF159" s="1488"/>
      <c r="AG159" s="1488"/>
      <c r="AH159" s="1488"/>
      <c r="AI159" s="1488"/>
      <c r="AJ159" s="1488"/>
      <c r="AK159" s="1488"/>
      <c r="AL159" s="1488"/>
      <c r="AM159" s="1488"/>
      <c r="AN159" s="1489"/>
    </row>
    <row r="160" spans="1:40" ht="9" customHeight="1" x14ac:dyDescent="0.2">
      <c r="M160" s="565"/>
      <c r="N160"/>
      <c r="P160"/>
      <c r="Q160"/>
      <c r="R160"/>
      <c r="S160"/>
      <c r="T160"/>
      <c r="U160"/>
      <c r="V160"/>
      <c r="W160"/>
      <c r="X160"/>
      <c r="Y160"/>
      <c r="Z160"/>
      <c r="AA160"/>
      <c r="AB160"/>
      <c r="AC160" s="80"/>
      <c r="AD160"/>
      <c r="AE160" s="1487"/>
      <c r="AF160" s="1488"/>
      <c r="AG160" s="1488"/>
      <c r="AH160" s="1488"/>
      <c r="AI160" s="1488"/>
      <c r="AJ160" s="1488"/>
      <c r="AK160" s="1488"/>
      <c r="AL160" s="1488"/>
      <c r="AM160" s="1488"/>
      <c r="AN160" s="1489"/>
    </row>
    <row r="161" spans="1:40" ht="24.6" customHeight="1" x14ac:dyDescent="0.2">
      <c r="M161" s="400"/>
      <c r="N161"/>
      <c r="P161"/>
      <c r="Q161"/>
      <c r="R161"/>
      <c r="S161"/>
      <c r="T161"/>
      <c r="U161"/>
      <c r="V161"/>
      <c r="W161"/>
      <c r="X161"/>
      <c r="Y161"/>
      <c r="Z161"/>
      <c r="AA161"/>
      <c r="AB161"/>
      <c r="AC161" s="567"/>
      <c r="AD161"/>
      <c r="AE161" s="1487"/>
      <c r="AF161" s="1488"/>
      <c r="AG161" s="1488"/>
      <c r="AH161" s="1488"/>
      <c r="AI161" s="1488"/>
      <c r="AJ161" s="1488"/>
      <c r="AK161" s="1488"/>
      <c r="AL161" s="1488"/>
      <c r="AM161" s="1488"/>
      <c r="AN161" s="1489"/>
    </row>
    <row r="162" spans="1:40" ht="10.9" customHeight="1" x14ac:dyDescent="0.2">
      <c r="M162" s="400"/>
      <c r="N162" s="370"/>
      <c r="P162" s="370"/>
      <c r="Q162"/>
      <c r="R162"/>
      <c r="S162"/>
      <c r="T162"/>
      <c r="U162"/>
      <c r="V162"/>
      <c r="W162"/>
      <c r="X162"/>
      <c r="Y162"/>
      <c r="Z162"/>
      <c r="AA162"/>
      <c r="AB162"/>
      <c r="AC162" s="80"/>
      <c r="AD162"/>
      <c r="AE162" s="1487"/>
      <c r="AF162" s="1488"/>
      <c r="AG162" s="1488"/>
      <c r="AH162" s="1488"/>
      <c r="AI162" s="1488"/>
      <c r="AJ162" s="1488"/>
      <c r="AK162" s="1488"/>
      <c r="AL162" s="1488"/>
      <c r="AM162" s="1488"/>
      <c r="AN162" s="1489"/>
    </row>
    <row r="163" spans="1:40" ht="10.9" customHeight="1" x14ac:dyDescent="0.2">
      <c r="M163" s="400"/>
      <c r="N163" s="370"/>
      <c r="P163" s="370"/>
      <c r="Q163"/>
      <c r="R163"/>
      <c r="S163"/>
      <c r="T163"/>
      <c r="U163"/>
      <c r="V163"/>
      <c r="W163"/>
      <c r="X163"/>
      <c r="Y163"/>
      <c r="Z163"/>
      <c r="AA163"/>
      <c r="AB163"/>
      <c r="AC163" s="342"/>
      <c r="AD163"/>
      <c r="AE163" s="1487"/>
      <c r="AF163" s="1488"/>
      <c r="AG163" s="1488"/>
      <c r="AH163" s="1488"/>
      <c r="AI163" s="1488"/>
      <c r="AJ163" s="1488"/>
      <c r="AK163" s="1488"/>
      <c r="AL163" s="1488"/>
      <c r="AM163" s="1488"/>
      <c r="AN163" s="1489"/>
    </row>
    <row r="164" spans="1:40" ht="10.9" customHeight="1" x14ac:dyDescent="0.2">
      <c r="M164" s="400"/>
      <c r="N164" s="370"/>
      <c r="P164" s="370"/>
      <c r="Q164"/>
      <c r="R164"/>
      <c r="S164"/>
      <c r="T164"/>
      <c r="U164"/>
      <c r="V164"/>
      <c r="W164"/>
      <c r="X164"/>
      <c r="Y164"/>
      <c r="Z164"/>
      <c r="AA164"/>
      <c r="AB164"/>
      <c r="AC164" s="343"/>
      <c r="AD164"/>
      <c r="AE164" s="1487"/>
      <c r="AF164" s="1488"/>
      <c r="AG164" s="1488"/>
      <c r="AH164" s="1488"/>
      <c r="AI164" s="1488"/>
      <c r="AJ164" s="1488"/>
      <c r="AK164" s="1488"/>
      <c r="AL164" s="1488"/>
      <c r="AM164" s="1488"/>
      <c r="AN164" s="1489"/>
    </row>
    <row r="165" spans="1:40" ht="10.15" customHeight="1" x14ac:dyDescent="0.2">
      <c r="M165" s="400"/>
      <c r="N165" s="370"/>
      <c r="P165" s="370"/>
      <c r="Q165"/>
      <c r="R165"/>
      <c r="S165"/>
      <c r="T165"/>
      <c r="U165"/>
      <c r="V165"/>
      <c r="W165"/>
      <c r="X165"/>
      <c r="Y165"/>
      <c r="Z165"/>
      <c r="AA165"/>
      <c r="AB165"/>
      <c r="AC165" s="400"/>
      <c r="AE165" s="1487"/>
      <c r="AF165" s="1488"/>
      <c r="AG165" s="1488"/>
      <c r="AH165" s="1488"/>
      <c r="AI165" s="1488"/>
      <c r="AJ165" s="1488"/>
      <c r="AK165" s="1488"/>
      <c r="AL165" s="1488"/>
      <c r="AM165" s="1488"/>
      <c r="AN165" s="1489"/>
    </row>
    <row r="166" spans="1:40" ht="11.25" customHeight="1" x14ac:dyDescent="0.2">
      <c r="N166" s="400"/>
      <c r="AB166" s="400"/>
      <c r="AE166" s="1487"/>
      <c r="AF166" s="1488"/>
      <c r="AG166" s="1488"/>
      <c r="AH166" s="1488"/>
      <c r="AI166" s="1488"/>
      <c r="AJ166" s="1488"/>
      <c r="AK166" s="1488"/>
      <c r="AL166" s="1488"/>
      <c r="AM166" s="1488"/>
      <c r="AN166" s="1489"/>
    </row>
    <row r="167" spans="1:40" ht="10.9" customHeight="1" x14ac:dyDescent="0.2">
      <c r="AE167" s="1487"/>
      <c r="AF167" s="1488"/>
      <c r="AG167" s="1488"/>
      <c r="AH167" s="1488"/>
      <c r="AI167" s="1488"/>
      <c r="AJ167" s="1488"/>
      <c r="AK167" s="1488"/>
      <c r="AL167" s="1488"/>
      <c r="AM167" s="1488"/>
      <c r="AN167" s="1489"/>
    </row>
    <row r="168" spans="1:40" ht="10.9" customHeight="1" x14ac:dyDescent="0.2">
      <c r="A168" s="1431" t="s">
        <v>163</v>
      </c>
      <c r="B168" s="1431"/>
      <c r="AE168" s="1487"/>
      <c r="AF168" s="1488"/>
      <c r="AG168" s="1488"/>
      <c r="AH168" s="1488"/>
      <c r="AI168" s="1488"/>
      <c r="AJ168" s="1488"/>
      <c r="AK168" s="1488"/>
      <c r="AL168" s="1488"/>
      <c r="AM168" s="1488"/>
      <c r="AN168" s="1489"/>
    </row>
    <row r="169" spans="1:40" ht="13.5" customHeight="1" x14ac:dyDescent="0.2">
      <c r="A169" s="1431"/>
      <c r="B169" s="1431"/>
      <c r="AE169" s="1487"/>
      <c r="AF169" s="1488"/>
      <c r="AG169" s="1488"/>
      <c r="AH169" s="1488"/>
      <c r="AI169" s="1488"/>
      <c r="AJ169" s="1488"/>
      <c r="AK169" s="1488"/>
      <c r="AL169" s="1488"/>
      <c r="AM169" s="1488"/>
      <c r="AN169" s="1489"/>
    </row>
    <row r="170" spans="1:40" ht="10.9" customHeight="1" x14ac:dyDescent="0.2">
      <c r="A170" s="1431"/>
      <c r="B170" s="1431"/>
      <c r="AE170" s="1487"/>
      <c r="AF170" s="1488"/>
      <c r="AG170" s="1488"/>
      <c r="AH170" s="1488"/>
      <c r="AI170" s="1488"/>
      <c r="AJ170" s="1488"/>
      <c r="AK170" s="1488"/>
      <c r="AL170" s="1488"/>
      <c r="AM170" s="1488"/>
      <c r="AN170" s="1489"/>
    </row>
    <row r="171" spans="1:40" ht="10.9" hidden="1" customHeight="1" x14ac:dyDescent="0.2">
      <c r="D171" s="336"/>
      <c r="E171" s="336"/>
      <c r="F171" s="336"/>
      <c r="G171" s="336"/>
      <c r="H171" s="336"/>
      <c r="I171" s="336"/>
      <c r="J171" s="336"/>
      <c r="K171" s="336"/>
      <c r="L171" s="336"/>
      <c r="M171" s="477"/>
      <c r="N171" s="477"/>
      <c r="P171" s="477"/>
      <c r="Q171" s="400"/>
      <c r="R171" s="400"/>
      <c r="AE171" s="1487"/>
      <c r="AF171" s="1488"/>
      <c r="AG171" s="1488"/>
      <c r="AH171" s="1488"/>
      <c r="AI171" s="1488"/>
      <c r="AJ171" s="1488"/>
      <c r="AK171" s="1488"/>
      <c r="AL171" s="1488"/>
      <c r="AM171" s="1488"/>
      <c r="AN171" s="1489"/>
    </row>
    <row r="172" spans="1:40" ht="10.9" customHeight="1" x14ac:dyDescent="0.2">
      <c r="AE172" s="1487"/>
      <c r="AF172" s="1488"/>
      <c r="AG172" s="1488"/>
      <c r="AH172" s="1488"/>
      <c r="AI172" s="1488"/>
      <c r="AJ172" s="1488"/>
      <c r="AK172" s="1488"/>
      <c r="AL172" s="1488"/>
      <c r="AM172" s="1488"/>
      <c r="AN172" s="1489"/>
    </row>
    <row r="173" spans="1:40" ht="10.9" customHeight="1" x14ac:dyDescent="0.2">
      <c r="S173" s="8"/>
      <c r="AE173" s="1487"/>
      <c r="AF173" s="1488"/>
      <c r="AG173" s="1488"/>
      <c r="AH173" s="1488"/>
      <c r="AI173" s="1488"/>
      <c r="AJ173" s="1488"/>
      <c r="AK173" s="1488"/>
      <c r="AL173" s="1488"/>
      <c r="AM173" s="1488"/>
      <c r="AN173" s="1489"/>
    </row>
    <row r="174" spans="1:40" ht="10.9" customHeight="1" x14ac:dyDescent="0.2">
      <c r="C174" s="412"/>
      <c r="AE174" s="1487"/>
      <c r="AF174" s="1488"/>
      <c r="AG174" s="1488"/>
      <c r="AH174" s="1488"/>
      <c r="AI174" s="1488"/>
      <c r="AJ174" s="1488"/>
      <c r="AK174" s="1488"/>
      <c r="AL174" s="1488"/>
      <c r="AM174" s="1488"/>
      <c r="AN174" s="1489"/>
    </row>
    <row r="175" spans="1:40" s="412" customFormat="1" ht="10.9" customHeight="1" x14ac:dyDescent="0.2">
      <c r="O175"/>
      <c r="AE175" s="1487"/>
      <c r="AF175" s="1488"/>
      <c r="AG175" s="1488"/>
      <c r="AH175" s="1488"/>
      <c r="AI175" s="1488"/>
      <c r="AJ175" s="1488"/>
      <c r="AK175" s="1488"/>
      <c r="AL175" s="1488"/>
      <c r="AM175" s="1488"/>
      <c r="AN175" s="1489"/>
    </row>
    <row r="176" spans="1:40" s="412" customFormat="1" ht="10.9" customHeight="1" x14ac:dyDescent="0.2">
      <c r="O176"/>
      <c r="AE176" s="1487"/>
      <c r="AF176" s="1488"/>
      <c r="AG176" s="1488"/>
      <c r="AH176" s="1488"/>
      <c r="AI176" s="1488"/>
      <c r="AJ176" s="1488"/>
      <c r="AK176" s="1488"/>
      <c r="AL176" s="1488"/>
      <c r="AM176" s="1488"/>
      <c r="AN176" s="1489"/>
    </row>
    <row r="177" spans="3:41" s="412" customFormat="1" ht="10.9" customHeight="1" x14ac:dyDescent="0.2">
      <c r="O177"/>
      <c r="AE177" s="1487"/>
      <c r="AF177" s="1488"/>
      <c r="AG177" s="1488"/>
      <c r="AH177" s="1488"/>
      <c r="AI177" s="1488"/>
      <c r="AJ177" s="1488"/>
      <c r="AK177" s="1488"/>
      <c r="AL177" s="1488"/>
      <c r="AM177" s="1488"/>
      <c r="AN177" s="1489"/>
    </row>
    <row r="178" spans="3:41" s="412" customFormat="1" ht="10.9" customHeight="1" x14ac:dyDescent="0.2">
      <c r="C178" s="12"/>
      <c r="O178"/>
      <c r="AE178" s="1487"/>
      <c r="AF178" s="1488"/>
      <c r="AG178" s="1488"/>
      <c r="AH178" s="1488"/>
      <c r="AI178" s="1488"/>
      <c r="AJ178" s="1488"/>
      <c r="AK178" s="1488"/>
      <c r="AL178" s="1488"/>
      <c r="AM178" s="1488"/>
      <c r="AN178" s="1489"/>
    </row>
    <row r="179" spans="3:41" ht="10.9" customHeight="1" x14ac:dyDescent="0.2">
      <c r="AE179" s="1487"/>
      <c r="AF179" s="1488"/>
      <c r="AG179" s="1488"/>
      <c r="AH179" s="1488"/>
      <c r="AI179" s="1488"/>
      <c r="AJ179" s="1488"/>
      <c r="AK179" s="1488"/>
      <c r="AL179" s="1488"/>
      <c r="AM179" s="1488"/>
      <c r="AN179" s="1489"/>
    </row>
    <row r="180" spans="3:41" ht="10.9" customHeight="1" x14ac:dyDescent="0.2">
      <c r="AE180" s="1497"/>
      <c r="AF180" s="1498"/>
      <c r="AG180" s="1498"/>
      <c r="AH180" s="1498"/>
      <c r="AI180" s="1498"/>
      <c r="AJ180" s="1498"/>
      <c r="AK180" s="1498"/>
      <c r="AL180" s="1498"/>
      <c r="AM180" s="1498"/>
      <c r="AN180" s="1499"/>
    </row>
    <row r="181" spans="3:41" ht="10.9" customHeight="1" x14ac:dyDescent="0.2">
      <c r="AD181" s="413"/>
      <c r="AE181" s="413"/>
      <c r="AF181" s="413"/>
      <c r="AG181" s="413"/>
      <c r="AH181" s="413"/>
      <c r="AI181" s="413"/>
      <c r="AJ181" s="413"/>
      <c r="AK181" s="413"/>
      <c r="AL181" s="413"/>
      <c r="AM181" s="413"/>
      <c r="AN181" s="326"/>
    </row>
    <row r="182" spans="3:41" ht="10.5" customHeight="1" x14ac:dyDescent="0.2">
      <c r="AD182" s="413"/>
      <c r="AE182" s="474"/>
      <c r="AF182" s="474"/>
      <c r="AG182" s="474"/>
      <c r="AH182" s="474"/>
      <c r="AI182" s="474"/>
      <c r="AJ182" s="474"/>
      <c r="AK182" s="474"/>
      <c r="AL182" s="474"/>
      <c r="AM182" s="474"/>
      <c r="AN182" s="474"/>
      <c r="AO182" s="474"/>
    </row>
    <row r="183" spans="3:41" ht="10.9" customHeight="1" x14ac:dyDescent="0.2">
      <c r="AD183" s="474"/>
      <c r="AE183" s="474"/>
      <c r="AF183" s="474"/>
      <c r="AG183" s="474"/>
      <c r="AH183" s="474"/>
      <c r="AI183" s="474"/>
      <c r="AJ183" s="474"/>
      <c r="AK183" s="474"/>
      <c r="AL183" s="474"/>
      <c r="AM183" s="474"/>
      <c r="AN183" s="474"/>
      <c r="AO183" s="474"/>
    </row>
    <row r="184" spans="3:41" ht="10.9" customHeight="1" x14ac:dyDescent="0.2"/>
    <row r="185" spans="3:41" ht="10.9" hidden="1" customHeight="1" x14ac:dyDescent="0.2"/>
  </sheetData>
  <sheetProtection algorithmName="SHA-512" hashValue="ekKpLhndUE3Pg+qLTMRQeLJPbzdY6xys8JyLPnCEboaa/XTOGG+dQIPvaSDHblUXRkgOmda1G+IxM7tD/VngFw==" saltValue="5aaF3WR6+uGV0z1h5lFdig==" spinCount="100000" sheet="1" objects="1" scenarios="1" selectLockedCells="1"/>
  <mergeCells count="256">
    <mergeCell ref="AE86:AN86"/>
    <mergeCell ref="AE126:AN126"/>
    <mergeCell ref="A1:B6"/>
    <mergeCell ref="BD132:BE132"/>
    <mergeCell ref="V79:X79"/>
    <mergeCell ref="Q81:T81"/>
    <mergeCell ref="Q82:W82"/>
    <mergeCell ref="X82:Y82"/>
    <mergeCell ref="Q83:W84"/>
    <mergeCell ref="X83:Y84"/>
    <mergeCell ref="Q64:Y66"/>
    <mergeCell ref="A24:B39"/>
    <mergeCell ref="Y55:Y56"/>
    <mergeCell ref="R32:W34"/>
    <mergeCell ref="T50:U50"/>
    <mergeCell ref="G1:L1"/>
    <mergeCell ref="G2:L5"/>
    <mergeCell ref="G6:L6"/>
    <mergeCell ref="AE79:AN79"/>
    <mergeCell ref="AE80:AN80"/>
    <mergeCell ref="AE81:AN81"/>
    <mergeCell ref="AE82:AN82"/>
    <mergeCell ref="AE83:AN83"/>
    <mergeCell ref="AE84:AN84"/>
    <mergeCell ref="AE85:AN85"/>
    <mergeCell ref="AE105:AN105"/>
    <mergeCell ref="BD134:BE134"/>
    <mergeCell ref="Q67:S68"/>
    <mergeCell ref="Q69:R69"/>
    <mergeCell ref="Q70:R70"/>
    <mergeCell ref="V70:Y71"/>
    <mergeCell ref="Q71:R71"/>
    <mergeCell ref="Q72:R72"/>
    <mergeCell ref="V72:Y72"/>
    <mergeCell ref="Q73:R73"/>
    <mergeCell ref="V73:X73"/>
    <mergeCell ref="Q74:R74"/>
    <mergeCell ref="V74:X74"/>
    <mergeCell ref="Q75:R75"/>
    <mergeCell ref="V75:X75"/>
    <mergeCell ref="Q76:R76"/>
    <mergeCell ref="V76:X76"/>
    <mergeCell ref="Q77:R77"/>
    <mergeCell ref="V77:X77"/>
    <mergeCell ref="Q78:T78"/>
    <mergeCell ref="V78:X78"/>
    <mergeCell ref="Q79:S79"/>
    <mergeCell ref="AE124:AN124"/>
    <mergeCell ref="AE125:AN125"/>
    <mergeCell ref="AE118:AN118"/>
    <mergeCell ref="AE119:AN119"/>
    <mergeCell ref="AE120:AN120"/>
    <mergeCell ref="AE121:AN121"/>
    <mergeCell ref="AE106:AN106"/>
    <mergeCell ref="AE107:AN107"/>
    <mergeCell ref="AE108:AN108"/>
    <mergeCell ref="AE109:AN109"/>
    <mergeCell ref="AE110:AN110"/>
    <mergeCell ref="AE111:AN111"/>
    <mergeCell ref="AE112:AN112"/>
    <mergeCell ref="AE113:AN113"/>
    <mergeCell ref="AE114:AN114"/>
    <mergeCell ref="AE88:AN88"/>
    <mergeCell ref="AE89:AN89"/>
    <mergeCell ref="AE90:AN90"/>
    <mergeCell ref="AE91:AN91"/>
    <mergeCell ref="AE92:AN92"/>
    <mergeCell ref="AE122:AN122"/>
    <mergeCell ref="AE123:AN123"/>
    <mergeCell ref="AE127:AN127"/>
    <mergeCell ref="AE137:AN137"/>
    <mergeCell ref="AE93:AN93"/>
    <mergeCell ref="AE94:AN94"/>
    <mergeCell ref="AE95:AN95"/>
    <mergeCell ref="AE96:AN96"/>
    <mergeCell ref="AE103:AN103"/>
    <mergeCell ref="AE104:AN104"/>
    <mergeCell ref="AE98:AN98"/>
    <mergeCell ref="AE99:AN99"/>
    <mergeCell ref="AE100:AN100"/>
    <mergeCell ref="AE101:AN101"/>
    <mergeCell ref="AE102:AN102"/>
    <mergeCell ref="AE97:AN97"/>
    <mergeCell ref="AE115:AN115"/>
    <mergeCell ref="AE116:AN116"/>
    <mergeCell ref="AE117:AN117"/>
    <mergeCell ref="AE138:AN138"/>
    <mergeCell ref="AE139:AN139"/>
    <mergeCell ref="AE128:AN128"/>
    <mergeCell ref="AE129:AN129"/>
    <mergeCell ref="AE130:AN130"/>
    <mergeCell ref="AE131:AN131"/>
    <mergeCell ref="AE132:AN132"/>
    <mergeCell ref="AE133:AN133"/>
    <mergeCell ref="AE134:AN134"/>
    <mergeCell ref="AE135:AN135"/>
    <mergeCell ref="AE136:AN136"/>
    <mergeCell ref="AE70:AN70"/>
    <mergeCell ref="AE71:AN71"/>
    <mergeCell ref="AE72:AN72"/>
    <mergeCell ref="AE73:AN73"/>
    <mergeCell ref="AE74:AN74"/>
    <mergeCell ref="AE75:AN75"/>
    <mergeCell ref="AE76:AN76"/>
    <mergeCell ref="AE77:AN77"/>
    <mergeCell ref="AE78:AN78"/>
    <mergeCell ref="AE48:AN48"/>
    <mergeCell ref="AE49:AN49"/>
    <mergeCell ref="AE50:AN50"/>
    <mergeCell ref="AE51:AN51"/>
    <mergeCell ref="AE52:AN52"/>
    <mergeCell ref="AE53:AN53"/>
    <mergeCell ref="AE54:AN54"/>
    <mergeCell ref="AE55:AN55"/>
    <mergeCell ref="AE41:AN41"/>
    <mergeCell ref="AE42:AN42"/>
    <mergeCell ref="AE43:AN43"/>
    <mergeCell ref="AE44:AN44"/>
    <mergeCell ref="AE45:AN45"/>
    <mergeCell ref="AE46:AN46"/>
    <mergeCell ref="AE47:AN47"/>
    <mergeCell ref="AE56:AN56"/>
    <mergeCell ref="Q51:Q52"/>
    <mergeCell ref="A49:B56"/>
    <mergeCell ref="AW8:AW20"/>
    <mergeCell ref="C2:C4"/>
    <mergeCell ref="AE177:AN177"/>
    <mergeCell ref="AE178:AN178"/>
    <mergeCell ref="AE179:AN179"/>
    <mergeCell ref="AE180:AN180"/>
    <mergeCell ref="AE168:AN168"/>
    <mergeCell ref="AE169:AN169"/>
    <mergeCell ref="AE170:AN170"/>
    <mergeCell ref="AE171:AN171"/>
    <mergeCell ref="AE172:AN172"/>
    <mergeCell ref="AE173:AN173"/>
    <mergeCell ref="AE174:AN174"/>
    <mergeCell ref="AE175:AN175"/>
    <mergeCell ref="AE176:AN176"/>
    <mergeCell ref="AE159:AN159"/>
    <mergeCell ref="AE160:AN160"/>
    <mergeCell ref="AE161:AN161"/>
    <mergeCell ref="AE162:AN162"/>
    <mergeCell ref="AE163:AN163"/>
    <mergeCell ref="AE164:AN164"/>
    <mergeCell ref="AE165:AN165"/>
    <mergeCell ref="AE166:AN166"/>
    <mergeCell ref="AE167:AN167"/>
    <mergeCell ref="AE150:AN150"/>
    <mergeCell ref="AE151:AN151"/>
    <mergeCell ref="AE152:AN152"/>
    <mergeCell ref="AE153:AN153"/>
    <mergeCell ref="AE154:AN154"/>
    <mergeCell ref="AE155:AN155"/>
    <mergeCell ref="AE156:AN156"/>
    <mergeCell ref="AE157:AN157"/>
    <mergeCell ref="AE158:AN158"/>
    <mergeCell ref="AE141:AN141"/>
    <mergeCell ref="AE142:AN142"/>
    <mergeCell ref="AE143:AN143"/>
    <mergeCell ref="AE144:AN144"/>
    <mergeCell ref="AE145:AN145"/>
    <mergeCell ref="AE146:AN146"/>
    <mergeCell ref="AE147:AN147"/>
    <mergeCell ref="AE148:AN148"/>
    <mergeCell ref="AE149:AN149"/>
    <mergeCell ref="AE23:AN23"/>
    <mergeCell ref="AE24:AN24"/>
    <mergeCell ref="AE25:AN25"/>
    <mergeCell ref="AE26:AN26"/>
    <mergeCell ref="AE27:AN27"/>
    <mergeCell ref="AE28:AN28"/>
    <mergeCell ref="AE29:AN29"/>
    <mergeCell ref="AE30:AN30"/>
    <mergeCell ref="AE31:AN31"/>
    <mergeCell ref="AE140:AN140"/>
    <mergeCell ref="AE32:AN32"/>
    <mergeCell ref="AE33:AN33"/>
    <mergeCell ref="AE34:AN34"/>
    <mergeCell ref="AE35:AN35"/>
    <mergeCell ref="AE36:AN36"/>
    <mergeCell ref="AE37:AN37"/>
    <mergeCell ref="AE38:AN38"/>
    <mergeCell ref="AE39:AN39"/>
    <mergeCell ref="AE40:AN40"/>
    <mergeCell ref="AE57:AN57"/>
    <mergeCell ref="AE58:AN58"/>
    <mergeCell ref="AE59:AN59"/>
    <mergeCell ref="AE60:AN60"/>
    <mergeCell ref="AE61:AN61"/>
    <mergeCell ref="AE62:AN62"/>
    <mergeCell ref="AE63:AN63"/>
    <mergeCell ref="AE64:AN64"/>
    <mergeCell ref="AE65:AN65"/>
    <mergeCell ref="AE66:AN66"/>
    <mergeCell ref="AE67:AN67"/>
    <mergeCell ref="AE68:AN68"/>
    <mergeCell ref="AE69:AN69"/>
    <mergeCell ref="AE87:AN87"/>
    <mergeCell ref="AE2:AN4"/>
    <mergeCell ref="AE9:AN9"/>
    <mergeCell ref="AE10:AN10"/>
    <mergeCell ref="AE11:AN11"/>
    <mergeCell ref="AE12:AN12"/>
    <mergeCell ref="AE13:AN13"/>
    <mergeCell ref="AE14:AN14"/>
    <mergeCell ref="AE15:AN15"/>
    <mergeCell ref="AE16:AN16"/>
    <mergeCell ref="AE8:AN8"/>
    <mergeCell ref="Q6:X6"/>
    <mergeCell ref="AE19:AN19"/>
    <mergeCell ref="AE20:AN20"/>
    <mergeCell ref="AE21:AN21"/>
    <mergeCell ref="AE22:AN22"/>
    <mergeCell ref="V20:X20"/>
    <mergeCell ref="S22:T22"/>
    <mergeCell ref="V22:X22"/>
    <mergeCell ref="AE17:AN17"/>
    <mergeCell ref="Z105:Z106"/>
    <mergeCell ref="P86:Z88"/>
    <mergeCell ref="A100:B102"/>
    <mergeCell ref="A168:B170"/>
    <mergeCell ref="A148:B150"/>
    <mergeCell ref="A127:B129"/>
    <mergeCell ref="AS2:BB4"/>
    <mergeCell ref="A91:B91"/>
    <mergeCell ref="A76:B79"/>
    <mergeCell ref="R51:R52"/>
    <mergeCell ref="T51:U53"/>
    <mergeCell ref="T54:U54"/>
    <mergeCell ref="P53:P54"/>
    <mergeCell ref="W55:W56"/>
    <mergeCell ref="T55:U56"/>
    <mergeCell ref="P51:P52"/>
    <mergeCell ref="P59:Y59"/>
    <mergeCell ref="P2:Z4"/>
    <mergeCell ref="P10:Q11"/>
    <mergeCell ref="S10:T11"/>
    <mergeCell ref="V10:Y11"/>
    <mergeCell ref="P8:Y9"/>
    <mergeCell ref="P22:Q22"/>
    <mergeCell ref="AE18:AN18"/>
    <mergeCell ref="U105:U106"/>
    <mergeCell ref="V105:V106"/>
    <mergeCell ref="W105:W106"/>
    <mergeCell ref="P89:Q90"/>
    <mergeCell ref="S89:T90"/>
    <mergeCell ref="V89:Y90"/>
    <mergeCell ref="V99:X99"/>
    <mergeCell ref="P101:Q101"/>
    <mergeCell ref="S101:T101"/>
    <mergeCell ref="X101:Y101"/>
    <mergeCell ref="S103:T103"/>
    <mergeCell ref="Q105:S106"/>
    <mergeCell ref="T105:T106"/>
    <mergeCell ref="X105:Y106"/>
  </mergeCells>
  <conditionalFormatting sqref="P51:P52">
    <cfRule type="cellIs" dxfId="196" priority="6" operator="lessThan">
      <formula>0</formula>
    </cfRule>
  </conditionalFormatting>
  <conditionalFormatting sqref="Y55:Y56">
    <cfRule type="cellIs" dxfId="195" priority="5" operator="lessThan">
      <formula>0</formula>
    </cfRule>
  </conditionalFormatting>
  <conditionalFormatting sqref="Y22">
    <cfRule type="cellIs" dxfId="194" priority="3" operator="lessThan">
      <formula>0</formula>
    </cfRule>
  </conditionalFormatting>
  <conditionalFormatting sqref="Z101 Z105:Z106">
    <cfRule type="cellIs" dxfId="193" priority="1" operator="lessThan">
      <formula>0</formula>
    </cfRule>
  </conditionalFormatting>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גליונות עבודה</vt:lpstr>
      </vt:variant>
      <vt:variant>
        <vt:i4>17</vt:i4>
      </vt:variant>
      <vt:variant>
        <vt:lpstr>טווחים בעלי שם</vt:lpstr>
      </vt:variant>
      <vt:variant>
        <vt:i4>43</vt:i4>
      </vt:variant>
    </vt:vector>
  </HeadingPairs>
  <TitlesOfParts>
    <vt:vector size="60" baseType="lpstr">
      <vt:lpstr>שער</vt:lpstr>
      <vt:lpstr>ניסן-מאי.5</vt:lpstr>
      <vt:lpstr>אייר-יוני.6</vt:lpstr>
      <vt:lpstr>סיון-יולי.7</vt:lpstr>
      <vt:lpstr>תמוז-אוגוסט.8</vt:lpstr>
      <vt:lpstr>אב-ספטמבר.9</vt:lpstr>
      <vt:lpstr>אלול-אוקטובר.10</vt:lpstr>
      <vt:lpstr>הדבק</vt:lpstr>
      <vt:lpstr>הוראות והמחשה</vt:lpstr>
      <vt:lpstr>מדריך הלכתי</vt:lpstr>
      <vt:lpstr>תשרי-נובמבר,11</vt:lpstr>
      <vt:lpstr>חשוון-דצמבר,12</vt:lpstr>
      <vt:lpstr>כסליו-ינואר,1</vt:lpstr>
      <vt:lpstr>טיבת-פברואר,2</vt:lpstr>
      <vt:lpstr>שבט-מרץ,3</vt:lpstr>
      <vt:lpstr>אדר-אפריל,4</vt:lpstr>
      <vt:lpstr>כסליו - דצמבר.12</vt:lpstr>
      <vt:lpstr>הוצאות</vt:lpstr>
      <vt:lpstr>הוראות</vt:lpstr>
      <vt:lpstr>הכנסות</vt:lpstr>
      <vt:lpstr>המחשה_ותירגול</vt:lpstr>
      <vt:lpstr>הערות_ושאלות</vt:lpstr>
      <vt:lpstr>'אב-ספטמבר.9'!הקלות_לחומש</vt:lpstr>
      <vt:lpstr>'אדר-אפריל,4'!הקלות_לחומש</vt:lpstr>
      <vt:lpstr>'אייר-יוני.6'!הקלות_לחומש</vt:lpstr>
      <vt:lpstr>'אלול-אוקטובר.10'!הקלות_לחומש</vt:lpstr>
      <vt:lpstr>'חשוון-דצמבר,12'!הקלות_לחומש</vt:lpstr>
      <vt:lpstr>'טיבת-פברואר,2'!הקלות_לחומש</vt:lpstr>
      <vt:lpstr>'כסליו-ינואר,1'!הקלות_לחומש</vt:lpstr>
      <vt:lpstr>'כסליו - דצמבר.12'!הקלות_לחומש</vt:lpstr>
      <vt:lpstr>'ניסן-מאי.5'!הקלות_לחומש</vt:lpstr>
      <vt:lpstr>'שבט-מרץ,3'!הקלות_לחומש</vt:lpstr>
      <vt:lpstr>'תמוז-אוגוסט.8'!הקלות_לחומש</vt:lpstr>
      <vt:lpstr>'תשרי-נובמבר,11'!הקלות_לחומש</vt:lpstr>
      <vt:lpstr>הקלות_לחומש</vt:lpstr>
      <vt:lpstr>'אב-ספטמבר.9'!חזרה_מהקלות_חומש</vt:lpstr>
      <vt:lpstr>'אדר-אפריל,4'!חזרה_מהקלות_חומש</vt:lpstr>
      <vt:lpstr>'אייר-יוני.6'!חזרה_מהקלות_חומש</vt:lpstr>
      <vt:lpstr>'אלול-אוקטובר.10'!חזרה_מהקלות_חומש</vt:lpstr>
      <vt:lpstr>'חשוון-דצמבר,12'!חזרה_מהקלות_חומש</vt:lpstr>
      <vt:lpstr>'טיבת-פברואר,2'!חזרה_מהקלות_חומש</vt:lpstr>
      <vt:lpstr>'כסליו-ינואר,1'!חזרה_מהקלות_חומש</vt:lpstr>
      <vt:lpstr>'כסליו - דצמבר.12'!חזרה_מהקלות_חומש</vt:lpstr>
      <vt:lpstr>'ניסן-מאי.5'!חזרה_מהקלות_חומש</vt:lpstr>
      <vt:lpstr>'שבט-מרץ,3'!חזרה_מהקלות_חומש</vt:lpstr>
      <vt:lpstr>'תמוז-אוגוסט.8'!חזרה_מהקלות_חומש</vt:lpstr>
      <vt:lpstr>'תשרי-נובמבר,11'!חזרה_מהקלות_חומש</vt:lpstr>
      <vt:lpstr>חזרה_מהקלות_חומש</vt:lpstr>
      <vt:lpstr>טבלת_המחשה</vt:lpstr>
      <vt:lpstr>כללי_הפרשת_חומש</vt:lpstr>
      <vt:lpstr>כללים_ויסודות</vt:lpstr>
      <vt:lpstr>להזמין_ולהעיר</vt:lpstr>
      <vt:lpstr>לתרומות</vt:lpstr>
      <vt:lpstr>מבוא</vt:lpstr>
      <vt:lpstr>מהשער</vt:lpstr>
      <vt:lpstr>מעקב_שנתי</vt:lpstr>
      <vt:lpstr>סקירה</vt:lpstr>
      <vt:lpstr>רישומים_והוספות</vt:lpstr>
      <vt:lpstr>תירגול_חומש</vt:lpstr>
      <vt:lpstr>תרומות</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צבי</dc:creator>
  <cp:lastModifiedBy>צבי</cp:lastModifiedBy>
  <dcterms:created xsi:type="dcterms:W3CDTF">2022-02-18T11:10:33Z</dcterms:created>
  <dcterms:modified xsi:type="dcterms:W3CDTF">2024-03-26T17:05:45Z</dcterms:modified>
</cp:coreProperties>
</file>